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SF - School Finance\Worksheets\Worksheet - Estimating ADA\2026 Estimated ADA Worksheet for Web\"/>
    </mc:Choice>
  </mc:AlternateContent>
  <xr:revisionPtr revIDLastSave="0" documentId="13_ncr:1_{D1047C59-7F22-4967-BB61-D6B0B1D57F29}" xr6:coauthVersionLast="47" xr6:coauthVersionMax="47" xr10:uidLastSave="{00000000-0000-0000-0000-000000000000}"/>
  <bookViews>
    <workbookView xWindow="-120" yWindow="-120" windowWidth="29040" windowHeight="15720" xr2:uid="{00000000-000D-0000-FFFF-FFFF00000000}"/>
  </bookViews>
  <sheets>
    <sheet name="Impact of Estimating for FY2026" sheetId="1" r:id="rId1"/>
    <sheet name="WAM and WADA" sheetId="31" r:id="rId2"/>
    <sheet name="Instructions" sheetId="13" r:id="rId3"/>
    <sheet name="Help Documents" sheetId="22" r:id="rId4"/>
    <sheet name="FY2026 Formula WAM-WADA" sheetId="6" state="hidden" r:id="rId5"/>
    <sheet name="FY 2026 Com WAM-WADA" sheetId="32" state="hidden" r:id="rId6"/>
    <sheet name="FY2026 WAM" sheetId="33" state="hidden" r:id="rId7"/>
    <sheet name="FY2026 WADA" sheetId="21" state="hidden" r:id="rId8"/>
    <sheet name="FY 2025 Com WAM-WADA" sheetId="28" state="hidden" r:id="rId9"/>
    <sheet name="FY 2025 WAM" sheetId="26" state="hidden" r:id="rId10"/>
    <sheet name="FY2025 WADA" sheetId="19" state="hidden" r:id="rId11"/>
    <sheet name="FY 2024 Com WAM-WADA" sheetId="30" state="hidden" r:id="rId12"/>
    <sheet name="FY 2024 WAM" sheetId="29" state="hidden" r:id="rId13"/>
    <sheet name="FY2024 WADA" sheetId="4" state="hidden" r:id="rId14"/>
    <sheet name="K-8 District List" sheetId="8" state="hidden" r:id="rId15"/>
    <sheet name="CEP" sheetId="16" state="hidden" r:id="rId16"/>
    <sheet name="2026 CEP List" sheetId="25" state="hidden" r:id="rId17"/>
    <sheet name="2025 CEP List" sheetId="17" state="hidden" r:id="rId18"/>
    <sheet name="2024 CEP List" sheetId="23" state="hidden" r:id="rId19"/>
    <sheet name="2023 CEP List" sheetId="24" state="hidden" r:id="rId20"/>
  </sheets>
  <definedNames>
    <definedName name="_xlnm.Print_Area" localSheetId="0">'Impact of Estimating for FY2026'!$A$1:$Q$36</definedName>
    <definedName name="_xlnm.Print_Area" localSheetId="2">Instructions!$A$1:$H$42</definedName>
    <definedName name="_xlnm.Print_Area" localSheetId="1">'WAM and WADA'!$A$1:$N$30</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1" l="1"/>
  <c r="K11" i="1"/>
  <c r="K12" i="1"/>
  <c r="K14" i="1"/>
  <c r="K15" i="1"/>
  <c r="K16" i="1"/>
  <c r="J17" i="1"/>
  <c r="J18" i="1"/>
  <c r="K19" i="1"/>
  <c r="K1" i="1"/>
  <c r="J23" i="1"/>
  <c r="J24" i="1"/>
  <c r="K25" i="1"/>
  <c r="J29" i="1"/>
  <c r="J30" i="1"/>
  <c r="K31" i="1"/>
  <c r="K7" i="1"/>
  <c r="K33" i="1"/>
  <c r="K34" i="1"/>
  <c r="Q5" i="1"/>
  <c r="Q8" i="1"/>
  <c r="Q11" i="1"/>
  <c r="E8" i="1"/>
  <c r="E9" i="1"/>
  <c r="E13" i="1"/>
  <c r="E14" i="1"/>
  <c r="E15" i="1"/>
  <c r="D16" i="1"/>
  <c r="D17" i="1"/>
  <c r="E18" i="1"/>
  <c r="D22" i="1"/>
  <c r="D23" i="1"/>
  <c r="E24" i="1"/>
  <c r="D28" i="1"/>
  <c r="D29" i="1"/>
  <c r="E30" i="1"/>
  <c r="E32" i="1"/>
  <c r="E33" i="1"/>
  <c r="Q6" i="1"/>
  <c r="Q9" i="1"/>
  <c r="Q12" i="1"/>
  <c r="Q13" i="1"/>
  <c r="Q22" i="1"/>
  <c r="H1" i="31"/>
  <c r="B1" i="1"/>
  <c r="Q23" i="1"/>
  <c r="P16" i="1"/>
  <c r="O16" i="1"/>
  <c r="P15" i="1"/>
  <c r="O15" i="1"/>
  <c r="P13" i="1"/>
  <c r="O13" i="1"/>
  <c r="P12" i="1"/>
  <c r="O12" i="1"/>
  <c r="P11" i="1"/>
  <c r="O11" i="1"/>
  <c r="P9" i="1"/>
  <c r="O9" i="1"/>
  <c r="P8" i="1"/>
  <c r="O8" i="1"/>
  <c r="P6" i="1"/>
  <c r="O6" i="1"/>
  <c r="P5" i="1"/>
  <c r="O5" i="1"/>
  <c r="D12" i="1"/>
  <c r="E6" i="1"/>
  <c r="P18" i="1"/>
  <c r="O19" i="1"/>
  <c r="P19" i="1"/>
  <c r="O18" i="1"/>
  <c r="O20" i="1"/>
  <c r="Q15" i="1"/>
  <c r="Q16" i="1"/>
  <c r="J13" i="1"/>
  <c r="P20" i="1"/>
  <c r="I8" i="31"/>
  <c r="H8" i="31"/>
  <c r="C8" i="31"/>
  <c r="D8" i="31"/>
  <c r="I556" i="16"/>
  <c r="D556" i="16"/>
  <c r="I3" i="16"/>
  <c r="D3" i="16"/>
  <c r="I4" i="16"/>
  <c r="D4" i="16"/>
  <c r="I5" i="16"/>
  <c r="D5" i="16"/>
  <c r="I6" i="16"/>
  <c r="D6" i="16"/>
  <c r="I7" i="16"/>
  <c r="D7" i="16"/>
  <c r="I8" i="16"/>
  <c r="D8" i="16"/>
  <c r="I9" i="16"/>
  <c r="D9" i="16"/>
  <c r="I10" i="16"/>
  <c r="D10" i="16"/>
  <c r="I11" i="16"/>
  <c r="D11" i="16"/>
  <c r="I12" i="16"/>
  <c r="D12" i="16"/>
  <c r="I13" i="16"/>
  <c r="D13" i="16"/>
  <c r="I14" i="16"/>
  <c r="D14" i="16"/>
  <c r="I15" i="16"/>
  <c r="D15" i="16"/>
  <c r="I16" i="16"/>
  <c r="D16" i="16"/>
  <c r="I17" i="16"/>
  <c r="D17" i="16"/>
  <c r="I18" i="16"/>
  <c r="D18" i="16"/>
  <c r="I19" i="16"/>
  <c r="D19" i="16"/>
  <c r="I20" i="16"/>
  <c r="D20" i="16"/>
  <c r="I21" i="16"/>
  <c r="D21" i="16"/>
  <c r="I22" i="16"/>
  <c r="D22" i="16"/>
  <c r="I23" i="16"/>
  <c r="D23" i="16"/>
  <c r="I24" i="16"/>
  <c r="D24" i="16"/>
  <c r="I25" i="16"/>
  <c r="D25" i="16"/>
  <c r="I26" i="16"/>
  <c r="D26" i="16"/>
  <c r="I27" i="16"/>
  <c r="D27" i="16"/>
  <c r="I28" i="16"/>
  <c r="D28" i="16"/>
  <c r="I29" i="16"/>
  <c r="D29" i="16"/>
  <c r="I30" i="16"/>
  <c r="D30" i="16"/>
  <c r="I31" i="16"/>
  <c r="D31" i="16"/>
  <c r="I32" i="16"/>
  <c r="D32" i="16"/>
  <c r="I33" i="16"/>
  <c r="D33" i="16"/>
  <c r="I34" i="16"/>
  <c r="D34" i="16"/>
  <c r="I35" i="16"/>
  <c r="D35" i="16"/>
  <c r="I36" i="16"/>
  <c r="D36" i="16"/>
  <c r="I37" i="16"/>
  <c r="D37" i="16"/>
  <c r="I38" i="16"/>
  <c r="D38" i="16"/>
  <c r="I39" i="16"/>
  <c r="D39" i="16"/>
  <c r="I40" i="16"/>
  <c r="D40" i="16"/>
  <c r="I41" i="16"/>
  <c r="D41" i="16"/>
  <c r="I42" i="16"/>
  <c r="D42" i="16"/>
  <c r="I43" i="16"/>
  <c r="D43" i="16"/>
  <c r="I44" i="16"/>
  <c r="D44" i="16"/>
  <c r="I45" i="16"/>
  <c r="D45" i="16"/>
  <c r="I46" i="16"/>
  <c r="D46" i="16"/>
  <c r="I47" i="16"/>
  <c r="D47" i="16"/>
  <c r="I48" i="16"/>
  <c r="D48" i="16"/>
  <c r="I49" i="16"/>
  <c r="D49" i="16"/>
  <c r="I50" i="16"/>
  <c r="D50" i="16"/>
  <c r="I51" i="16"/>
  <c r="D51" i="16"/>
  <c r="I52" i="16"/>
  <c r="D52" i="16"/>
  <c r="I53" i="16"/>
  <c r="D53" i="16"/>
  <c r="I54" i="16"/>
  <c r="D54" i="16"/>
  <c r="I55" i="16"/>
  <c r="D55" i="16"/>
  <c r="I56" i="16"/>
  <c r="D56" i="16"/>
  <c r="I57" i="16"/>
  <c r="D57" i="16"/>
  <c r="I58" i="16"/>
  <c r="D58" i="16"/>
  <c r="I59" i="16"/>
  <c r="D59" i="16"/>
  <c r="I60" i="16"/>
  <c r="D60" i="16"/>
  <c r="I61" i="16"/>
  <c r="D61" i="16"/>
  <c r="I62" i="16"/>
  <c r="D62" i="16"/>
  <c r="I63" i="16"/>
  <c r="D63" i="16"/>
  <c r="I64" i="16"/>
  <c r="D64" i="16"/>
  <c r="I65" i="16"/>
  <c r="D65" i="16"/>
  <c r="I66" i="16"/>
  <c r="D66" i="16"/>
  <c r="I67" i="16"/>
  <c r="D67" i="16"/>
  <c r="I68" i="16"/>
  <c r="D68" i="16"/>
  <c r="I69" i="16"/>
  <c r="D69" i="16"/>
  <c r="I70" i="16"/>
  <c r="D70" i="16"/>
  <c r="I71" i="16"/>
  <c r="D71" i="16"/>
  <c r="I72" i="16"/>
  <c r="D72" i="16"/>
  <c r="I73" i="16"/>
  <c r="D73" i="16"/>
  <c r="I74" i="16"/>
  <c r="D74" i="16"/>
  <c r="I75" i="16"/>
  <c r="D75" i="16"/>
  <c r="I76" i="16"/>
  <c r="D76" i="16"/>
  <c r="I77" i="16"/>
  <c r="D77" i="16"/>
  <c r="I78" i="16"/>
  <c r="D78" i="16"/>
  <c r="I79" i="16"/>
  <c r="D79" i="16"/>
  <c r="I80" i="16"/>
  <c r="D80" i="16"/>
  <c r="I81" i="16"/>
  <c r="D81" i="16"/>
  <c r="I82" i="16"/>
  <c r="D82" i="16"/>
  <c r="I83" i="16"/>
  <c r="D83" i="16"/>
  <c r="I84" i="16"/>
  <c r="D84" i="16"/>
  <c r="I85" i="16"/>
  <c r="D85" i="16"/>
  <c r="I86" i="16"/>
  <c r="D86" i="16"/>
  <c r="I87" i="16"/>
  <c r="D87" i="16"/>
  <c r="I88" i="16"/>
  <c r="D88" i="16"/>
  <c r="I89" i="16"/>
  <c r="D89" i="16"/>
  <c r="I90" i="16"/>
  <c r="D90" i="16"/>
  <c r="I91" i="16"/>
  <c r="D91" i="16"/>
  <c r="I92" i="16"/>
  <c r="D92" i="16"/>
  <c r="I93" i="16"/>
  <c r="D93" i="16"/>
  <c r="I94" i="16"/>
  <c r="D94" i="16"/>
  <c r="I95" i="16"/>
  <c r="D95" i="16"/>
  <c r="I96" i="16"/>
  <c r="D96" i="16"/>
  <c r="I97" i="16"/>
  <c r="D97" i="16"/>
  <c r="I98" i="16"/>
  <c r="D98" i="16"/>
  <c r="I99" i="16"/>
  <c r="D99" i="16"/>
  <c r="I100" i="16"/>
  <c r="D100" i="16"/>
  <c r="I101" i="16"/>
  <c r="D101" i="16"/>
  <c r="I102" i="16"/>
  <c r="D102" i="16"/>
  <c r="I103" i="16"/>
  <c r="D103" i="16"/>
  <c r="I104" i="16"/>
  <c r="D104" i="16"/>
  <c r="I105" i="16"/>
  <c r="D105" i="16"/>
  <c r="I106" i="16"/>
  <c r="D106" i="16"/>
  <c r="I107" i="16"/>
  <c r="D107" i="16"/>
  <c r="I108" i="16"/>
  <c r="D108" i="16"/>
  <c r="I109" i="16"/>
  <c r="D109" i="16"/>
  <c r="I110" i="16"/>
  <c r="D110" i="16"/>
  <c r="I111" i="16"/>
  <c r="D111" i="16"/>
  <c r="I112" i="16"/>
  <c r="D112" i="16"/>
  <c r="I113" i="16"/>
  <c r="D113" i="16"/>
  <c r="I114" i="16"/>
  <c r="D114" i="16"/>
  <c r="I115" i="16"/>
  <c r="D115" i="16"/>
  <c r="I116" i="16"/>
  <c r="D116" i="16"/>
  <c r="I117" i="16"/>
  <c r="D117" i="16"/>
  <c r="I118" i="16"/>
  <c r="D118" i="16"/>
  <c r="I119" i="16"/>
  <c r="D119" i="16"/>
  <c r="I120" i="16"/>
  <c r="D120" i="16"/>
  <c r="I121" i="16"/>
  <c r="D121" i="16"/>
  <c r="I122" i="16"/>
  <c r="D122" i="16"/>
  <c r="I123" i="16"/>
  <c r="D123" i="16"/>
  <c r="I124" i="16"/>
  <c r="D124" i="16"/>
  <c r="I125" i="16"/>
  <c r="D125" i="16"/>
  <c r="I126" i="16"/>
  <c r="D126" i="16"/>
  <c r="I127" i="16"/>
  <c r="D127" i="16"/>
  <c r="I128" i="16"/>
  <c r="D128" i="16"/>
  <c r="I129" i="16"/>
  <c r="D129" i="16"/>
  <c r="I130" i="16"/>
  <c r="D130" i="16"/>
  <c r="I131" i="16"/>
  <c r="D131" i="16"/>
  <c r="I132" i="16"/>
  <c r="D132" i="16"/>
  <c r="I133" i="16"/>
  <c r="D133" i="16"/>
  <c r="I134" i="16"/>
  <c r="D134" i="16"/>
  <c r="I135" i="16"/>
  <c r="D135" i="16"/>
  <c r="I136" i="16"/>
  <c r="D136" i="16"/>
  <c r="I137" i="16"/>
  <c r="D137" i="16"/>
  <c r="I138" i="16"/>
  <c r="D138" i="16"/>
  <c r="I139" i="16"/>
  <c r="D139" i="16"/>
  <c r="I140" i="16"/>
  <c r="D140" i="16"/>
  <c r="I141" i="16"/>
  <c r="D141" i="16"/>
  <c r="I142" i="16"/>
  <c r="D142" i="16"/>
  <c r="I143" i="16"/>
  <c r="D143" i="16"/>
  <c r="I144" i="16"/>
  <c r="D144" i="16"/>
  <c r="I145" i="16"/>
  <c r="D145" i="16"/>
  <c r="I146" i="16"/>
  <c r="D146" i="16"/>
  <c r="I147" i="16"/>
  <c r="D147" i="16"/>
  <c r="I148" i="16"/>
  <c r="D148" i="16"/>
  <c r="I149" i="16"/>
  <c r="D149" i="16"/>
  <c r="I150" i="16"/>
  <c r="D150" i="16"/>
  <c r="I151" i="16"/>
  <c r="D151" i="16"/>
  <c r="I152" i="16"/>
  <c r="D152" i="16"/>
  <c r="I153" i="16"/>
  <c r="D153" i="16"/>
  <c r="I154" i="16"/>
  <c r="D154" i="16"/>
  <c r="I155" i="16"/>
  <c r="D155" i="16"/>
  <c r="I156" i="16"/>
  <c r="D156" i="16"/>
  <c r="I157" i="16"/>
  <c r="D157" i="16"/>
  <c r="I158" i="16"/>
  <c r="D158" i="16"/>
  <c r="I159" i="16"/>
  <c r="D159" i="16"/>
  <c r="I160" i="16"/>
  <c r="D160" i="16"/>
  <c r="I161" i="16"/>
  <c r="D161" i="16"/>
  <c r="I162" i="16"/>
  <c r="D162" i="16"/>
  <c r="I163" i="16"/>
  <c r="D163" i="16"/>
  <c r="I164" i="16"/>
  <c r="D164" i="16"/>
  <c r="I165" i="16"/>
  <c r="D165" i="16"/>
  <c r="I166" i="16"/>
  <c r="D166" i="16"/>
  <c r="I167" i="16"/>
  <c r="D167" i="16"/>
  <c r="I168" i="16"/>
  <c r="D168" i="16"/>
  <c r="I169" i="16"/>
  <c r="D169" i="16"/>
  <c r="I170" i="16"/>
  <c r="D170" i="16"/>
  <c r="I171" i="16"/>
  <c r="D171" i="16"/>
  <c r="I172" i="16"/>
  <c r="D172" i="16"/>
  <c r="I173" i="16"/>
  <c r="D173" i="16"/>
  <c r="I174" i="16"/>
  <c r="D174" i="16"/>
  <c r="I175" i="16"/>
  <c r="D175" i="16"/>
  <c r="I176" i="16"/>
  <c r="D176" i="16"/>
  <c r="I177" i="16"/>
  <c r="D177" i="16"/>
  <c r="I178" i="16"/>
  <c r="D178" i="16"/>
  <c r="I179" i="16"/>
  <c r="D179" i="16"/>
  <c r="I180" i="16"/>
  <c r="D180" i="16"/>
  <c r="I181" i="16"/>
  <c r="D181" i="16"/>
  <c r="I182" i="16"/>
  <c r="D182" i="16"/>
  <c r="I183" i="16"/>
  <c r="D183" i="16"/>
  <c r="I184" i="16"/>
  <c r="D184" i="16"/>
  <c r="I185" i="16"/>
  <c r="D185" i="16"/>
  <c r="I186" i="16"/>
  <c r="D186" i="16"/>
  <c r="I187" i="16"/>
  <c r="D187" i="16"/>
  <c r="I188" i="16"/>
  <c r="D188" i="16"/>
  <c r="I189" i="16"/>
  <c r="D189" i="16"/>
  <c r="I190" i="16"/>
  <c r="D190" i="16"/>
  <c r="I191" i="16"/>
  <c r="D191" i="16"/>
  <c r="I192" i="16"/>
  <c r="D192" i="16"/>
  <c r="I193" i="16"/>
  <c r="D193" i="16"/>
  <c r="I194" i="16"/>
  <c r="D194" i="16"/>
  <c r="I195" i="16"/>
  <c r="D195" i="16"/>
  <c r="I196" i="16"/>
  <c r="D196" i="16"/>
  <c r="I197" i="16"/>
  <c r="D197" i="16"/>
  <c r="I198" i="16"/>
  <c r="D198" i="16"/>
  <c r="I199" i="16"/>
  <c r="D199" i="16"/>
  <c r="I200" i="16"/>
  <c r="D200" i="16"/>
  <c r="I201" i="16"/>
  <c r="D201" i="16"/>
  <c r="I202" i="16"/>
  <c r="D202" i="16"/>
  <c r="I203" i="16"/>
  <c r="D203" i="16"/>
  <c r="I204" i="16"/>
  <c r="D204" i="16"/>
  <c r="I205" i="16"/>
  <c r="D205" i="16"/>
  <c r="I206" i="16"/>
  <c r="D206" i="16"/>
  <c r="I207" i="16"/>
  <c r="D207" i="16"/>
  <c r="I208" i="16"/>
  <c r="D208" i="16"/>
  <c r="I209" i="16"/>
  <c r="D209" i="16"/>
  <c r="I210" i="16"/>
  <c r="D210" i="16"/>
  <c r="I211" i="16"/>
  <c r="D211" i="16"/>
  <c r="I212" i="16"/>
  <c r="D212" i="16"/>
  <c r="I213" i="16"/>
  <c r="D213" i="16"/>
  <c r="I214" i="16"/>
  <c r="D214" i="16"/>
  <c r="I215" i="16"/>
  <c r="D215" i="16"/>
  <c r="I216" i="16"/>
  <c r="D216" i="16"/>
  <c r="I217" i="16"/>
  <c r="D217" i="16"/>
  <c r="I218" i="16"/>
  <c r="D218" i="16"/>
  <c r="I219" i="16"/>
  <c r="D219" i="16"/>
  <c r="I220" i="16"/>
  <c r="D220" i="16"/>
  <c r="I221" i="16"/>
  <c r="D221" i="16"/>
  <c r="I222" i="16"/>
  <c r="D222" i="16"/>
  <c r="I223" i="16"/>
  <c r="D223" i="16"/>
  <c r="I224" i="16"/>
  <c r="D224" i="16"/>
  <c r="I225" i="16"/>
  <c r="D225" i="16"/>
  <c r="I226" i="16"/>
  <c r="D226" i="16"/>
  <c r="I227" i="16"/>
  <c r="D227" i="16"/>
  <c r="I228" i="16"/>
  <c r="D228" i="16"/>
  <c r="I229" i="16"/>
  <c r="D229" i="16"/>
  <c r="I230" i="16"/>
  <c r="D230" i="16"/>
  <c r="I231" i="16"/>
  <c r="D231" i="16"/>
  <c r="I232" i="16"/>
  <c r="D232" i="16"/>
  <c r="I233" i="16"/>
  <c r="D233" i="16"/>
  <c r="I234" i="16"/>
  <c r="D234" i="16"/>
  <c r="I235" i="16"/>
  <c r="D235" i="16"/>
  <c r="I236" i="16"/>
  <c r="D236" i="16"/>
  <c r="I237" i="16"/>
  <c r="D237" i="16"/>
  <c r="I238" i="16"/>
  <c r="D238" i="16"/>
  <c r="I239" i="16"/>
  <c r="D239" i="16"/>
  <c r="I240" i="16"/>
  <c r="D240" i="16"/>
  <c r="I241" i="16"/>
  <c r="D241" i="16"/>
  <c r="I242" i="16"/>
  <c r="D242" i="16"/>
  <c r="I243" i="16"/>
  <c r="D243" i="16"/>
  <c r="I244" i="16"/>
  <c r="D244" i="16"/>
  <c r="I245" i="16"/>
  <c r="D245" i="16"/>
  <c r="I246" i="16"/>
  <c r="D246" i="16"/>
  <c r="I247" i="16"/>
  <c r="D247" i="16"/>
  <c r="I248" i="16"/>
  <c r="D248" i="16"/>
  <c r="I249" i="16"/>
  <c r="D249" i="16"/>
  <c r="I250" i="16"/>
  <c r="D250" i="16"/>
  <c r="I251" i="16"/>
  <c r="D251" i="16"/>
  <c r="I252" i="16"/>
  <c r="D252" i="16"/>
  <c r="I253" i="16"/>
  <c r="D253" i="16"/>
  <c r="I254" i="16"/>
  <c r="D254" i="16"/>
  <c r="I255" i="16"/>
  <c r="D255" i="16"/>
  <c r="I256" i="16"/>
  <c r="D256" i="16"/>
  <c r="I257" i="16"/>
  <c r="D257" i="16"/>
  <c r="I258" i="16"/>
  <c r="D258" i="16"/>
  <c r="I259" i="16"/>
  <c r="D259" i="16"/>
  <c r="I260" i="16"/>
  <c r="D260" i="16"/>
  <c r="I261" i="16"/>
  <c r="D261" i="16"/>
  <c r="I262" i="16"/>
  <c r="D262" i="16"/>
  <c r="I263" i="16"/>
  <c r="D263" i="16"/>
  <c r="I264" i="16"/>
  <c r="D264" i="16"/>
  <c r="I265" i="16"/>
  <c r="D265" i="16"/>
  <c r="I266" i="16"/>
  <c r="D266" i="16"/>
  <c r="I267" i="16"/>
  <c r="D267" i="16"/>
  <c r="I268" i="16"/>
  <c r="D268" i="16"/>
  <c r="I269" i="16"/>
  <c r="D269" i="16"/>
  <c r="I270" i="16"/>
  <c r="D270" i="16"/>
  <c r="I271" i="16"/>
  <c r="D271" i="16"/>
  <c r="I272" i="16"/>
  <c r="D272" i="16"/>
  <c r="I273" i="16"/>
  <c r="D273" i="16"/>
  <c r="I274" i="16"/>
  <c r="D274" i="16"/>
  <c r="I275" i="16"/>
  <c r="D275" i="16"/>
  <c r="I276" i="16"/>
  <c r="D276" i="16"/>
  <c r="I277" i="16"/>
  <c r="D277" i="16"/>
  <c r="I278" i="16"/>
  <c r="D278" i="16"/>
  <c r="I279" i="16"/>
  <c r="D279" i="16"/>
  <c r="I280" i="16"/>
  <c r="D280" i="16"/>
  <c r="I281" i="16"/>
  <c r="D281" i="16"/>
  <c r="I282" i="16"/>
  <c r="D282" i="16"/>
  <c r="I283" i="16"/>
  <c r="D283" i="16"/>
  <c r="I284" i="16"/>
  <c r="D284" i="16"/>
  <c r="I285" i="16"/>
  <c r="D285" i="16"/>
  <c r="I286" i="16"/>
  <c r="D286" i="16"/>
  <c r="I287" i="16"/>
  <c r="D287" i="16"/>
  <c r="I288" i="16"/>
  <c r="D288" i="16"/>
  <c r="I289" i="16"/>
  <c r="D289" i="16"/>
  <c r="I290" i="16"/>
  <c r="D290" i="16"/>
  <c r="I291" i="16"/>
  <c r="D291" i="16"/>
  <c r="I292" i="16"/>
  <c r="D292" i="16"/>
  <c r="I293" i="16"/>
  <c r="D293" i="16"/>
  <c r="I294" i="16"/>
  <c r="D294" i="16"/>
  <c r="I295" i="16"/>
  <c r="D295" i="16"/>
  <c r="I296" i="16"/>
  <c r="D296" i="16"/>
  <c r="I297" i="16"/>
  <c r="D297" i="16"/>
  <c r="I298" i="16"/>
  <c r="D298" i="16"/>
  <c r="I299" i="16"/>
  <c r="D299" i="16"/>
  <c r="I300" i="16"/>
  <c r="D300" i="16"/>
  <c r="I301" i="16"/>
  <c r="D301" i="16"/>
  <c r="I302" i="16"/>
  <c r="D302" i="16"/>
  <c r="I303" i="16"/>
  <c r="D303" i="16"/>
  <c r="I304" i="16"/>
  <c r="D304" i="16"/>
  <c r="I305" i="16"/>
  <c r="D305" i="16"/>
  <c r="I306" i="16"/>
  <c r="D306" i="16"/>
  <c r="I307" i="16"/>
  <c r="D307" i="16"/>
  <c r="I308" i="16"/>
  <c r="D308" i="16"/>
  <c r="I309" i="16"/>
  <c r="D309" i="16"/>
  <c r="I310" i="16"/>
  <c r="D310" i="16"/>
  <c r="I311" i="16"/>
  <c r="D311" i="16"/>
  <c r="I312" i="16"/>
  <c r="D312" i="16"/>
  <c r="I313" i="16"/>
  <c r="D313" i="16"/>
  <c r="I314" i="16"/>
  <c r="D314" i="16"/>
  <c r="I315" i="16"/>
  <c r="D315" i="16"/>
  <c r="I316" i="16"/>
  <c r="D316" i="16"/>
  <c r="I317" i="16"/>
  <c r="D317" i="16"/>
  <c r="I318" i="16"/>
  <c r="D318" i="16"/>
  <c r="I319" i="16"/>
  <c r="D319" i="16"/>
  <c r="I320" i="16"/>
  <c r="D320" i="16"/>
  <c r="I321" i="16"/>
  <c r="D321" i="16"/>
  <c r="I322" i="16"/>
  <c r="D322" i="16"/>
  <c r="I323" i="16"/>
  <c r="D323" i="16"/>
  <c r="I324" i="16"/>
  <c r="D324" i="16"/>
  <c r="I325" i="16"/>
  <c r="D325" i="16"/>
  <c r="I326" i="16"/>
  <c r="D326" i="16"/>
  <c r="I327" i="16"/>
  <c r="D327" i="16"/>
  <c r="I328" i="16"/>
  <c r="D328" i="16"/>
  <c r="I329" i="16"/>
  <c r="D329" i="16"/>
  <c r="I330" i="16"/>
  <c r="D330" i="16"/>
  <c r="I331" i="16"/>
  <c r="D331" i="16"/>
  <c r="I332" i="16"/>
  <c r="D332" i="16"/>
  <c r="I333" i="16"/>
  <c r="D333" i="16"/>
  <c r="I334" i="16"/>
  <c r="D334" i="16"/>
  <c r="I335" i="16"/>
  <c r="D335" i="16"/>
  <c r="I336" i="16"/>
  <c r="D336" i="16"/>
  <c r="I337" i="16"/>
  <c r="D337" i="16"/>
  <c r="I338" i="16"/>
  <c r="D338" i="16"/>
  <c r="I339" i="16"/>
  <c r="D339" i="16"/>
  <c r="I340" i="16"/>
  <c r="D340" i="16"/>
  <c r="I341" i="16"/>
  <c r="D341" i="16"/>
  <c r="I342" i="16"/>
  <c r="D342" i="16"/>
  <c r="I343" i="16"/>
  <c r="D343" i="16"/>
  <c r="I344" i="16"/>
  <c r="D344" i="16"/>
  <c r="I345" i="16"/>
  <c r="D345" i="16"/>
  <c r="I346" i="16"/>
  <c r="D346" i="16"/>
  <c r="I347" i="16"/>
  <c r="D347" i="16"/>
  <c r="I348" i="16"/>
  <c r="D348" i="16"/>
  <c r="I349" i="16"/>
  <c r="D349" i="16"/>
  <c r="I350" i="16"/>
  <c r="D350" i="16"/>
  <c r="I351" i="16"/>
  <c r="D351" i="16"/>
  <c r="I352" i="16"/>
  <c r="D352" i="16"/>
  <c r="I353" i="16"/>
  <c r="D353" i="16"/>
  <c r="I354" i="16"/>
  <c r="D354" i="16"/>
  <c r="I355" i="16"/>
  <c r="D355" i="16"/>
  <c r="I356" i="16"/>
  <c r="D356" i="16"/>
  <c r="I357" i="16"/>
  <c r="D357" i="16"/>
  <c r="I358" i="16"/>
  <c r="D358" i="16"/>
  <c r="I359" i="16"/>
  <c r="D359" i="16"/>
  <c r="I360" i="16"/>
  <c r="D360" i="16"/>
  <c r="I361" i="16"/>
  <c r="D361" i="16"/>
  <c r="I362" i="16"/>
  <c r="D362" i="16"/>
  <c r="I363" i="16"/>
  <c r="D363" i="16"/>
  <c r="I364" i="16"/>
  <c r="D364" i="16"/>
  <c r="I365" i="16"/>
  <c r="D365" i="16"/>
  <c r="I366" i="16"/>
  <c r="D366" i="16"/>
  <c r="I367" i="16"/>
  <c r="D367" i="16"/>
  <c r="I368" i="16"/>
  <c r="D368" i="16"/>
  <c r="I369" i="16"/>
  <c r="D369" i="16"/>
  <c r="I370" i="16"/>
  <c r="D370" i="16"/>
  <c r="I371" i="16"/>
  <c r="D371" i="16"/>
  <c r="I372" i="16"/>
  <c r="D372" i="16"/>
  <c r="I373" i="16"/>
  <c r="D373" i="16"/>
  <c r="I374" i="16"/>
  <c r="D374" i="16"/>
  <c r="I375" i="16"/>
  <c r="D375" i="16"/>
  <c r="I376" i="16"/>
  <c r="D376" i="16"/>
  <c r="I377" i="16"/>
  <c r="D377" i="16"/>
  <c r="I378" i="16"/>
  <c r="D378" i="16"/>
  <c r="I379" i="16"/>
  <c r="D379" i="16"/>
  <c r="I380" i="16"/>
  <c r="D380" i="16"/>
  <c r="I381" i="16"/>
  <c r="D381" i="16"/>
  <c r="I382" i="16"/>
  <c r="D382" i="16"/>
  <c r="I383" i="16"/>
  <c r="D383" i="16"/>
  <c r="I384" i="16"/>
  <c r="D384" i="16"/>
  <c r="I385" i="16"/>
  <c r="D385" i="16"/>
  <c r="I386" i="16"/>
  <c r="D386" i="16"/>
  <c r="I387" i="16"/>
  <c r="D387" i="16"/>
  <c r="I388" i="16"/>
  <c r="D388" i="16"/>
  <c r="I389" i="16"/>
  <c r="D389" i="16"/>
  <c r="I390" i="16"/>
  <c r="D390" i="16"/>
  <c r="I391" i="16"/>
  <c r="D391" i="16"/>
  <c r="I392" i="16"/>
  <c r="D392" i="16"/>
  <c r="I393" i="16"/>
  <c r="D393" i="16"/>
  <c r="I394" i="16"/>
  <c r="D394" i="16"/>
  <c r="I395" i="16"/>
  <c r="D395" i="16"/>
  <c r="I396" i="16"/>
  <c r="D396" i="16"/>
  <c r="I397" i="16"/>
  <c r="D397" i="16"/>
  <c r="I398" i="16"/>
  <c r="D398" i="16"/>
  <c r="I399" i="16"/>
  <c r="D399" i="16"/>
  <c r="I400" i="16"/>
  <c r="D400" i="16"/>
  <c r="I401" i="16"/>
  <c r="D401" i="16"/>
  <c r="I402" i="16"/>
  <c r="D402" i="16"/>
  <c r="I403" i="16"/>
  <c r="D403" i="16"/>
  <c r="I404" i="16"/>
  <c r="D404" i="16"/>
  <c r="I405" i="16"/>
  <c r="D405" i="16"/>
  <c r="I406" i="16"/>
  <c r="D406" i="16"/>
  <c r="I407" i="16"/>
  <c r="D407" i="16"/>
  <c r="I408" i="16"/>
  <c r="D408" i="16"/>
  <c r="I409" i="16"/>
  <c r="D409" i="16"/>
  <c r="I410" i="16"/>
  <c r="D410" i="16"/>
  <c r="I411" i="16"/>
  <c r="D411" i="16"/>
  <c r="I412" i="16"/>
  <c r="D412" i="16"/>
  <c r="I413" i="16"/>
  <c r="D413" i="16"/>
  <c r="I414" i="16"/>
  <c r="D414" i="16"/>
  <c r="I415" i="16"/>
  <c r="D415" i="16"/>
  <c r="I416" i="16"/>
  <c r="D416" i="16"/>
  <c r="I417" i="16"/>
  <c r="D417" i="16"/>
  <c r="I418" i="16"/>
  <c r="D418" i="16"/>
  <c r="I419" i="16"/>
  <c r="D419" i="16"/>
  <c r="I420" i="16"/>
  <c r="D420" i="16"/>
  <c r="I421" i="16"/>
  <c r="D421" i="16"/>
  <c r="I422" i="16"/>
  <c r="D422" i="16"/>
  <c r="I423" i="16"/>
  <c r="D423" i="16"/>
  <c r="I424" i="16"/>
  <c r="D424" i="16"/>
  <c r="I425" i="16"/>
  <c r="D425" i="16"/>
  <c r="I426" i="16"/>
  <c r="D426" i="16"/>
  <c r="I427" i="16"/>
  <c r="D427" i="16"/>
  <c r="I428" i="16"/>
  <c r="D428" i="16"/>
  <c r="I429" i="16"/>
  <c r="D429" i="16"/>
  <c r="I430" i="16"/>
  <c r="D430" i="16"/>
  <c r="I431" i="16"/>
  <c r="D431" i="16"/>
  <c r="I432" i="16"/>
  <c r="D432" i="16"/>
  <c r="I433" i="16"/>
  <c r="D433" i="16"/>
  <c r="I434" i="16"/>
  <c r="D434" i="16"/>
  <c r="I435" i="16"/>
  <c r="D435" i="16"/>
  <c r="I436" i="16"/>
  <c r="D436" i="16"/>
  <c r="I437" i="16"/>
  <c r="D437" i="16"/>
  <c r="I438" i="16"/>
  <c r="D438" i="16"/>
  <c r="I439" i="16"/>
  <c r="D439" i="16"/>
  <c r="I440" i="16"/>
  <c r="D440" i="16"/>
  <c r="I441" i="16"/>
  <c r="D441" i="16"/>
  <c r="I442" i="16"/>
  <c r="D442" i="16"/>
  <c r="I443" i="16"/>
  <c r="D443" i="16"/>
  <c r="I444" i="16"/>
  <c r="D444" i="16"/>
  <c r="I445" i="16"/>
  <c r="D445" i="16"/>
  <c r="I446" i="16"/>
  <c r="D446" i="16"/>
  <c r="I447" i="16"/>
  <c r="D447" i="16"/>
  <c r="I448" i="16"/>
  <c r="D448" i="16"/>
  <c r="I449" i="16"/>
  <c r="D449" i="16"/>
  <c r="I450" i="16"/>
  <c r="D450" i="16"/>
  <c r="I451" i="16"/>
  <c r="D451" i="16"/>
  <c r="I452" i="16"/>
  <c r="D452" i="16"/>
  <c r="I453" i="16"/>
  <c r="D453" i="16"/>
  <c r="I454" i="16"/>
  <c r="D454" i="16"/>
  <c r="I455" i="16"/>
  <c r="D455" i="16"/>
  <c r="I456" i="16"/>
  <c r="D456" i="16"/>
  <c r="I457" i="16"/>
  <c r="D457" i="16"/>
  <c r="I458" i="16"/>
  <c r="D458" i="16"/>
  <c r="I459" i="16"/>
  <c r="D459" i="16"/>
  <c r="I460" i="16"/>
  <c r="D460" i="16"/>
  <c r="I461" i="16"/>
  <c r="D461" i="16"/>
  <c r="I462" i="16"/>
  <c r="D462" i="16"/>
  <c r="I463" i="16"/>
  <c r="D463" i="16"/>
  <c r="I464" i="16"/>
  <c r="D464" i="16"/>
  <c r="I465" i="16"/>
  <c r="D465" i="16"/>
  <c r="I466" i="16"/>
  <c r="D466" i="16"/>
  <c r="I467" i="16"/>
  <c r="D467" i="16"/>
  <c r="I468" i="16"/>
  <c r="D468" i="16"/>
  <c r="I469" i="16"/>
  <c r="D469" i="16"/>
  <c r="I470" i="16"/>
  <c r="D470" i="16"/>
  <c r="I471" i="16"/>
  <c r="D471" i="16"/>
  <c r="I472" i="16"/>
  <c r="D472" i="16"/>
  <c r="I473" i="16"/>
  <c r="D473" i="16"/>
  <c r="I474" i="16"/>
  <c r="D474" i="16"/>
  <c r="I475" i="16"/>
  <c r="D475" i="16"/>
  <c r="I476" i="16"/>
  <c r="D476" i="16"/>
  <c r="I477" i="16"/>
  <c r="D477" i="16"/>
  <c r="I478" i="16"/>
  <c r="D478" i="16"/>
  <c r="I479" i="16"/>
  <c r="D479" i="16"/>
  <c r="I480" i="16"/>
  <c r="D480" i="16"/>
  <c r="I481" i="16"/>
  <c r="D481" i="16"/>
  <c r="I482" i="16"/>
  <c r="D482" i="16"/>
  <c r="I483" i="16"/>
  <c r="D483" i="16"/>
  <c r="I484" i="16"/>
  <c r="D484" i="16"/>
  <c r="I485" i="16"/>
  <c r="D485" i="16"/>
  <c r="I486" i="16"/>
  <c r="D486" i="16"/>
  <c r="I487" i="16"/>
  <c r="D487" i="16"/>
  <c r="I488" i="16"/>
  <c r="D488" i="16"/>
  <c r="I489" i="16"/>
  <c r="D489" i="16"/>
  <c r="I490" i="16"/>
  <c r="D490" i="16"/>
  <c r="I491" i="16"/>
  <c r="D491" i="16"/>
  <c r="I492" i="16"/>
  <c r="D492" i="16"/>
  <c r="I493" i="16"/>
  <c r="D493" i="16"/>
  <c r="I494" i="16"/>
  <c r="D494" i="16"/>
  <c r="I495" i="16"/>
  <c r="D495" i="16"/>
  <c r="I496" i="16"/>
  <c r="D496" i="16"/>
  <c r="I497" i="16"/>
  <c r="D497" i="16"/>
  <c r="I498" i="16"/>
  <c r="D498" i="16"/>
  <c r="I499" i="16"/>
  <c r="D499" i="16"/>
  <c r="I500" i="16"/>
  <c r="D500" i="16"/>
  <c r="I501" i="16"/>
  <c r="D501" i="16"/>
  <c r="I502" i="16"/>
  <c r="D502" i="16"/>
  <c r="I503" i="16"/>
  <c r="D503" i="16"/>
  <c r="I504" i="16"/>
  <c r="D504" i="16"/>
  <c r="I505" i="16"/>
  <c r="D505" i="16"/>
  <c r="I506" i="16"/>
  <c r="D506" i="16"/>
  <c r="I507" i="16"/>
  <c r="D507" i="16"/>
  <c r="I508" i="16"/>
  <c r="D508" i="16"/>
  <c r="I509" i="16"/>
  <c r="D509" i="16"/>
  <c r="I510" i="16"/>
  <c r="D510" i="16"/>
  <c r="I511" i="16"/>
  <c r="D511" i="16"/>
  <c r="I512" i="16"/>
  <c r="D512" i="16"/>
  <c r="I513" i="16"/>
  <c r="D513" i="16"/>
  <c r="I514" i="16"/>
  <c r="D514" i="16"/>
  <c r="I515" i="16"/>
  <c r="D515" i="16"/>
  <c r="I516" i="16"/>
  <c r="D516" i="16"/>
  <c r="I517" i="16"/>
  <c r="D517" i="16"/>
  <c r="I518" i="16"/>
  <c r="D518" i="16"/>
  <c r="I519" i="16"/>
  <c r="D519" i="16"/>
  <c r="I520" i="16"/>
  <c r="D520" i="16"/>
  <c r="I521" i="16"/>
  <c r="D521" i="16"/>
  <c r="I522" i="16"/>
  <c r="D522" i="16"/>
  <c r="I523" i="16"/>
  <c r="D523" i="16"/>
  <c r="I524" i="16"/>
  <c r="D524" i="16"/>
  <c r="I525" i="16"/>
  <c r="D525" i="16"/>
  <c r="I526" i="16"/>
  <c r="D526" i="16"/>
  <c r="I527" i="16"/>
  <c r="D527" i="16"/>
  <c r="I528" i="16"/>
  <c r="D528" i="16"/>
  <c r="I529" i="16"/>
  <c r="D529" i="16"/>
  <c r="I530" i="16"/>
  <c r="D530" i="16"/>
  <c r="I531" i="16"/>
  <c r="D531" i="16"/>
  <c r="I532" i="16"/>
  <c r="D532" i="16"/>
  <c r="I533" i="16"/>
  <c r="D533" i="16"/>
  <c r="I534" i="16"/>
  <c r="D534" i="16"/>
  <c r="I535" i="16"/>
  <c r="D535" i="16"/>
  <c r="I536" i="16"/>
  <c r="D536" i="16"/>
  <c r="I537" i="16"/>
  <c r="D537" i="16"/>
  <c r="I538" i="16"/>
  <c r="D538" i="16"/>
  <c r="I539" i="16"/>
  <c r="D539" i="16"/>
  <c r="I540" i="16"/>
  <c r="D540" i="16"/>
  <c r="I541" i="16"/>
  <c r="D541" i="16"/>
  <c r="I542" i="16"/>
  <c r="D542" i="16"/>
  <c r="I543" i="16"/>
  <c r="D543" i="16"/>
  <c r="I544" i="16"/>
  <c r="D544" i="16"/>
  <c r="I545" i="16"/>
  <c r="I546" i="16"/>
  <c r="D546" i="16"/>
  <c r="I547" i="16"/>
  <c r="D547" i="16"/>
  <c r="I548" i="16"/>
  <c r="D548" i="16"/>
  <c r="I549" i="16"/>
  <c r="D549" i="16"/>
  <c r="I550" i="16"/>
  <c r="D550" i="16"/>
  <c r="I551" i="16"/>
  <c r="D551" i="16"/>
  <c r="I552" i="16"/>
  <c r="D552" i="16"/>
  <c r="I553" i="16"/>
  <c r="D553" i="16"/>
  <c r="I554" i="16"/>
  <c r="D554" i="16"/>
  <c r="I555" i="16"/>
  <c r="D555" i="16"/>
  <c r="I557" i="16"/>
  <c r="D557" i="16"/>
  <c r="I2" i="16"/>
  <c r="D2" i="16"/>
  <c r="D545" i="16"/>
  <c r="J557" i="16"/>
  <c r="K557" i="16"/>
  <c r="L557" i="16"/>
  <c r="M557" i="16"/>
  <c r="J556" i="16"/>
  <c r="K556" i="16"/>
  <c r="L556" i="16"/>
  <c r="M556" i="16"/>
  <c r="M16" i="31"/>
  <c r="M8" i="31"/>
  <c r="M9" i="31"/>
  <c r="N16" i="31"/>
  <c r="N8" i="31"/>
  <c r="M15" i="31"/>
  <c r="M6" i="31"/>
  <c r="N15" i="31"/>
  <c r="N6" i="31"/>
  <c r="N11" i="31"/>
  <c r="N9" i="31"/>
  <c r="M13" i="31"/>
  <c r="M5" i="31"/>
  <c r="N13" i="31"/>
  <c r="N5" i="31"/>
  <c r="M12" i="31"/>
  <c r="N12" i="31"/>
  <c r="M11" i="31"/>
  <c r="C28" i="31"/>
  <c r="H28" i="31"/>
  <c r="I5" i="31"/>
  <c r="I6" i="31"/>
  <c r="H22" i="31"/>
  <c r="H16" i="31"/>
  <c r="I22" i="31"/>
  <c r="H6" i="31"/>
  <c r="H10" i="31"/>
  <c r="I10" i="31"/>
  <c r="H5" i="31"/>
  <c r="I16" i="31"/>
  <c r="I28" i="31"/>
  <c r="D10" i="31"/>
  <c r="C10" i="31"/>
  <c r="D16" i="31"/>
  <c r="C16" i="31"/>
  <c r="D5" i="31"/>
  <c r="D22" i="31"/>
  <c r="C5" i="31"/>
  <c r="C22" i="31"/>
  <c r="D6" i="31"/>
  <c r="D28" i="31"/>
  <c r="C6" i="31"/>
  <c r="H553" i="16"/>
  <c r="H554" i="16"/>
  <c r="F3" i="16"/>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06" i="16"/>
  <c r="F307" i="16"/>
  <c r="F308" i="16"/>
  <c r="F309" i="16"/>
  <c r="F310" i="16"/>
  <c r="F311" i="16"/>
  <c r="F312" i="16"/>
  <c r="F313" i="16"/>
  <c r="F314" i="16"/>
  <c r="F315" i="16"/>
  <c r="F316" i="16"/>
  <c r="F317" i="16"/>
  <c r="F318" i="16"/>
  <c r="F319" i="16"/>
  <c r="F320" i="16"/>
  <c r="F321" i="16"/>
  <c r="F322" i="16"/>
  <c r="F323" i="16"/>
  <c r="F324" i="16"/>
  <c r="F325" i="16"/>
  <c r="F326" i="16"/>
  <c r="F327" i="16"/>
  <c r="F328" i="16"/>
  <c r="F329" i="16"/>
  <c r="F330" i="16"/>
  <c r="F331" i="16"/>
  <c r="F332" i="16"/>
  <c r="F333" i="16"/>
  <c r="F334" i="16"/>
  <c r="F335" i="16"/>
  <c r="F336" i="16"/>
  <c r="F337" i="16"/>
  <c r="F338" i="16"/>
  <c r="F339" i="16"/>
  <c r="F340" i="16"/>
  <c r="F341" i="16"/>
  <c r="F342" i="16"/>
  <c r="F343" i="16"/>
  <c r="F344" i="16"/>
  <c r="F345" i="16"/>
  <c r="F346" i="16"/>
  <c r="F347" i="16"/>
  <c r="F348" i="16"/>
  <c r="F349" i="16"/>
  <c r="F350" i="16"/>
  <c r="F351" i="16"/>
  <c r="F352" i="16"/>
  <c r="F353" i="16"/>
  <c r="F354" i="16"/>
  <c r="F355" i="16"/>
  <c r="F356" i="16"/>
  <c r="F357" i="16"/>
  <c r="F358" i="16"/>
  <c r="F359" i="16"/>
  <c r="F360" i="16"/>
  <c r="F361" i="16"/>
  <c r="F362" i="16"/>
  <c r="F363" i="16"/>
  <c r="F364" i="16"/>
  <c r="F365" i="16"/>
  <c r="F366" i="16"/>
  <c r="F367" i="16"/>
  <c r="F368" i="16"/>
  <c r="F369" i="16"/>
  <c r="F370" i="16"/>
  <c r="F371" i="16"/>
  <c r="F372" i="16"/>
  <c r="F373" i="16"/>
  <c r="F374" i="16"/>
  <c r="F375" i="16"/>
  <c r="F376" i="16"/>
  <c r="F377" i="16"/>
  <c r="F378" i="16"/>
  <c r="F379" i="16"/>
  <c r="F380" i="16"/>
  <c r="F381" i="16"/>
  <c r="F382" i="16"/>
  <c r="F383" i="16"/>
  <c r="F384" i="16"/>
  <c r="F385" i="16"/>
  <c r="F386" i="16"/>
  <c r="F387" i="16"/>
  <c r="F388" i="16"/>
  <c r="F389" i="16"/>
  <c r="F390" i="16"/>
  <c r="F391" i="16"/>
  <c r="F392" i="16"/>
  <c r="F393" i="16"/>
  <c r="F394" i="16"/>
  <c r="F395" i="16"/>
  <c r="F396" i="16"/>
  <c r="F397" i="16"/>
  <c r="F398" i="16"/>
  <c r="F399" i="16"/>
  <c r="F400" i="16"/>
  <c r="F401" i="16"/>
  <c r="F402" i="16"/>
  <c r="F403" i="16"/>
  <c r="F404" i="16"/>
  <c r="F405" i="16"/>
  <c r="F406" i="16"/>
  <c r="F407" i="16"/>
  <c r="F408" i="16"/>
  <c r="F409" i="16"/>
  <c r="F410" i="16"/>
  <c r="F411" i="16"/>
  <c r="F412" i="16"/>
  <c r="F413" i="16"/>
  <c r="F414" i="16"/>
  <c r="F415" i="16"/>
  <c r="F416" i="16"/>
  <c r="F417" i="16"/>
  <c r="F418" i="16"/>
  <c r="F419" i="16"/>
  <c r="F420" i="16"/>
  <c r="F421" i="16"/>
  <c r="F422" i="16"/>
  <c r="F423" i="16"/>
  <c r="F424" i="16"/>
  <c r="F425" i="16"/>
  <c r="F426" i="16"/>
  <c r="F427" i="16"/>
  <c r="F428" i="16"/>
  <c r="F429" i="16"/>
  <c r="F430" i="16"/>
  <c r="F431" i="16"/>
  <c r="F432" i="16"/>
  <c r="F433" i="16"/>
  <c r="F434" i="16"/>
  <c r="F435" i="16"/>
  <c r="F436" i="16"/>
  <c r="F437" i="16"/>
  <c r="F438" i="16"/>
  <c r="F439" i="16"/>
  <c r="F440" i="16"/>
  <c r="F441" i="16"/>
  <c r="F442" i="16"/>
  <c r="F443" i="16"/>
  <c r="F444" i="16"/>
  <c r="F445" i="16"/>
  <c r="F446" i="16"/>
  <c r="F447" i="16"/>
  <c r="F448" i="16"/>
  <c r="F449" i="16"/>
  <c r="F450" i="16"/>
  <c r="F451" i="16"/>
  <c r="F452" i="16"/>
  <c r="F453" i="16"/>
  <c r="F454" i="16"/>
  <c r="F455" i="16"/>
  <c r="F456" i="16"/>
  <c r="F457" i="16"/>
  <c r="F458" i="16"/>
  <c r="F459" i="16"/>
  <c r="F460" i="16"/>
  <c r="F461" i="16"/>
  <c r="F462" i="16"/>
  <c r="F463" i="16"/>
  <c r="F464" i="16"/>
  <c r="F465" i="16"/>
  <c r="F466" i="16"/>
  <c r="F467" i="16"/>
  <c r="F468" i="16"/>
  <c r="F469" i="16"/>
  <c r="F470" i="16"/>
  <c r="F471" i="16"/>
  <c r="F472" i="16"/>
  <c r="F473" i="16"/>
  <c r="F474" i="16"/>
  <c r="F475" i="16"/>
  <c r="F476" i="16"/>
  <c r="F477" i="16"/>
  <c r="F478" i="16"/>
  <c r="F479" i="16"/>
  <c r="F480" i="16"/>
  <c r="F481" i="16"/>
  <c r="F482" i="16"/>
  <c r="F483" i="16"/>
  <c r="F484" i="16"/>
  <c r="F485" i="16"/>
  <c r="F486" i="16"/>
  <c r="F487" i="16"/>
  <c r="F488" i="16"/>
  <c r="F489" i="16"/>
  <c r="F490" i="16"/>
  <c r="F491" i="16"/>
  <c r="F492" i="16"/>
  <c r="F493" i="16"/>
  <c r="F494" i="16"/>
  <c r="F495" i="16"/>
  <c r="F496" i="16"/>
  <c r="F497" i="16"/>
  <c r="F498" i="16"/>
  <c r="F499" i="16"/>
  <c r="F500" i="16"/>
  <c r="F501" i="16"/>
  <c r="F502" i="16"/>
  <c r="F503" i="16"/>
  <c r="F504" i="16"/>
  <c r="F505" i="16"/>
  <c r="F506" i="16"/>
  <c r="F507" i="16"/>
  <c r="F508" i="16"/>
  <c r="F509" i="16"/>
  <c r="F510" i="16"/>
  <c r="F511" i="16"/>
  <c r="F512" i="16"/>
  <c r="F513" i="16"/>
  <c r="F514" i="16"/>
  <c r="F515" i="16"/>
  <c r="F516" i="16"/>
  <c r="F517" i="16"/>
  <c r="F518" i="16"/>
  <c r="F519" i="16"/>
  <c r="F520" i="16"/>
  <c r="F521" i="16"/>
  <c r="F522" i="16"/>
  <c r="F523" i="16"/>
  <c r="F524" i="16"/>
  <c r="F525" i="16"/>
  <c r="F526" i="16"/>
  <c r="F527" i="16"/>
  <c r="F528" i="16"/>
  <c r="F529" i="16"/>
  <c r="F530" i="16"/>
  <c r="F531" i="16"/>
  <c r="F532" i="16"/>
  <c r="F533" i="16"/>
  <c r="F534" i="16"/>
  <c r="F535" i="16"/>
  <c r="F536" i="16"/>
  <c r="F537" i="16"/>
  <c r="F538" i="16"/>
  <c r="F539" i="16"/>
  <c r="F540" i="16"/>
  <c r="F541" i="16"/>
  <c r="F542" i="16"/>
  <c r="F543" i="16"/>
  <c r="F544" i="16"/>
  <c r="F545" i="16"/>
  <c r="F546" i="16"/>
  <c r="F547" i="16"/>
  <c r="F548" i="16"/>
  <c r="F549" i="16"/>
  <c r="F550" i="16"/>
  <c r="F551" i="16"/>
  <c r="F552" i="16"/>
  <c r="F553" i="16"/>
  <c r="F554" i="16"/>
  <c r="F555" i="16"/>
  <c r="F557" i="16"/>
  <c r="F2" i="16"/>
  <c r="G2" i="16"/>
  <c r="G3" i="16"/>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2" i="16"/>
  <c r="G243" i="16"/>
  <c r="G244" i="16"/>
  <c r="G245" i="16"/>
  <c r="G246" i="16"/>
  <c r="G247" i="16"/>
  <c r="G248" i="16"/>
  <c r="G249" i="16"/>
  <c r="G250" i="16"/>
  <c r="G251" i="16"/>
  <c r="G252" i="16"/>
  <c r="G253" i="16"/>
  <c r="G254" i="16"/>
  <c r="G255" i="16"/>
  <c r="G256" i="16"/>
  <c r="G257" i="16"/>
  <c r="G258" i="16"/>
  <c r="G259" i="16"/>
  <c r="G260" i="16"/>
  <c r="G261" i="16"/>
  <c r="G262" i="16"/>
  <c r="G263" i="16"/>
  <c r="G264" i="16"/>
  <c r="G265" i="16"/>
  <c r="G266" i="16"/>
  <c r="G267" i="16"/>
  <c r="G268" i="16"/>
  <c r="G269" i="16"/>
  <c r="G270" i="16"/>
  <c r="G271" i="16"/>
  <c r="G272" i="16"/>
  <c r="G273" i="16"/>
  <c r="G274" i="16"/>
  <c r="G275" i="16"/>
  <c r="G276" i="16"/>
  <c r="G277" i="16"/>
  <c r="G278" i="16"/>
  <c r="G279" i="16"/>
  <c r="G280" i="16"/>
  <c r="G281" i="16"/>
  <c r="G282" i="16"/>
  <c r="G283" i="16"/>
  <c r="G284" i="16"/>
  <c r="G285" i="16"/>
  <c r="G286" i="16"/>
  <c r="G287" i="16"/>
  <c r="G288" i="16"/>
  <c r="G289" i="16"/>
  <c r="G290" i="16"/>
  <c r="G291" i="16"/>
  <c r="G292" i="16"/>
  <c r="G293" i="16"/>
  <c r="G294" i="16"/>
  <c r="G295" i="16"/>
  <c r="G296" i="16"/>
  <c r="G297" i="16"/>
  <c r="G298" i="16"/>
  <c r="G299" i="16"/>
  <c r="G300" i="16"/>
  <c r="G301" i="16"/>
  <c r="G302" i="16"/>
  <c r="G303" i="16"/>
  <c r="G304" i="16"/>
  <c r="G305" i="16"/>
  <c r="G306" i="16"/>
  <c r="G307" i="16"/>
  <c r="G308" i="16"/>
  <c r="G309" i="16"/>
  <c r="G310" i="16"/>
  <c r="G311" i="16"/>
  <c r="G312" i="16"/>
  <c r="G313" i="16"/>
  <c r="G314" i="16"/>
  <c r="G315" i="16"/>
  <c r="G316" i="16"/>
  <c r="G317" i="16"/>
  <c r="G318" i="16"/>
  <c r="G319" i="16"/>
  <c r="G320" i="16"/>
  <c r="G321" i="16"/>
  <c r="G322" i="16"/>
  <c r="G323" i="16"/>
  <c r="G324" i="16"/>
  <c r="G325" i="16"/>
  <c r="G326" i="16"/>
  <c r="G327" i="16"/>
  <c r="G328" i="16"/>
  <c r="G329" i="16"/>
  <c r="G330" i="16"/>
  <c r="G331" i="16"/>
  <c r="G332" i="16"/>
  <c r="G333" i="16"/>
  <c r="G334" i="16"/>
  <c r="G335" i="16"/>
  <c r="G336" i="16"/>
  <c r="G337" i="16"/>
  <c r="G338" i="16"/>
  <c r="G339" i="16"/>
  <c r="G340" i="16"/>
  <c r="G341" i="16"/>
  <c r="G342" i="16"/>
  <c r="G343" i="16"/>
  <c r="G344" i="16"/>
  <c r="G345" i="16"/>
  <c r="G346" i="16"/>
  <c r="G347" i="16"/>
  <c r="G348" i="16"/>
  <c r="G349" i="16"/>
  <c r="G350" i="16"/>
  <c r="G351" i="16"/>
  <c r="G352" i="16"/>
  <c r="G353" i="16"/>
  <c r="G354" i="16"/>
  <c r="G355" i="16"/>
  <c r="G356" i="16"/>
  <c r="G357" i="16"/>
  <c r="G358" i="16"/>
  <c r="G359" i="16"/>
  <c r="G360" i="16"/>
  <c r="G361" i="16"/>
  <c r="G362" i="16"/>
  <c r="G363" i="16"/>
  <c r="G364" i="16"/>
  <c r="G365" i="16"/>
  <c r="G366" i="16"/>
  <c r="G367" i="16"/>
  <c r="G368" i="16"/>
  <c r="G369" i="16"/>
  <c r="G370" i="16"/>
  <c r="G371" i="16"/>
  <c r="G372" i="16"/>
  <c r="G373" i="16"/>
  <c r="G374" i="16"/>
  <c r="G375" i="16"/>
  <c r="G376" i="16"/>
  <c r="G377" i="16"/>
  <c r="G378" i="16"/>
  <c r="G379" i="16"/>
  <c r="G380" i="16"/>
  <c r="G381" i="16"/>
  <c r="G382" i="16"/>
  <c r="G383" i="16"/>
  <c r="G384" i="16"/>
  <c r="G385" i="16"/>
  <c r="G386" i="16"/>
  <c r="G387" i="16"/>
  <c r="G388" i="16"/>
  <c r="G389" i="16"/>
  <c r="G390" i="16"/>
  <c r="G391" i="16"/>
  <c r="G392" i="16"/>
  <c r="G393" i="16"/>
  <c r="G394" i="16"/>
  <c r="G395" i="16"/>
  <c r="G396" i="16"/>
  <c r="G397" i="16"/>
  <c r="G398" i="16"/>
  <c r="G399" i="16"/>
  <c r="G400" i="16"/>
  <c r="G401" i="16"/>
  <c r="G402" i="16"/>
  <c r="G403" i="16"/>
  <c r="G404" i="16"/>
  <c r="G405" i="16"/>
  <c r="G406" i="16"/>
  <c r="G407" i="16"/>
  <c r="G408" i="16"/>
  <c r="G409" i="16"/>
  <c r="G410" i="16"/>
  <c r="G411" i="16"/>
  <c r="G412" i="16"/>
  <c r="G413" i="16"/>
  <c r="G414" i="16"/>
  <c r="G415" i="16"/>
  <c r="G416" i="16"/>
  <c r="G417" i="16"/>
  <c r="G418" i="16"/>
  <c r="G419" i="16"/>
  <c r="G420" i="16"/>
  <c r="G421" i="16"/>
  <c r="G422" i="16"/>
  <c r="G423" i="16"/>
  <c r="G424" i="16"/>
  <c r="G425" i="16"/>
  <c r="G426" i="16"/>
  <c r="G427" i="16"/>
  <c r="G428" i="16"/>
  <c r="G429" i="16"/>
  <c r="G430" i="16"/>
  <c r="G431" i="16"/>
  <c r="G432" i="16"/>
  <c r="G433" i="16"/>
  <c r="G434" i="16"/>
  <c r="G435" i="16"/>
  <c r="G436" i="16"/>
  <c r="G437" i="16"/>
  <c r="G438" i="16"/>
  <c r="G439" i="16"/>
  <c r="G440" i="16"/>
  <c r="G441" i="16"/>
  <c r="G442" i="16"/>
  <c r="G443" i="16"/>
  <c r="G444" i="16"/>
  <c r="G445" i="16"/>
  <c r="G446" i="16"/>
  <c r="G447" i="16"/>
  <c r="G448" i="16"/>
  <c r="G449" i="16"/>
  <c r="G450" i="16"/>
  <c r="G451" i="16"/>
  <c r="G452" i="16"/>
  <c r="G453" i="16"/>
  <c r="G454" i="16"/>
  <c r="G455" i="16"/>
  <c r="G456" i="16"/>
  <c r="G457" i="16"/>
  <c r="G458" i="16"/>
  <c r="G459" i="16"/>
  <c r="G460" i="16"/>
  <c r="G461" i="16"/>
  <c r="G462" i="16"/>
  <c r="G463" i="16"/>
  <c r="G464" i="16"/>
  <c r="G465" i="16"/>
  <c r="G466" i="16"/>
  <c r="G467" i="16"/>
  <c r="G468" i="16"/>
  <c r="G469" i="16"/>
  <c r="G470" i="16"/>
  <c r="G471" i="16"/>
  <c r="G472" i="16"/>
  <c r="G473" i="16"/>
  <c r="G474" i="16"/>
  <c r="G475" i="16"/>
  <c r="G476" i="16"/>
  <c r="G477" i="16"/>
  <c r="G478" i="16"/>
  <c r="G479" i="16"/>
  <c r="G480" i="16"/>
  <c r="G481" i="16"/>
  <c r="G482" i="16"/>
  <c r="G483" i="16"/>
  <c r="G484" i="16"/>
  <c r="G485" i="16"/>
  <c r="G486" i="16"/>
  <c r="G487" i="16"/>
  <c r="G488" i="16"/>
  <c r="G489" i="16"/>
  <c r="G490" i="16"/>
  <c r="G491" i="16"/>
  <c r="G492" i="16"/>
  <c r="G493" i="16"/>
  <c r="G494" i="16"/>
  <c r="G495" i="16"/>
  <c r="G496" i="16"/>
  <c r="G497" i="16"/>
  <c r="G498" i="16"/>
  <c r="G499" i="16"/>
  <c r="G500" i="16"/>
  <c r="G501" i="16"/>
  <c r="G502" i="16"/>
  <c r="G503" i="16"/>
  <c r="G504" i="16"/>
  <c r="G505" i="16"/>
  <c r="G506" i="16"/>
  <c r="G507" i="16"/>
  <c r="G508" i="16"/>
  <c r="G509" i="16"/>
  <c r="G510" i="16"/>
  <c r="G511" i="16"/>
  <c r="G512" i="16"/>
  <c r="G513" i="16"/>
  <c r="G514" i="16"/>
  <c r="G515" i="16"/>
  <c r="G516" i="16"/>
  <c r="G517" i="16"/>
  <c r="G518" i="16"/>
  <c r="G519" i="16"/>
  <c r="G520" i="16"/>
  <c r="G521" i="16"/>
  <c r="G522" i="16"/>
  <c r="G523" i="16"/>
  <c r="G524" i="16"/>
  <c r="G525" i="16"/>
  <c r="G526" i="16"/>
  <c r="G527" i="16"/>
  <c r="G528" i="16"/>
  <c r="G529" i="16"/>
  <c r="G530" i="16"/>
  <c r="G531" i="16"/>
  <c r="G532" i="16"/>
  <c r="G533" i="16"/>
  <c r="G534" i="16"/>
  <c r="G535" i="16"/>
  <c r="G536" i="16"/>
  <c r="G537" i="16"/>
  <c r="G538" i="16"/>
  <c r="G539" i="16"/>
  <c r="G540" i="16"/>
  <c r="G541" i="16"/>
  <c r="G542" i="16"/>
  <c r="G543" i="16"/>
  <c r="G544" i="16"/>
  <c r="G545" i="16"/>
  <c r="G546" i="16"/>
  <c r="G547" i="16"/>
  <c r="G548" i="16"/>
  <c r="G549" i="16"/>
  <c r="G550" i="16"/>
  <c r="G551" i="16"/>
  <c r="G552" i="16"/>
  <c r="G553" i="16"/>
  <c r="G555" i="16"/>
  <c r="G557" i="16"/>
  <c r="H146" i="16"/>
  <c r="H3" i="16"/>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H262" i="16"/>
  <c r="H263" i="16"/>
  <c r="H264" i="16"/>
  <c r="H265" i="16"/>
  <c r="H266" i="16"/>
  <c r="H267" i="16"/>
  <c r="H268" i="16"/>
  <c r="H269" i="16"/>
  <c r="H270" i="16"/>
  <c r="H271" i="16"/>
  <c r="H272" i="16"/>
  <c r="H273" i="16"/>
  <c r="H274" i="16"/>
  <c r="H275" i="16"/>
  <c r="H276" i="16"/>
  <c r="H277" i="16"/>
  <c r="H278" i="16"/>
  <c r="H279" i="16"/>
  <c r="H280" i="16"/>
  <c r="H281" i="16"/>
  <c r="H282" i="16"/>
  <c r="H283" i="16"/>
  <c r="H284" i="16"/>
  <c r="H285" i="16"/>
  <c r="H286" i="16"/>
  <c r="H287" i="16"/>
  <c r="H288" i="16"/>
  <c r="H289" i="16"/>
  <c r="H290" i="16"/>
  <c r="H291" i="16"/>
  <c r="H292" i="16"/>
  <c r="H293" i="16"/>
  <c r="H294" i="16"/>
  <c r="H295" i="16"/>
  <c r="H296" i="16"/>
  <c r="H297" i="16"/>
  <c r="H298" i="16"/>
  <c r="H299" i="16"/>
  <c r="H300" i="16"/>
  <c r="H301" i="16"/>
  <c r="H302" i="16"/>
  <c r="H303" i="16"/>
  <c r="H304" i="16"/>
  <c r="H305" i="16"/>
  <c r="H306" i="16"/>
  <c r="H307" i="16"/>
  <c r="H308" i="16"/>
  <c r="H309" i="16"/>
  <c r="H310" i="16"/>
  <c r="H311" i="16"/>
  <c r="H312" i="16"/>
  <c r="H313" i="16"/>
  <c r="H314" i="16"/>
  <c r="H315" i="16"/>
  <c r="H316" i="16"/>
  <c r="H317" i="16"/>
  <c r="H318" i="16"/>
  <c r="H319" i="16"/>
  <c r="H320" i="16"/>
  <c r="H321" i="16"/>
  <c r="H322" i="16"/>
  <c r="H323" i="16"/>
  <c r="H324" i="16"/>
  <c r="H325" i="16"/>
  <c r="H326" i="16"/>
  <c r="H327" i="16"/>
  <c r="H328" i="16"/>
  <c r="H329" i="16"/>
  <c r="H330" i="16"/>
  <c r="H331" i="16"/>
  <c r="H332" i="16"/>
  <c r="H333" i="16"/>
  <c r="H334" i="16"/>
  <c r="H335" i="16"/>
  <c r="H336" i="16"/>
  <c r="H337" i="16"/>
  <c r="H338" i="16"/>
  <c r="H339" i="16"/>
  <c r="H340" i="16"/>
  <c r="H341" i="16"/>
  <c r="H342" i="16"/>
  <c r="H343" i="16"/>
  <c r="H344" i="16"/>
  <c r="H345" i="16"/>
  <c r="H346" i="16"/>
  <c r="H347" i="16"/>
  <c r="H348" i="16"/>
  <c r="H349" i="16"/>
  <c r="H350" i="16"/>
  <c r="H351" i="16"/>
  <c r="H352" i="16"/>
  <c r="H353" i="16"/>
  <c r="H354" i="16"/>
  <c r="H355" i="16"/>
  <c r="H356" i="16"/>
  <c r="H357" i="16"/>
  <c r="H358" i="16"/>
  <c r="H359" i="16"/>
  <c r="H360" i="16"/>
  <c r="H361" i="16"/>
  <c r="H362" i="16"/>
  <c r="H363" i="16"/>
  <c r="H364" i="16"/>
  <c r="H365" i="16"/>
  <c r="H366" i="16"/>
  <c r="H367" i="16"/>
  <c r="H368" i="16"/>
  <c r="H369" i="16"/>
  <c r="H370" i="16"/>
  <c r="H371" i="16"/>
  <c r="H372" i="16"/>
  <c r="H373" i="16"/>
  <c r="H374" i="16"/>
  <c r="H375" i="16"/>
  <c r="H376" i="16"/>
  <c r="H377" i="16"/>
  <c r="H378" i="16"/>
  <c r="H379" i="16"/>
  <c r="H380" i="16"/>
  <c r="H381" i="16"/>
  <c r="H382" i="16"/>
  <c r="H383" i="16"/>
  <c r="H384" i="16"/>
  <c r="H385" i="16"/>
  <c r="H386" i="16"/>
  <c r="H387" i="16"/>
  <c r="H388" i="16"/>
  <c r="H389" i="16"/>
  <c r="H390" i="16"/>
  <c r="H391" i="16"/>
  <c r="H392" i="16"/>
  <c r="H393" i="16"/>
  <c r="H394" i="16"/>
  <c r="H395" i="16"/>
  <c r="H396" i="16"/>
  <c r="H397" i="16"/>
  <c r="H398" i="16"/>
  <c r="H399" i="16"/>
  <c r="H400" i="16"/>
  <c r="H401" i="16"/>
  <c r="H402" i="16"/>
  <c r="H403" i="16"/>
  <c r="H404" i="16"/>
  <c r="H405" i="16"/>
  <c r="H406" i="16"/>
  <c r="H407" i="16"/>
  <c r="H408" i="16"/>
  <c r="H409" i="16"/>
  <c r="H410" i="16"/>
  <c r="H411" i="16"/>
  <c r="H412" i="16"/>
  <c r="H413" i="16"/>
  <c r="H414" i="16"/>
  <c r="H415" i="16"/>
  <c r="H416" i="16"/>
  <c r="H417" i="16"/>
  <c r="H418" i="16"/>
  <c r="H419" i="16"/>
  <c r="H420" i="16"/>
  <c r="H421" i="16"/>
  <c r="H422" i="16"/>
  <c r="H423" i="16"/>
  <c r="H424" i="16"/>
  <c r="H425" i="16"/>
  <c r="H426" i="16"/>
  <c r="H427" i="16"/>
  <c r="H428" i="16"/>
  <c r="H429" i="16"/>
  <c r="H430" i="16"/>
  <c r="H431" i="16"/>
  <c r="H432" i="16"/>
  <c r="H433" i="16"/>
  <c r="H434" i="16"/>
  <c r="H435" i="16"/>
  <c r="H436" i="16"/>
  <c r="H437" i="16"/>
  <c r="H438" i="16"/>
  <c r="H439" i="16"/>
  <c r="H440" i="16"/>
  <c r="H441" i="16"/>
  <c r="H442" i="16"/>
  <c r="H443" i="16"/>
  <c r="H444" i="16"/>
  <c r="H445" i="16"/>
  <c r="H446" i="16"/>
  <c r="H447" i="16"/>
  <c r="H448" i="16"/>
  <c r="H449" i="16"/>
  <c r="H450" i="16"/>
  <c r="H451" i="16"/>
  <c r="H452" i="16"/>
  <c r="H453" i="16"/>
  <c r="H454" i="16"/>
  <c r="H455" i="16"/>
  <c r="H456" i="16"/>
  <c r="H457" i="16"/>
  <c r="H458" i="16"/>
  <c r="H459" i="16"/>
  <c r="H460" i="16"/>
  <c r="H461" i="16"/>
  <c r="H462" i="16"/>
  <c r="H463" i="16"/>
  <c r="H464" i="16"/>
  <c r="H465" i="16"/>
  <c r="H466" i="16"/>
  <c r="H467" i="16"/>
  <c r="H468" i="16"/>
  <c r="H469" i="16"/>
  <c r="H470" i="16"/>
  <c r="H471" i="16"/>
  <c r="H472" i="16"/>
  <c r="H473" i="16"/>
  <c r="H474" i="16"/>
  <c r="H475" i="16"/>
  <c r="H476" i="16"/>
  <c r="H477" i="16"/>
  <c r="H478" i="16"/>
  <c r="H479" i="16"/>
  <c r="H480" i="16"/>
  <c r="H481" i="16"/>
  <c r="H482" i="16"/>
  <c r="H483" i="16"/>
  <c r="H484" i="16"/>
  <c r="H485" i="16"/>
  <c r="H486" i="16"/>
  <c r="H487" i="16"/>
  <c r="H488" i="16"/>
  <c r="H489" i="16"/>
  <c r="H490" i="16"/>
  <c r="H491" i="16"/>
  <c r="H492" i="16"/>
  <c r="H493" i="16"/>
  <c r="H494" i="16"/>
  <c r="H495" i="16"/>
  <c r="H496" i="16"/>
  <c r="H497" i="16"/>
  <c r="H498" i="16"/>
  <c r="H499" i="16"/>
  <c r="H500" i="16"/>
  <c r="H501" i="16"/>
  <c r="H502" i="16"/>
  <c r="H503" i="16"/>
  <c r="H504" i="16"/>
  <c r="H505" i="16"/>
  <c r="H506" i="16"/>
  <c r="H507" i="16"/>
  <c r="H508" i="16"/>
  <c r="H509" i="16"/>
  <c r="H510" i="16"/>
  <c r="H511" i="16"/>
  <c r="H512" i="16"/>
  <c r="H513" i="16"/>
  <c r="H514" i="16"/>
  <c r="H515" i="16"/>
  <c r="H516" i="16"/>
  <c r="H517" i="16"/>
  <c r="H518" i="16"/>
  <c r="H519" i="16"/>
  <c r="H520" i="16"/>
  <c r="H521" i="16"/>
  <c r="H522" i="16"/>
  <c r="H523" i="16"/>
  <c r="H524" i="16"/>
  <c r="H525" i="16"/>
  <c r="H526" i="16"/>
  <c r="H527" i="16"/>
  <c r="H528" i="16"/>
  <c r="H529" i="16"/>
  <c r="H530" i="16"/>
  <c r="H531" i="16"/>
  <c r="H532" i="16"/>
  <c r="H533" i="16"/>
  <c r="H534" i="16"/>
  <c r="H535" i="16"/>
  <c r="H536" i="16"/>
  <c r="H537" i="16"/>
  <c r="H538" i="16"/>
  <c r="H539" i="16"/>
  <c r="H540" i="16"/>
  <c r="H541" i="16"/>
  <c r="H542" i="16"/>
  <c r="H543" i="16"/>
  <c r="H544" i="16"/>
  <c r="H545" i="16"/>
  <c r="H546" i="16"/>
  <c r="H547" i="16"/>
  <c r="H548" i="16"/>
  <c r="H549" i="16"/>
  <c r="H550" i="16"/>
  <c r="H551" i="16"/>
  <c r="H552" i="16"/>
  <c r="H555" i="16"/>
  <c r="H557" i="16"/>
  <c r="H2" i="16"/>
  <c r="M19" i="31"/>
  <c r="N19" i="31"/>
  <c r="M18" i="31"/>
  <c r="N18" i="31"/>
  <c r="N20" i="31"/>
  <c r="H7" i="31"/>
  <c r="H18" i="31"/>
  <c r="H19" i="31"/>
  <c r="H20" i="31"/>
  <c r="I7" i="31"/>
  <c r="I18" i="31"/>
  <c r="I19" i="31"/>
  <c r="I20" i="31"/>
  <c r="D7" i="31"/>
  <c r="D12" i="31"/>
  <c r="D13" i="31"/>
  <c r="D14" i="31"/>
  <c r="C7" i="31"/>
  <c r="C12" i="31"/>
  <c r="C13" i="31"/>
  <c r="C14" i="31"/>
  <c r="J555" i="16"/>
  <c r="K555" i="16"/>
  <c r="L555" i="16"/>
  <c r="M555" i="16"/>
  <c r="J554" i="16"/>
  <c r="K554" i="16"/>
  <c r="L554" i="16"/>
  <c r="M554" i="16"/>
  <c r="J553" i="16"/>
  <c r="K553" i="16"/>
  <c r="L553" i="16"/>
  <c r="M553" i="16"/>
  <c r="J552" i="16"/>
  <c r="K552" i="16"/>
  <c r="L552" i="16"/>
  <c r="M552" i="16"/>
  <c r="J551" i="16"/>
  <c r="K551" i="16"/>
  <c r="L551" i="16"/>
  <c r="M551" i="16"/>
  <c r="J550" i="16"/>
  <c r="K550" i="16"/>
  <c r="L550" i="16"/>
  <c r="M550" i="16"/>
  <c r="J549" i="16"/>
  <c r="K549" i="16"/>
  <c r="L549" i="16"/>
  <c r="M549" i="16"/>
  <c r="J548" i="16"/>
  <c r="K548" i="16"/>
  <c r="L548" i="16"/>
  <c r="M548" i="16"/>
  <c r="J547" i="16"/>
  <c r="K547" i="16"/>
  <c r="L547" i="16"/>
  <c r="M547" i="16"/>
  <c r="J546" i="16"/>
  <c r="K546" i="16"/>
  <c r="L546" i="16"/>
  <c r="M546" i="16"/>
  <c r="J545" i="16"/>
  <c r="K545" i="16"/>
  <c r="L545" i="16"/>
  <c r="M545" i="16"/>
  <c r="J544" i="16"/>
  <c r="K544" i="16"/>
  <c r="L544" i="16"/>
  <c r="M544" i="16"/>
  <c r="J543" i="16"/>
  <c r="K543" i="16"/>
  <c r="L543" i="16"/>
  <c r="M543" i="16"/>
  <c r="J542" i="16"/>
  <c r="K542" i="16"/>
  <c r="L542" i="16"/>
  <c r="M542" i="16"/>
  <c r="J541" i="16"/>
  <c r="K541" i="16"/>
  <c r="L541" i="16"/>
  <c r="M541" i="16"/>
  <c r="J540" i="16"/>
  <c r="K540" i="16"/>
  <c r="L540" i="16"/>
  <c r="M540" i="16"/>
  <c r="J539" i="16"/>
  <c r="K539" i="16"/>
  <c r="L539" i="16"/>
  <c r="M539" i="16"/>
  <c r="J538" i="16"/>
  <c r="K538" i="16"/>
  <c r="L538" i="16"/>
  <c r="M538" i="16"/>
  <c r="J537" i="16"/>
  <c r="K537" i="16"/>
  <c r="L537" i="16"/>
  <c r="M537" i="16"/>
  <c r="J536" i="16"/>
  <c r="K536" i="16"/>
  <c r="L536" i="16"/>
  <c r="M536" i="16"/>
  <c r="J535" i="16"/>
  <c r="K535" i="16"/>
  <c r="L535" i="16"/>
  <c r="M535" i="16"/>
  <c r="J534" i="16"/>
  <c r="K534" i="16"/>
  <c r="L534" i="16"/>
  <c r="M534" i="16"/>
  <c r="J533" i="16"/>
  <c r="K533" i="16"/>
  <c r="L533" i="16"/>
  <c r="M533" i="16"/>
  <c r="J532" i="16"/>
  <c r="K532" i="16"/>
  <c r="L532" i="16"/>
  <c r="M532" i="16"/>
  <c r="J531" i="16"/>
  <c r="K531" i="16"/>
  <c r="L531" i="16"/>
  <c r="M531" i="16"/>
  <c r="J530" i="16"/>
  <c r="K530" i="16"/>
  <c r="L530" i="16"/>
  <c r="M530" i="16"/>
  <c r="J529" i="16"/>
  <c r="K529" i="16"/>
  <c r="L529" i="16"/>
  <c r="M529" i="16"/>
  <c r="J528" i="16"/>
  <c r="K528" i="16"/>
  <c r="L528" i="16"/>
  <c r="M528" i="16"/>
  <c r="J527" i="16"/>
  <c r="K527" i="16"/>
  <c r="L527" i="16"/>
  <c r="M527" i="16"/>
  <c r="J526" i="16"/>
  <c r="K526" i="16"/>
  <c r="L526" i="16"/>
  <c r="M526" i="16"/>
  <c r="J525" i="16"/>
  <c r="K525" i="16"/>
  <c r="L525" i="16"/>
  <c r="M525" i="16"/>
  <c r="J524" i="16"/>
  <c r="K524" i="16"/>
  <c r="L524" i="16"/>
  <c r="M524" i="16"/>
  <c r="J523" i="16"/>
  <c r="K523" i="16"/>
  <c r="L523" i="16"/>
  <c r="M523" i="16"/>
  <c r="J522" i="16"/>
  <c r="K522" i="16"/>
  <c r="L522" i="16"/>
  <c r="M522" i="16"/>
  <c r="J521" i="16"/>
  <c r="K521" i="16"/>
  <c r="L521" i="16"/>
  <c r="M521" i="16"/>
  <c r="J520" i="16"/>
  <c r="K520" i="16"/>
  <c r="L520" i="16"/>
  <c r="M520" i="16"/>
  <c r="J519" i="16"/>
  <c r="K519" i="16"/>
  <c r="L519" i="16"/>
  <c r="M519" i="16"/>
  <c r="J518" i="16"/>
  <c r="K518" i="16"/>
  <c r="L518" i="16"/>
  <c r="M518" i="16"/>
  <c r="J517" i="16"/>
  <c r="K517" i="16"/>
  <c r="L517" i="16"/>
  <c r="M517" i="16"/>
  <c r="J516" i="16"/>
  <c r="K516" i="16"/>
  <c r="L516" i="16"/>
  <c r="M516" i="16"/>
  <c r="J515" i="16"/>
  <c r="K515" i="16"/>
  <c r="L515" i="16"/>
  <c r="M515" i="16"/>
  <c r="J514" i="16"/>
  <c r="K514" i="16"/>
  <c r="L514" i="16"/>
  <c r="M514" i="16"/>
  <c r="J513" i="16"/>
  <c r="K513" i="16"/>
  <c r="L513" i="16"/>
  <c r="M513" i="16"/>
  <c r="J512" i="16"/>
  <c r="K512" i="16"/>
  <c r="L512" i="16"/>
  <c r="M512" i="16"/>
  <c r="J511" i="16"/>
  <c r="K511" i="16"/>
  <c r="L511" i="16"/>
  <c r="M511" i="16"/>
  <c r="J510" i="16"/>
  <c r="K510" i="16"/>
  <c r="L510" i="16"/>
  <c r="M510" i="16"/>
  <c r="J509" i="16"/>
  <c r="K509" i="16"/>
  <c r="L509" i="16"/>
  <c r="M509" i="16"/>
  <c r="J508" i="16"/>
  <c r="K508" i="16"/>
  <c r="L508" i="16"/>
  <c r="M508" i="16"/>
  <c r="J507" i="16"/>
  <c r="K507" i="16"/>
  <c r="L507" i="16"/>
  <c r="M507" i="16"/>
  <c r="J506" i="16"/>
  <c r="K506" i="16"/>
  <c r="L506" i="16"/>
  <c r="M506" i="16"/>
  <c r="J505" i="16"/>
  <c r="K505" i="16"/>
  <c r="L505" i="16"/>
  <c r="M505" i="16"/>
  <c r="J504" i="16"/>
  <c r="K504" i="16"/>
  <c r="L504" i="16"/>
  <c r="M504" i="16"/>
  <c r="J503" i="16"/>
  <c r="K503" i="16"/>
  <c r="L503" i="16"/>
  <c r="M503" i="16"/>
  <c r="J502" i="16"/>
  <c r="K502" i="16"/>
  <c r="L502" i="16"/>
  <c r="M502" i="16"/>
  <c r="J501" i="16"/>
  <c r="K501" i="16"/>
  <c r="L501" i="16"/>
  <c r="M501" i="16"/>
  <c r="J500" i="16"/>
  <c r="K500" i="16"/>
  <c r="L500" i="16"/>
  <c r="M500" i="16"/>
  <c r="J499" i="16"/>
  <c r="K499" i="16"/>
  <c r="L499" i="16"/>
  <c r="M499" i="16"/>
  <c r="J498" i="16"/>
  <c r="K498" i="16"/>
  <c r="L498" i="16"/>
  <c r="M498" i="16"/>
  <c r="J497" i="16"/>
  <c r="K497" i="16"/>
  <c r="L497" i="16"/>
  <c r="M497" i="16"/>
  <c r="J496" i="16"/>
  <c r="K496" i="16"/>
  <c r="L496" i="16"/>
  <c r="M496" i="16"/>
  <c r="J495" i="16"/>
  <c r="K495" i="16"/>
  <c r="L495" i="16"/>
  <c r="M495" i="16"/>
  <c r="J494" i="16"/>
  <c r="K494" i="16"/>
  <c r="L494" i="16"/>
  <c r="M494" i="16"/>
  <c r="J493" i="16"/>
  <c r="K493" i="16"/>
  <c r="L493" i="16"/>
  <c r="M493" i="16"/>
  <c r="J492" i="16"/>
  <c r="K492" i="16"/>
  <c r="L492" i="16"/>
  <c r="M492" i="16"/>
  <c r="J491" i="16"/>
  <c r="K491" i="16"/>
  <c r="L491" i="16"/>
  <c r="M491" i="16"/>
  <c r="J490" i="16"/>
  <c r="K490" i="16"/>
  <c r="L490" i="16"/>
  <c r="M490" i="16"/>
  <c r="J489" i="16"/>
  <c r="K489" i="16"/>
  <c r="L489" i="16"/>
  <c r="M489" i="16"/>
  <c r="J488" i="16"/>
  <c r="K488" i="16"/>
  <c r="L488" i="16"/>
  <c r="M488" i="16"/>
  <c r="J487" i="16"/>
  <c r="K487" i="16"/>
  <c r="L487" i="16"/>
  <c r="M487" i="16"/>
  <c r="J486" i="16"/>
  <c r="K486" i="16"/>
  <c r="L486" i="16"/>
  <c r="M486" i="16"/>
  <c r="J485" i="16"/>
  <c r="K485" i="16"/>
  <c r="L485" i="16"/>
  <c r="M485" i="16"/>
  <c r="J484" i="16"/>
  <c r="K484" i="16"/>
  <c r="L484" i="16"/>
  <c r="M484" i="16"/>
  <c r="J483" i="16"/>
  <c r="K483" i="16"/>
  <c r="L483" i="16"/>
  <c r="M483" i="16"/>
  <c r="J482" i="16"/>
  <c r="K482" i="16"/>
  <c r="L482" i="16"/>
  <c r="M482" i="16"/>
  <c r="J481" i="16"/>
  <c r="K481" i="16"/>
  <c r="L481" i="16"/>
  <c r="M481" i="16"/>
  <c r="J480" i="16"/>
  <c r="K480" i="16"/>
  <c r="L480" i="16"/>
  <c r="M480" i="16"/>
  <c r="J479" i="16"/>
  <c r="K479" i="16"/>
  <c r="L479" i="16"/>
  <c r="M479" i="16"/>
  <c r="J478" i="16"/>
  <c r="K478" i="16"/>
  <c r="L478" i="16"/>
  <c r="M478" i="16"/>
  <c r="J477" i="16"/>
  <c r="K477" i="16"/>
  <c r="L477" i="16"/>
  <c r="M477" i="16"/>
  <c r="J476" i="16"/>
  <c r="K476" i="16"/>
  <c r="L476" i="16"/>
  <c r="M476" i="16"/>
  <c r="J475" i="16"/>
  <c r="K475" i="16"/>
  <c r="L475" i="16"/>
  <c r="M475" i="16"/>
  <c r="J474" i="16"/>
  <c r="K474" i="16"/>
  <c r="L474" i="16"/>
  <c r="M474" i="16"/>
  <c r="J473" i="16"/>
  <c r="K473" i="16"/>
  <c r="L473" i="16"/>
  <c r="M473" i="16"/>
  <c r="J472" i="16"/>
  <c r="K472" i="16"/>
  <c r="L472" i="16"/>
  <c r="M472" i="16"/>
  <c r="J471" i="16"/>
  <c r="K471" i="16"/>
  <c r="L471" i="16"/>
  <c r="M471" i="16"/>
  <c r="J470" i="16"/>
  <c r="K470" i="16"/>
  <c r="L470" i="16"/>
  <c r="M470" i="16"/>
  <c r="J469" i="16"/>
  <c r="K469" i="16"/>
  <c r="L469" i="16"/>
  <c r="M469" i="16"/>
  <c r="J468" i="16"/>
  <c r="K468" i="16"/>
  <c r="L468" i="16"/>
  <c r="M468" i="16"/>
  <c r="J467" i="16"/>
  <c r="K467" i="16"/>
  <c r="L467" i="16"/>
  <c r="M467" i="16"/>
  <c r="J466" i="16"/>
  <c r="K466" i="16"/>
  <c r="L466" i="16"/>
  <c r="M466" i="16"/>
  <c r="J465" i="16"/>
  <c r="K465" i="16"/>
  <c r="L465" i="16"/>
  <c r="M465" i="16"/>
  <c r="J464" i="16"/>
  <c r="K464" i="16"/>
  <c r="L464" i="16"/>
  <c r="M464" i="16"/>
  <c r="J463" i="16"/>
  <c r="K463" i="16"/>
  <c r="L463" i="16"/>
  <c r="M463" i="16"/>
  <c r="J462" i="16"/>
  <c r="K462" i="16"/>
  <c r="L462" i="16"/>
  <c r="M462" i="16"/>
  <c r="J461" i="16"/>
  <c r="K461" i="16"/>
  <c r="L461" i="16"/>
  <c r="M461" i="16"/>
  <c r="J460" i="16"/>
  <c r="K460" i="16"/>
  <c r="L460" i="16"/>
  <c r="M460" i="16"/>
  <c r="J459" i="16"/>
  <c r="K459" i="16"/>
  <c r="L459" i="16"/>
  <c r="M459" i="16"/>
  <c r="J458" i="16"/>
  <c r="K458" i="16"/>
  <c r="L458" i="16"/>
  <c r="M458" i="16"/>
  <c r="J457" i="16"/>
  <c r="K457" i="16"/>
  <c r="L457" i="16"/>
  <c r="M457" i="16"/>
  <c r="J456" i="16"/>
  <c r="K456" i="16"/>
  <c r="L456" i="16"/>
  <c r="M456" i="16"/>
  <c r="J455" i="16"/>
  <c r="K455" i="16"/>
  <c r="L455" i="16"/>
  <c r="M455" i="16"/>
  <c r="J454" i="16"/>
  <c r="K454" i="16"/>
  <c r="L454" i="16"/>
  <c r="M454" i="16"/>
  <c r="J453" i="16"/>
  <c r="K453" i="16"/>
  <c r="L453" i="16"/>
  <c r="M453" i="16"/>
  <c r="J452" i="16"/>
  <c r="K452" i="16"/>
  <c r="L452" i="16"/>
  <c r="M452" i="16"/>
  <c r="J451" i="16"/>
  <c r="K451" i="16"/>
  <c r="L451" i="16"/>
  <c r="M451" i="16"/>
  <c r="J450" i="16"/>
  <c r="K450" i="16"/>
  <c r="L450" i="16"/>
  <c r="M450" i="16"/>
  <c r="J449" i="16"/>
  <c r="K449" i="16"/>
  <c r="L449" i="16"/>
  <c r="M449" i="16"/>
  <c r="J448" i="16"/>
  <c r="K448" i="16"/>
  <c r="L448" i="16"/>
  <c r="M448" i="16"/>
  <c r="J447" i="16"/>
  <c r="K447" i="16"/>
  <c r="L447" i="16"/>
  <c r="M447" i="16"/>
  <c r="J446" i="16"/>
  <c r="K446" i="16"/>
  <c r="L446" i="16"/>
  <c r="M446" i="16"/>
  <c r="J445" i="16"/>
  <c r="K445" i="16"/>
  <c r="L445" i="16"/>
  <c r="M445" i="16"/>
  <c r="J444" i="16"/>
  <c r="K444" i="16"/>
  <c r="L444" i="16"/>
  <c r="M444" i="16"/>
  <c r="J443" i="16"/>
  <c r="K443" i="16"/>
  <c r="L443" i="16"/>
  <c r="M443" i="16"/>
  <c r="J442" i="16"/>
  <c r="K442" i="16"/>
  <c r="L442" i="16"/>
  <c r="M442" i="16"/>
  <c r="J441" i="16"/>
  <c r="K441" i="16"/>
  <c r="L441" i="16"/>
  <c r="M441" i="16"/>
  <c r="J440" i="16"/>
  <c r="K440" i="16"/>
  <c r="L440" i="16"/>
  <c r="M440" i="16"/>
  <c r="J439" i="16"/>
  <c r="K439" i="16"/>
  <c r="L439" i="16"/>
  <c r="M439" i="16"/>
  <c r="J438" i="16"/>
  <c r="K438" i="16"/>
  <c r="L438" i="16"/>
  <c r="M438" i="16"/>
  <c r="J437" i="16"/>
  <c r="K437" i="16"/>
  <c r="L437" i="16"/>
  <c r="M437" i="16"/>
  <c r="J436" i="16"/>
  <c r="K436" i="16"/>
  <c r="L436" i="16"/>
  <c r="M436" i="16"/>
  <c r="J435" i="16"/>
  <c r="K435" i="16"/>
  <c r="L435" i="16"/>
  <c r="M435" i="16"/>
  <c r="J434" i="16"/>
  <c r="K434" i="16"/>
  <c r="L434" i="16"/>
  <c r="M434" i="16"/>
  <c r="J433" i="16"/>
  <c r="K433" i="16"/>
  <c r="L433" i="16"/>
  <c r="M433" i="16"/>
  <c r="J432" i="16"/>
  <c r="K432" i="16"/>
  <c r="L432" i="16"/>
  <c r="M432" i="16"/>
  <c r="J431" i="16"/>
  <c r="K431" i="16"/>
  <c r="L431" i="16"/>
  <c r="M431" i="16"/>
  <c r="J430" i="16"/>
  <c r="K430" i="16"/>
  <c r="L430" i="16"/>
  <c r="M430" i="16"/>
  <c r="J429" i="16"/>
  <c r="K429" i="16"/>
  <c r="L429" i="16"/>
  <c r="M429" i="16"/>
  <c r="J428" i="16"/>
  <c r="K428" i="16"/>
  <c r="L428" i="16"/>
  <c r="M428" i="16"/>
  <c r="J427" i="16"/>
  <c r="K427" i="16"/>
  <c r="L427" i="16"/>
  <c r="M427" i="16"/>
  <c r="J426" i="16"/>
  <c r="K426" i="16"/>
  <c r="L426" i="16"/>
  <c r="M426" i="16"/>
  <c r="J425" i="16"/>
  <c r="K425" i="16"/>
  <c r="L425" i="16"/>
  <c r="M425" i="16"/>
  <c r="J424" i="16"/>
  <c r="K424" i="16"/>
  <c r="L424" i="16"/>
  <c r="M424" i="16"/>
  <c r="J423" i="16"/>
  <c r="K423" i="16"/>
  <c r="L423" i="16"/>
  <c r="M423" i="16"/>
  <c r="J422" i="16"/>
  <c r="K422" i="16"/>
  <c r="L422" i="16"/>
  <c r="M422" i="16"/>
  <c r="J421" i="16"/>
  <c r="K421" i="16"/>
  <c r="L421" i="16"/>
  <c r="M421" i="16"/>
  <c r="J420" i="16"/>
  <c r="K420" i="16"/>
  <c r="L420" i="16"/>
  <c r="M420" i="16"/>
  <c r="J419" i="16"/>
  <c r="K419" i="16"/>
  <c r="L419" i="16"/>
  <c r="M419" i="16"/>
  <c r="J418" i="16"/>
  <c r="K418" i="16"/>
  <c r="L418" i="16"/>
  <c r="M418" i="16"/>
  <c r="J417" i="16"/>
  <c r="K417" i="16"/>
  <c r="L417" i="16"/>
  <c r="M417" i="16"/>
  <c r="J416" i="16"/>
  <c r="K416" i="16"/>
  <c r="L416" i="16"/>
  <c r="M416" i="16"/>
  <c r="J415" i="16"/>
  <c r="K415" i="16"/>
  <c r="L415" i="16"/>
  <c r="M415" i="16"/>
  <c r="J414" i="16"/>
  <c r="K414" i="16"/>
  <c r="L414" i="16"/>
  <c r="M414" i="16"/>
  <c r="J413" i="16"/>
  <c r="K413" i="16"/>
  <c r="L413" i="16"/>
  <c r="M413" i="16"/>
  <c r="J412" i="16"/>
  <c r="K412" i="16"/>
  <c r="L412" i="16"/>
  <c r="M412" i="16"/>
  <c r="J411" i="16"/>
  <c r="K411" i="16"/>
  <c r="L411" i="16"/>
  <c r="M411" i="16"/>
  <c r="J410" i="16"/>
  <c r="K410" i="16"/>
  <c r="L410" i="16"/>
  <c r="M410" i="16"/>
  <c r="J409" i="16"/>
  <c r="K409" i="16"/>
  <c r="L409" i="16"/>
  <c r="M409" i="16"/>
  <c r="J408" i="16"/>
  <c r="K408" i="16"/>
  <c r="L408" i="16"/>
  <c r="M408" i="16"/>
  <c r="J407" i="16"/>
  <c r="K407" i="16"/>
  <c r="L407" i="16"/>
  <c r="M407" i="16"/>
  <c r="J406" i="16"/>
  <c r="K406" i="16"/>
  <c r="L406" i="16"/>
  <c r="M406" i="16"/>
  <c r="J405" i="16"/>
  <c r="K405" i="16"/>
  <c r="L405" i="16"/>
  <c r="M405" i="16"/>
  <c r="J404" i="16"/>
  <c r="K404" i="16"/>
  <c r="L404" i="16"/>
  <c r="M404" i="16"/>
  <c r="J403" i="16"/>
  <c r="K403" i="16"/>
  <c r="L403" i="16"/>
  <c r="M403" i="16"/>
  <c r="J402" i="16"/>
  <c r="K402" i="16"/>
  <c r="L402" i="16"/>
  <c r="M402" i="16"/>
  <c r="J401" i="16"/>
  <c r="K401" i="16"/>
  <c r="L401" i="16"/>
  <c r="M401" i="16"/>
  <c r="J400" i="16"/>
  <c r="K400" i="16"/>
  <c r="L400" i="16"/>
  <c r="M400" i="16"/>
  <c r="J399" i="16"/>
  <c r="K399" i="16"/>
  <c r="L399" i="16"/>
  <c r="M399" i="16"/>
  <c r="J398" i="16"/>
  <c r="K398" i="16"/>
  <c r="L398" i="16"/>
  <c r="M398" i="16"/>
  <c r="J397" i="16"/>
  <c r="K397" i="16"/>
  <c r="L397" i="16"/>
  <c r="M397" i="16"/>
  <c r="J396" i="16"/>
  <c r="K396" i="16"/>
  <c r="L396" i="16"/>
  <c r="M396" i="16"/>
  <c r="J395" i="16"/>
  <c r="K395" i="16"/>
  <c r="L395" i="16"/>
  <c r="M395" i="16"/>
  <c r="J394" i="16"/>
  <c r="K394" i="16"/>
  <c r="L394" i="16"/>
  <c r="M394" i="16"/>
  <c r="J393" i="16"/>
  <c r="K393" i="16"/>
  <c r="L393" i="16"/>
  <c r="M393" i="16"/>
  <c r="J392" i="16"/>
  <c r="K392" i="16"/>
  <c r="L392" i="16"/>
  <c r="M392" i="16"/>
  <c r="J391" i="16"/>
  <c r="K391" i="16"/>
  <c r="L391" i="16"/>
  <c r="M391" i="16"/>
  <c r="J390" i="16"/>
  <c r="K390" i="16"/>
  <c r="L390" i="16"/>
  <c r="M390" i="16"/>
  <c r="J389" i="16"/>
  <c r="K389" i="16"/>
  <c r="L389" i="16"/>
  <c r="M389" i="16"/>
  <c r="J388" i="16"/>
  <c r="K388" i="16"/>
  <c r="L388" i="16"/>
  <c r="M388" i="16"/>
  <c r="J387" i="16"/>
  <c r="K387" i="16"/>
  <c r="L387" i="16"/>
  <c r="M387" i="16"/>
  <c r="J386" i="16"/>
  <c r="K386" i="16"/>
  <c r="L386" i="16"/>
  <c r="M386" i="16"/>
  <c r="J385" i="16"/>
  <c r="K385" i="16"/>
  <c r="L385" i="16"/>
  <c r="M385" i="16"/>
  <c r="J384" i="16"/>
  <c r="K384" i="16"/>
  <c r="L384" i="16"/>
  <c r="M384" i="16"/>
  <c r="J383" i="16"/>
  <c r="K383" i="16"/>
  <c r="L383" i="16"/>
  <c r="M383" i="16"/>
  <c r="J382" i="16"/>
  <c r="K382" i="16"/>
  <c r="L382" i="16"/>
  <c r="M382" i="16"/>
  <c r="J381" i="16"/>
  <c r="K381" i="16"/>
  <c r="L381" i="16"/>
  <c r="M381" i="16"/>
  <c r="J380" i="16"/>
  <c r="K380" i="16"/>
  <c r="L380" i="16"/>
  <c r="M380" i="16"/>
  <c r="J379" i="16"/>
  <c r="K379" i="16"/>
  <c r="L379" i="16"/>
  <c r="M379" i="16"/>
  <c r="J378" i="16"/>
  <c r="K378" i="16"/>
  <c r="L378" i="16"/>
  <c r="M378" i="16"/>
  <c r="J377" i="16"/>
  <c r="K377" i="16"/>
  <c r="L377" i="16"/>
  <c r="M377" i="16"/>
  <c r="J376" i="16"/>
  <c r="K376" i="16"/>
  <c r="L376" i="16"/>
  <c r="M376" i="16"/>
  <c r="J375" i="16"/>
  <c r="K375" i="16"/>
  <c r="L375" i="16"/>
  <c r="M375" i="16"/>
  <c r="J374" i="16"/>
  <c r="K374" i="16"/>
  <c r="L374" i="16"/>
  <c r="M374" i="16"/>
  <c r="J373" i="16"/>
  <c r="K373" i="16"/>
  <c r="L373" i="16"/>
  <c r="M373" i="16"/>
  <c r="J372" i="16"/>
  <c r="K372" i="16"/>
  <c r="L372" i="16"/>
  <c r="M372" i="16"/>
  <c r="J371" i="16"/>
  <c r="K371" i="16"/>
  <c r="L371" i="16"/>
  <c r="M371" i="16"/>
  <c r="J370" i="16"/>
  <c r="K370" i="16"/>
  <c r="L370" i="16"/>
  <c r="M370" i="16"/>
  <c r="J369" i="16"/>
  <c r="K369" i="16"/>
  <c r="L369" i="16"/>
  <c r="M369" i="16"/>
  <c r="J368" i="16"/>
  <c r="K368" i="16"/>
  <c r="L368" i="16"/>
  <c r="M368" i="16"/>
  <c r="J367" i="16"/>
  <c r="K367" i="16"/>
  <c r="L367" i="16"/>
  <c r="M367" i="16"/>
  <c r="J366" i="16"/>
  <c r="K366" i="16"/>
  <c r="L366" i="16"/>
  <c r="M366" i="16"/>
  <c r="J365" i="16"/>
  <c r="K365" i="16"/>
  <c r="L365" i="16"/>
  <c r="M365" i="16"/>
  <c r="J364" i="16"/>
  <c r="K364" i="16"/>
  <c r="L364" i="16"/>
  <c r="M364" i="16"/>
  <c r="J363" i="16"/>
  <c r="K363" i="16"/>
  <c r="L363" i="16"/>
  <c r="M363" i="16"/>
  <c r="J362" i="16"/>
  <c r="K362" i="16"/>
  <c r="L362" i="16"/>
  <c r="M362" i="16"/>
  <c r="J361" i="16"/>
  <c r="K361" i="16"/>
  <c r="L361" i="16"/>
  <c r="M361" i="16"/>
  <c r="J360" i="16"/>
  <c r="K360" i="16"/>
  <c r="L360" i="16"/>
  <c r="M360" i="16"/>
  <c r="J359" i="16"/>
  <c r="K359" i="16"/>
  <c r="L359" i="16"/>
  <c r="M359" i="16"/>
  <c r="J358" i="16"/>
  <c r="K358" i="16"/>
  <c r="L358" i="16"/>
  <c r="M358" i="16"/>
  <c r="J357" i="16"/>
  <c r="K357" i="16"/>
  <c r="L357" i="16"/>
  <c r="M357" i="16"/>
  <c r="J356" i="16"/>
  <c r="K356" i="16"/>
  <c r="L356" i="16"/>
  <c r="M356" i="16"/>
  <c r="J355" i="16"/>
  <c r="K355" i="16"/>
  <c r="L355" i="16"/>
  <c r="M355" i="16"/>
  <c r="J354" i="16"/>
  <c r="K354" i="16"/>
  <c r="L354" i="16"/>
  <c r="M354" i="16"/>
  <c r="J353" i="16"/>
  <c r="K353" i="16"/>
  <c r="L353" i="16"/>
  <c r="M353" i="16"/>
  <c r="J352" i="16"/>
  <c r="K352" i="16"/>
  <c r="L352" i="16"/>
  <c r="M352" i="16"/>
  <c r="J351" i="16"/>
  <c r="K351" i="16"/>
  <c r="L351" i="16"/>
  <c r="M351" i="16"/>
  <c r="J350" i="16"/>
  <c r="K350" i="16"/>
  <c r="L350" i="16"/>
  <c r="M350" i="16"/>
  <c r="J349" i="16"/>
  <c r="K349" i="16"/>
  <c r="L349" i="16"/>
  <c r="M349" i="16"/>
  <c r="J348" i="16"/>
  <c r="K348" i="16"/>
  <c r="L348" i="16"/>
  <c r="M348" i="16"/>
  <c r="J347" i="16"/>
  <c r="K347" i="16"/>
  <c r="L347" i="16"/>
  <c r="M347" i="16"/>
  <c r="J346" i="16"/>
  <c r="K346" i="16"/>
  <c r="L346" i="16"/>
  <c r="M346" i="16"/>
  <c r="J345" i="16"/>
  <c r="K345" i="16"/>
  <c r="L345" i="16"/>
  <c r="M345" i="16"/>
  <c r="J344" i="16"/>
  <c r="K344" i="16"/>
  <c r="L344" i="16"/>
  <c r="M344" i="16"/>
  <c r="J343" i="16"/>
  <c r="K343" i="16"/>
  <c r="L343" i="16"/>
  <c r="M343" i="16"/>
  <c r="J342" i="16"/>
  <c r="K342" i="16"/>
  <c r="L342" i="16"/>
  <c r="M342" i="16"/>
  <c r="J341" i="16"/>
  <c r="K341" i="16"/>
  <c r="L341" i="16"/>
  <c r="M341" i="16"/>
  <c r="J340" i="16"/>
  <c r="K340" i="16"/>
  <c r="L340" i="16"/>
  <c r="M340" i="16"/>
  <c r="J339" i="16"/>
  <c r="K339" i="16"/>
  <c r="L339" i="16"/>
  <c r="M339" i="16"/>
  <c r="J338" i="16"/>
  <c r="K338" i="16"/>
  <c r="L338" i="16"/>
  <c r="M338" i="16"/>
  <c r="J337" i="16"/>
  <c r="K337" i="16"/>
  <c r="L337" i="16"/>
  <c r="M337" i="16"/>
  <c r="J336" i="16"/>
  <c r="K336" i="16"/>
  <c r="L336" i="16"/>
  <c r="M336" i="16"/>
  <c r="J335" i="16"/>
  <c r="K335" i="16"/>
  <c r="L335" i="16"/>
  <c r="M335" i="16"/>
  <c r="J334" i="16"/>
  <c r="K334" i="16"/>
  <c r="L334" i="16"/>
  <c r="M334" i="16"/>
  <c r="J333" i="16"/>
  <c r="K333" i="16"/>
  <c r="L333" i="16"/>
  <c r="M333" i="16"/>
  <c r="J332" i="16"/>
  <c r="K332" i="16"/>
  <c r="L332" i="16"/>
  <c r="M332" i="16"/>
  <c r="J331" i="16"/>
  <c r="K331" i="16"/>
  <c r="L331" i="16"/>
  <c r="M331" i="16"/>
  <c r="J330" i="16"/>
  <c r="K330" i="16"/>
  <c r="L330" i="16"/>
  <c r="M330" i="16"/>
  <c r="J329" i="16"/>
  <c r="K329" i="16"/>
  <c r="L329" i="16"/>
  <c r="M329" i="16"/>
  <c r="J328" i="16"/>
  <c r="K328" i="16"/>
  <c r="L328" i="16"/>
  <c r="M328" i="16"/>
  <c r="J327" i="16"/>
  <c r="K327" i="16"/>
  <c r="L327" i="16"/>
  <c r="M327" i="16"/>
  <c r="J326" i="16"/>
  <c r="K326" i="16"/>
  <c r="L326" i="16"/>
  <c r="M326" i="16"/>
  <c r="J325" i="16"/>
  <c r="K325" i="16"/>
  <c r="L325" i="16"/>
  <c r="M325" i="16"/>
  <c r="J324" i="16"/>
  <c r="K324" i="16"/>
  <c r="L324" i="16"/>
  <c r="M324" i="16"/>
  <c r="J323" i="16"/>
  <c r="K323" i="16"/>
  <c r="L323" i="16"/>
  <c r="M323" i="16"/>
  <c r="J322" i="16"/>
  <c r="K322" i="16"/>
  <c r="L322" i="16"/>
  <c r="M322" i="16"/>
  <c r="J321" i="16"/>
  <c r="K321" i="16"/>
  <c r="L321" i="16"/>
  <c r="M321" i="16"/>
  <c r="J320" i="16"/>
  <c r="K320" i="16"/>
  <c r="L320" i="16"/>
  <c r="M320" i="16"/>
  <c r="J319" i="16"/>
  <c r="K319" i="16"/>
  <c r="L319" i="16"/>
  <c r="M319" i="16"/>
  <c r="J318" i="16"/>
  <c r="K318" i="16"/>
  <c r="L318" i="16"/>
  <c r="M318" i="16"/>
  <c r="J317" i="16"/>
  <c r="K317" i="16"/>
  <c r="L317" i="16"/>
  <c r="M317" i="16"/>
  <c r="J316" i="16"/>
  <c r="K316" i="16"/>
  <c r="L316" i="16"/>
  <c r="M316" i="16"/>
  <c r="J315" i="16"/>
  <c r="K315" i="16"/>
  <c r="L315" i="16"/>
  <c r="M315" i="16"/>
  <c r="J314" i="16"/>
  <c r="K314" i="16"/>
  <c r="L314" i="16"/>
  <c r="M314" i="16"/>
  <c r="J313" i="16"/>
  <c r="K313" i="16"/>
  <c r="L313" i="16"/>
  <c r="M313" i="16"/>
  <c r="J312" i="16"/>
  <c r="K312" i="16"/>
  <c r="L312" i="16"/>
  <c r="M312" i="16"/>
  <c r="J311" i="16"/>
  <c r="K311" i="16"/>
  <c r="L311" i="16"/>
  <c r="M311" i="16"/>
  <c r="J310" i="16"/>
  <c r="K310" i="16"/>
  <c r="L310" i="16"/>
  <c r="M310" i="16"/>
  <c r="J309" i="16"/>
  <c r="K309" i="16"/>
  <c r="L309" i="16"/>
  <c r="M309" i="16"/>
  <c r="J308" i="16"/>
  <c r="K308" i="16"/>
  <c r="L308" i="16"/>
  <c r="M308" i="16"/>
  <c r="J307" i="16"/>
  <c r="K307" i="16"/>
  <c r="L307" i="16"/>
  <c r="M307" i="16"/>
  <c r="J306" i="16"/>
  <c r="K306" i="16"/>
  <c r="L306" i="16"/>
  <c r="M306" i="16"/>
  <c r="J305" i="16"/>
  <c r="K305" i="16"/>
  <c r="L305" i="16"/>
  <c r="M305" i="16"/>
  <c r="J304" i="16"/>
  <c r="K304" i="16"/>
  <c r="L304" i="16"/>
  <c r="M304" i="16"/>
  <c r="J303" i="16"/>
  <c r="K303" i="16"/>
  <c r="L303" i="16"/>
  <c r="M303" i="16"/>
  <c r="J302" i="16"/>
  <c r="K302" i="16"/>
  <c r="L302" i="16"/>
  <c r="M302" i="16"/>
  <c r="J301" i="16"/>
  <c r="K301" i="16"/>
  <c r="L301" i="16"/>
  <c r="M301" i="16"/>
  <c r="J300" i="16"/>
  <c r="K300" i="16"/>
  <c r="L300" i="16"/>
  <c r="M300" i="16"/>
  <c r="J299" i="16"/>
  <c r="K299" i="16"/>
  <c r="L299" i="16"/>
  <c r="M299" i="16"/>
  <c r="J298" i="16"/>
  <c r="K298" i="16"/>
  <c r="L298" i="16"/>
  <c r="M298" i="16"/>
  <c r="J297" i="16"/>
  <c r="K297" i="16"/>
  <c r="L297" i="16"/>
  <c r="M297" i="16"/>
  <c r="J296" i="16"/>
  <c r="K296" i="16"/>
  <c r="L296" i="16"/>
  <c r="M296" i="16"/>
  <c r="J295" i="16"/>
  <c r="K295" i="16"/>
  <c r="L295" i="16"/>
  <c r="M295" i="16"/>
  <c r="J294" i="16"/>
  <c r="K294" i="16"/>
  <c r="L294" i="16"/>
  <c r="M294" i="16"/>
  <c r="J293" i="16"/>
  <c r="K293" i="16"/>
  <c r="L293" i="16"/>
  <c r="M293" i="16"/>
  <c r="J292" i="16"/>
  <c r="K292" i="16"/>
  <c r="L292" i="16"/>
  <c r="M292" i="16"/>
  <c r="J291" i="16"/>
  <c r="K291" i="16"/>
  <c r="L291" i="16"/>
  <c r="M291" i="16"/>
  <c r="J290" i="16"/>
  <c r="K290" i="16"/>
  <c r="L290" i="16"/>
  <c r="M290" i="16"/>
  <c r="J289" i="16"/>
  <c r="K289" i="16"/>
  <c r="L289" i="16"/>
  <c r="M289" i="16"/>
  <c r="J288" i="16"/>
  <c r="K288" i="16"/>
  <c r="L288" i="16"/>
  <c r="M288" i="16"/>
  <c r="J287" i="16"/>
  <c r="K287" i="16"/>
  <c r="L287" i="16"/>
  <c r="M287" i="16"/>
  <c r="J286" i="16"/>
  <c r="K286" i="16"/>
  <c r="L286" i="16"/>
  <c r="M286" i="16"/>
  <c r="J285" i="16"/>
  <c r="K285" i="16"/>
  <c r="L285" i="16"/>
  <c r="M285" i="16"/>
  <c r="J284" i="16"/>
  <c r="K284" i="16"/>
  <c r="L284" i="16"/>
  <c r="M284" i="16"/>
  <c r="J283" i="16"/>
  <c r="K283" i="16"/>
  <c r="L283" i="16"/>
  <c r="M283" i="16"/>
  <c r="J282" i="16"/>
  <c r="K282" i="16"/>
  <c r="L282" i="16"/>
  <c r="M282" i="16"/>
  <c r="J281" i="16"/>
  <c r="K281" i="16"/>
  <c r="L281" i="16"/>
  <c r="M281" i="16"/>
  <c r="J280" i="16"/>
  <c r="K280" i="16"/>
  <c r="L280" i="16"/>
  <c r="M280" i="16"/>
  <c r="J279" i="16"/>
  <c r="K279" i="16"/>
  <c r="L279" i="16"/>
  <c r="M279" i="16"/>
  <c r="J278" i="16"/>
  <c r="K278" i="16"/>
  <c r="L278" i="16"/>
  <c r="M278" i="16"/>
  <c r="J277" i="16"/>
  <c r="K277" i="16"/>
  <c r="L277" i="16"/>
  <c r="M277" i="16"/>
  <c r="J276" i="16"/>
  <c r="K276" i="16"/>
  <c r="L276" i="16"/>
  <c r="M276" i="16"/>
  <c r="J275" i="16"/>
  <c r="K275" i="16"/>
  <c r="L275" i="16"/>
  <c r="M275" i="16"/>
  <c r="J274" i="16"/>
  <c r="K274" i="16"/>
  <c r="L274" i="16"/>
  <c r="M274" i="16"/>
  <c r="J273" i="16"/>
  <c r="K273" i="16"/>
  <c r="L273" i="16"/>
  <c r="M273" i="16"/>
  <c r="J272" i="16"/>
  <c r="K272" i="16"/>
  <c r="L272" i="16"/>
  <c r="M272" i="16"/>
  <c r="J271" i="16"/>
  <c r="K271" i="16"/>
  <c r="L271" i="16"/>
  <c r="M271" i="16"/>
  <c r="J270" i="16"/>
  <c r="K270" i="16"/>
  <c r="L270" i="16"/>
  <c r="M270" i="16"/>
  <c r="J269" i="16"/>
  <c r="K269" i="16"/>
  <c r="L269" i="16"/>
  <c r="M269" i="16"/>
  <c r="J268" i="16"/>
  <c r="K268" i="16"/>
  <c r="L268" i="16"/>
  <c r="M268" i="16"/>
  <c r="J267" i="16"/>
  <c r="K267" i="16"/>
  <c r="L267" i="16"/>
  <c r="M267" i="16"/>
  <c r="J266" i="16"/>
  <c r="K266" i="16"/>
  <c r="L266" i="16"/>
  <c r="M266" i="16"/>
  <c r="J265" i="16"/>
  <c r="K265" i="16"/>
  <c r="L265" i="16"/>
  <c r="M265" i="16"/>
  <c r="J264" i="16"/>
  <c r="K264" i="16"/>
  <c r="L264" i="16"/>
  <c r="M264" i="16"/>
  <c r="J263" i="16"/>
  <c r="K263" i="16"/>
  <c r="L263" i="16"/>
  <c r="M263" i="16"/>
  <c r="J262" i="16"/>
  <c r="K262" i="16"/>
  <c r="L262" i="16"/>
  <c r="M262" i="16"/>
  <c r="J261" i="16"/>
  <c r="K261" i="16"/>
  <c r="L261" i="16"/>
  <c r="M261" i="16"/>
  <c r="J260" i="16"/>
  <c r="K260" i="16"/>
  <c r="L260" i="16"/>
  <c r="M260" i="16"/>
  <c r="J259" i="16"/>
  <c r="K259" i="16"/>
  <c r="L259" i="16"/>
  <c r="M259" i="16"/>
  <c r="J258" i="16"/>
  <c r="K258" i="16"/>
  <c r="L258" i="16"/>
  <c r="M258" i="16"/>
  <c r="J257" i="16"/>
  <c r="K257" i="16"/>
  <c r="L257" i="16"/>
  <c r="M257" i="16"/>
  <c r="J256" i="16"/>
  <c r="K256" i="16"/>
  <c r="L256" i="16"/>
  <c r="M256" i="16"/>
  <c r="J255" i="16"/>
  <c r="K255" i="16"/>
  <c r="L255" i="16"/>
  <c r="M255" i="16"/>
  <c r="J254" i="16"/>
  <c r="K254" i="16"/>
  <c r="L254" i="16"/>
  <c r="M254" i="16"/>
  <c r="J253" i="16"/>
  <c r="K253" i="16"/>
  <c r="L253" i="16"/>
  <c r="M253" i="16"/>
  <c r="J252" i="16"/>
  <c r="K252" i="16"/>
  <c r="L252" i="16"/>
  <c r="M252" i="16"/>
  <c r="J251" i="16"/>
  <c r="K251" i="16"/>
  <c r="L251" i="16"/>
  <c r="M251" i="16"/>
  <c r="J250" i="16"/>
  <c r="K250" i="16"/>
  <c r="L250" i="16"/>
  <c r="M250" i="16"/>
  <c r="J249" i="16"/>
  <c r="K249" i="16"/>
  <c r="L249" i="16"/>
  <c r="M249" i="16"/>
  <c r="J248" i="16"/>
  <c r="K248" i="16"/>
  <c r="L248" i="16"/>
  <c r="M248" i="16"/>
  <c r="J247" i="16"/>
  <c r="K247" i="16"/>
  <c r="L247" i="16"/>
  <c r="M247" i="16"/>
  <c r="J246" i="16"/>
  <c r="K246" i="16"/>
  <c r="L246" i="16"/>
  <c r="M246" i="16"/>
  <c r="J245" i="16"/>
  <c r="K245" i="16"/>
  <c r="L245" i="16"/>
  <c r="M245" i="16"/>
  <c r="J244" i="16"/>
  <c r="K244" i="16"/>
  <c r="L244" i="16"/>
  <c r="M244" i="16"/>
  <c r="J243" i="16"/>
  <c r="K243" i="16"/>
  <c r="L243" i="16"/>
  <c r="M243" i="16"/>
  <c r="J242" i="16"/>
  <c r="K242" i="16"/>
  <c r="L242" i="16"/>
  <c r="M242" i="16"/>
  <c r="J241" i="16"/>
  <c r="K241" i="16"/>
  <c r="L241" i="16"/>
  <c r="M241" i="16"/>
  <c r="J240" i="16"/>
  <c r="K240" i="16"/>
  <c r="L240" i="16"/>
  <c r="M240" i="16"/>
  <c r="J239" i="16"/>
  <c r="K239" i="16"/>
  <c r="L239" i="16"/>
  <c r="M239" i="16"/>
  <c r="J238" i="16"/>
  <c r="K238" i="16"/>
  <c r="L238" i="16"/>
  <c r="M238" i="16"/>
  <c r="J237" i="16"/>
  <c r="K237" i="16"/>
  <c r="L237" i="16"/>
  <c r="M237" i="16"/>
  <c r="J236" i="16"/>
  <c r="K236" i="16"/>
  <c r="L236" i="16"/>
  <c r="M236" i="16"/>
  <c r="J235" i="16"/>
  <c r="K235" i="16"/>
  <c r="L235" i="16"/>
  <c r="M235" i="16"/>
  <c r="J234" i="16"/>
  <c r="K234" i="16"/>
  <c r="L234" i="16"/>
  <c r="M234" i="16"/>
  <c r="J233" i="16"/>
  <c r="K233" i="16"/>
  <c r="L233" i="16"/>
  <c r="M233" i="16"/>
  <c r="J232" i="16"/>
  <c r="K232" i="16"/>
  <c r="L232" i="16"/>
  <c r="M232" i="16"/>
  <c r="J231" i="16"/>
  <c r="K231" i="16"/>
  <c r="L231" i="16"/>
  <c r="M231" i="16"/>
  <c r="J230" i="16"/>
  <c r="K230" i="16"/>
  <c r="L230" i="16"/>
  <c r="M230" i="16"/>
  <c r="J229" i="16"/>
  <c r="K229" i="16"/>
  <c r="L229" i="16"/>
  <c r="M229" i="16"/>
  <c r="J228" i="16"/>
  <c r="K228" i="16"/>
  <c r="L228" i="16"/>
  <c r="M228" i="16"/>
  <c r="J227" i="16"/>
  <c r="K227" i="16"/>
  <c r="L227" i="16"/>
  <c r="M227" i="16"/>
  <c r="J226" i="16"/>
  <c r="K226" i="16"/>
  <c r="L226" i="16"/>
  <c r="M226" i="16"/>
  <c r="J225" i="16"/>
  <c r="K225" i="16"/>
  <c r="L225" i="16"/>
  <c r="M225" i="16"/>
  <c r="J224" i="16"/>
  <c r="K224" i="16"/>
  <c r="L224" i="16"/>
  <c r="M224" i="16"/>
  <c r="J223" i="16"/>
  <c r="K223" i="16"/>
  <c r="L223" i="16"/>
  <c r="M223" i="16"/>
  <c r="J222" i="16"/>
  <c r="K222" i="16"/>
  <c r="L222" i="16"/>
  <c r="M222" i="16"/>
  <c r="J221" i="16"/>
  <c r="K221" i="16"/>
  <c r="L221" i="16"/>
  <c r="M221" i="16"/>
  <c r="J220" i="16"/>
  <c r="K220" i="16"/>
  <c r="L220" i="16"/>
  <c r="M220" i="16"/>
  <c r="J219" i="16"/>
  <c r="K219" i="16"/>
  <c r="L219" i="16"/>
  <c r="M219" i="16"/>
  <c r="J218" i="16"/>
  <c r="K218" i="16"/>
  <c r="L218" i="16"/>
  <c r="M218" i="16"/>
  <c r="J217" i="16"/>
  <c r="K217" i="16"/>
  <c r="L217" i="16"/>
  <c r="M217" i="16"/>
  <c r="J216" i="16"/>
  <c r="K216" i="16"/>
  <c r="L216" i="16"/>
  <c r="M216" i="16"/>
  <c r="J215" i="16"/>
  <c r="K215" i="16"/>
  <c r="L215" i="16"/>
  <c r="M215" i="16"/>
  <c r="J214" i="16"/>
  <c r="K214" i="16"/>
  <c r="L214" i="16"/>
  <c r="M214" i="16"/>
  <c r="J213" i="16"/>
  <c r="K213" i="16"/>
  <c r="L213" i="16"/>
  <c r="M213" i="16"/>
  <c r="J212" i="16"/>
  <c r="K212" i="16"/>
  <c r="L212" i="16"/>
  <c r="M212" i="16"/>
  <c r="J211" i="16"/>
  <c r="K211" i="16"/>
  <c r="L211" i="16"/>
  <c r="M211" i="16"/>
  <c r="J210" i="16"/>
  <c r="K210" i="16"/>
  <c r="L210" i="16"/>
  <c r="M210" i="16"/>
  <c r="J209" i="16"/>
  <c r="K209" i="16"/>
  <c r="L209" i="16"/>
  <c r="M209" i="16"/>
  <c r="J208" i="16"/>
  <c r="K208" i="16"/>
  <c r="L208" i="16"/>
  <c r="M208" i="16"/>
  <c r="J207" i="16"/>
  <c r="K207" i="16"/>
  <c r="L207" i="16"/>
  <c r="M207" i="16"/>
  <c r="J206" i="16"/>
  <c r="K206" i="16"/>
  <c r="L206" i="16"/>
  <c r="M206" i="16"/>
  <c r="J205" i="16"/>
  <c r="K205" i="16"/>
  <c r="L205" i="16"/>
  <c r="M205" i="16"/>
  <c r="J204" i="16"/>
  <c r="K204" i="16"/>
  <c r="L204" i="16"/>
  <c r="M204" i="16"/>
  <c r="J203" i="16"/>
  <c r="K203" i="16"/>
  <c r="L203" i="16"/>
  <c r="M203" i="16"/>
  <c r="J202" i="16"/>
  <c r="K202" i="16"/>
  <c r="L202" i="16"/>
  <c r="M202" i="16"/>
  <c r="J201" i="16"/>
  <c r="K201" i="16"/>
  <c r="L201" i="16"/>
  <c r="M201" i="16"/>
  <c r="J200" i="16"/>
  <c r="K200" i="16"/>
  <c r="L200" i="16"/>
  <c r="M200" i="16"/>
  <c r="J199" i="16"/>
  <c r="K199" i="16"/>
  <c r="L199" i="16"/>
  <c r="M199" i="16"/>
  <c r="J198" i="16"/>
  <c r="K198" i="16"/>
  <c r="L198" i="16"/>
  <c r="M198" i="16"/>
  <c r="J197" i="16"/>
  <c r="K197" i="16"/>
  <c r="L197" i="16"/>
  <c r="M197" i="16"/>
  <c r="J196" i="16"/>
  <c r="K196" i="16"/>
  <c r="L196" i="16"/>
  <c r="M196" i="16"/>
  <c r="J195" i="16"/>
  <c r="K195" i="16"/>
  <c r="L195" i="16"/>
  <c r="M195" i="16"/>
  <c r="J194" i="16"/>
  <c r="K194" i="16"/>
  <c r="L194" i="16"/>
  <c r="M194" i="16"/>
  <c r="J193" i="16"/>
  <c r="K193" i="16"/>
  <c r="L193" i="16"/>
  <c r="M193" i="16"/>
  <c r="J192" i="16"/>
  <c r="K192" i="16"/>
  <c r="L192" i="16"/>
  <c r="M192" i="16"/>
  <c r="J191" i="16"/>
  <c r="K191" i="16"/>
  <c r="L191" i="16"/>
  <c r="M191" i="16"/>
  <c r="J190" i="16"/>
  <c r="K190" i="16"/>
  <c r="L190" i="16"/>
  <c r="M190" i="16"/>
  <c r="J189" i="16"/>
  <c r="K189" i="16"/>
  <c r="L189" i="16"/>
  <c r="M189" i="16"/>
  <c r="J188" i="16"/>
  <c r="K188" i="16"/>
  <c r="L188" i="16"/>
  <c r="M188" i="16"/>
  <c r="J187" i="16"/>
  <c r="K187" i="16"/>
  <c r="L187" i="16"/>
  <c r="M187" i="16"/>
  <c r="J186" i="16"/>
  <c r="K186" i="16"/>
  <c r="L186" i="16"/>
  <c r="M186" i="16"/>
  <c r="J185" i="16"/>
  <c r="K185" i="16"/>
  <c r="L185" i="16"/>
  <c r="M185" i="16"/>
  <c r="J184" i="16"/>
  <c r="K184" i="16"/>
  <c r="L184" i="16"/>
  <c r="M184" i="16"/>
  <c r="J183" i="16"/>
  <c r="K183" i="16"/>
  <c r="L183" i="16"/>
  <c r="M183" i="16"/>
  <c r="J182" i="16"/>
  <c r="K182" i="16"/>
  <c r="L182" i="16"/>
  <c r="M182" i="16"/>
  <c r="J181" i="16"/>
  <c r="K181" i="16"/>
  <c r="L181" i="16"/>
  <c r="M181" i="16"/>
  <c r="J180" i="16"/>
  <c r="K180" i="16"/>
  <c r="L180" i="16"/>
  <c r="M180" i="16"/>
  <c r="J179" i="16"/>
  <c r="K179" i="16"/>
  <c r="L179" i="16"/>
  <c r="M179" i="16"/>
  <c r="J178" i="16"/>
  <c r="K178" i="16"/>
  <c r="L178" i="16"/>
  <c r="M178" i="16"/>
  <c r="J177" i="16"/>
  <c r="K177" i="16"/>
  <c r="L177" i="16"/>
  <c r="M177" i="16"/>
  <c r="J176" i="16"/>
  <c r="K176" i="16"/>
  <c r="L176" i="16"/>
  <c r="M176" i="16"/>
  <c r="J175" i="16"/>
  <c r="K175" i="16"/>
  <c r="L175" i="16"/>
  <c r="M175" i="16"/>
  <c r="J174" i="16"/>
  <c r="K174" i="16"/>
  <c r="L174" i="16"/>
  <c r="M174" i="16"/>
  <c r="J173" i="16"/>
  <c r="K173" i="16"/>
  <c r="L173" i="16"/>
  <c r="M173" i="16"/>
  <c r="J172" i="16"/>
  <c r="K172" i="16"/>
  <c r="L172" i="16"/>
  <c r="M172" i="16"/>
  <c r="J171" i="16"/>
  <c r="K171" i="16"/>
  <c r="L171" i="16"/>
  <c r="M171" i="16"/>
  <c r="J170" i="16"/>
  <c r="K170" i="16"/>
  <c r="L170" i="16"/>
  <c r="M170" i="16"/>
  <c r="J169" i="16"/>
  <c r="K169" i="16"/>
  <c r="L169" i="16"/>
  <c r="M169" i="16"/>
  <c r="J168" i="16"/>
  <c r="K168" i="16"/>
  <c r="L168" i="16"/>
  <c r="M168" i="16"/>
  <c r="J167" i="16"/>
  <c r="K167" i="16"/>
  <c r="L167" i="16"/>
  <c r="M167" i="16"/>
  <c r="J166" i="16"/>
  <c r="K166" i="16"/>
  <c r="L166" i="16"/>
  <c r="M166" i="16"/>
  <c r="J165" i="16"/>
  <c r="K165" i="16"/>
  <c r="L165" i="16"/>
  <c r="M165" i="16"/>
  <c r="J164" i="16"/>
  <c r="K164" i="16"/>
  <c r="L164" i="16"/>
  <c r="M164" i="16"/>
  <c r="J163" i="16"/>
  <c r="K163" i="16"/>
  <c r="L163" i="16"/>
  <c r="M163" i="16"/>
  <c r="J162" i="16"/>
  <c r="K162" i="16"/>
  <c r="L162" i="16"/>
  <c r="M162" i="16"/>
  <c r="J161" i="16"/>
  <c r="K161" i="16"/>
  <c r="L161" i="16"/>
  <c r="M161" i="16"/>
  <c r="J160" i="16"/>
  <c r="K160" i="16"/>
  <c r="L160" i="16"/>
  <c r="M160" i="16"/>
  <c r="J159" i="16"/>
  <c r="K159" i="16"/>
  <c r="L159" i="16"/>
  <c r="M159" i="16"/>
  <c r="J158" i="16"/>
  <c r="K158" i="16"/>
  <c r="L158" i="16"/>
  <c r="M158" i="16"/>
  <c r="J157" i="16"/>
  <c r="K157" i="16"/>
  <c r="L157" i="16"/>
  <c r="M157" i="16"/>
  <c r="J156" i="16"/>
  <c r="K156" i="16"/>
  <c r="L156" i="16"/>
  <c r="M156" i="16"/>
  <c r="J155" i="16"/>
  <c r="K155" i="16"/>
  <c r="L155" i="16"/>
  <c r="M155" i="16"/>
  <c r="J154" i="16"/>
  <c r="K154" i="16"/>
  <c r="L154" i="16"/>
  <c r="M154" i="16"/>
  <c r="J153" i="16"/>
  <c r="K153" i="16"/>
  <c r="L153" i="16"/>
  <c r="M153" i="16"/>
  <c r="J152" i="16"/>
  <c r="K152" i="16"/>
  <c r="L152" i="16"/>
  <c r="M152" i="16"/>
  <c r="J151" i="16"/>
  <c r="K151" i="16"/>
  <c r="L151" i="16"/>
  <c r="M151" i="16"/>
  <c r="J150" i="16"/>
  <c r="K150" i="16"/>
  <c r="L150" i="16"/>
  <c r="M150" i="16"/>
  <c r="J149" i="16"/>
  <c r="K149" i="16"/>
  <c r="L149" i="16"/>
  <c r="M149" i="16"/>
  <c r="J148" i="16"/>
  <c r="K148" i="16"/>
  <c r="L148" i="16"/>
  <c r="M148" i="16"/>
  <c r="J147" i="16"/>
  <c r="K147" i="16"/>
  <c r="L147" i="16"/>
  <c r="M147" i="16"/>
  <c r="J146" i="16"/>
  <c r="K146" i="16"/>
  <c r="L146" i="16"/>
  <c r="M146" i="16"/>
  <c r="J145" i="16"/>
  <c r="K145" i="16"/>
  <c r="L145" i="16"/>
  <c r="M145" i="16"/>
  <c r="J144" i="16"/>
  <c r="K144" i="16"/>
  <c r="L144" i="16"/>
  <c r="M144" i="16"/>
  <c r="J143" i="16"/>
  <c r="K143" i="16"/>
  <c r="L143" i="16"/>
  <c r="M143" i="16"/>
  <c r="J142" i="16"/>
  <c r="K142" i="16"/>
  <c r="L142" i="16"/>
  <c r="M142" i="16"/>
  <c r="J141" i="16"/>
  <c r="K141" i="16"/>
  <c r="L141" i="16"/>
  <c r="M141" i="16"/>
  <c r="J140" i="16"/>
  <c r="K140" i="16"/>
  <c r="L140" i="16"/>
  <c r="M140" i="16"/>
  <c r="J139" i="16"/>
  <c r="K139" i="16"/>
  <c r="L139" i="16"/>
  <c r="M139" i="16"/>
  <c r="J138" i="16"/>
  <c r="K138" i="16"/>
  <c r="L138" i="16"/>
  <c r="M138" i="16"/>
  <c r="J137" i="16"/>
  <c r="K137" i="16"/>
  <c r="L137" i="16"/>
  <c r="M137" i="16"/>
  <c r="J136" i="16"/>
  <c r="K136" i="16"/>
  <c r="L136" i="16"/>
  <c r="M136" i="16"/>
  <c r="J135" i="16"/>
  <c r="K135" i="16"/>
  <c r="L135" i="16"/>
  <c r="M135" i="16"/>
  <c r="J134" i="16"/>
  <c r="K134" i="16"/>
  <c r="L134" i="16"/>
  <c r="M134" i="16"/>
  <c r="J133" i="16"/>
  <c r="K133" i="16"/>
  <c r="L133" i="16"/>
  <c r="M133" i="16"/>
  <c r="J132" i="16"/>
  <c r="K132" i="16"/>
  <c r="L132" i="16"/>
  <c r="M132" i="16"/>
  <c r="J131" i="16"/>
  <c r="K131" i="16"/>
  <c r="L131" i="16"/>
  <c r="M131" i="16"/>
  <c r="J130" i="16"/>
  <c r="K130" i="16"/>
  <c r="L130" i="16"/>
  <c r="M130" i="16"/>
  <c r="J129" i="16"/>
  <c r="K129" i="16"/>
  <c r="L129" i="16"/>
  <c r="M129" i="16"/>
  <c r="J128" i="16"/>
  <c r="K128" i="16"/>
  <c r="L128" i="16"/>
  <c r="M128" i="16"/>
  <c r="J127" i="16"/>
  <c r="K127" i="16"/>
  <c r="L127" i="16"/>
  <c r="M127" i="16"/>
  <c r="J126" i="16"/>
  <c r="K126" i="16"/>
  <c r="L126" i="16"/>
  <c r="M126" i="16"/>
  <c r="J125" i="16"/>
  <c r="K125" i="16"/>
  <c r="L125" i="16"/>
  <c r="M125" i="16"/>
  <c r="J124" i="16"/>
  <c r="K124" i="16"/>
  <c r="L124" i="16"/>
  <c r="M124" i="16"/>
  <c r="J123" i="16"/>
  <c r="K123" i="16"/>
  <c r="L123" i="16"/>
  <c r="M123" i="16"/>
  <c r="J122" i="16"/>
  <c r="K122" i="16"/>
  <c r="L122" i="16"/>
  <c r="M122" i="16"/>
  <c r="J121" i="16"/>
  <c r="K121" i="16"/>
  <c r="L121" i="16"/>
  <c r="M121" i="16"/>
  <c r="J120" i="16"/>
  <c r="K120" i="16"/>
  <c r="L120" i="16"/>
  <c r="M120" i="16"/>
  <c r="J119" i="16"/>
  <c r="K119" i="16"/>
  <c r="L119" i="16"/>
  <c r="M119" i="16"/>
  <c r="J118" i="16"/>
  <c r="K118" i="16"/>
  <c r="L118" i="16"/>
  <c r="M118" i="16"/>
  <c r="J117" i="16"/>
  <c r="K117" i="16"/>
  <c r="L117" i="16"/>
  <c r="M117" i="16"/>
  <c r="J116" i="16"/>
  <c r="K116" i="16"/>
  <c r="L116" i="16"/>
  <c r="M116" i="16"/>
  <c r="J115" i="16"/>
  <c r="K115" i="16"/>
  <c r="L115" i="16"/>
  <c r="M115" i="16"/>
  <c r="J114" i="16"/>
  <c r="K114" i="16"/>
  <c r="L114" i="16"/>
  <c r="M114" i="16"/>
  <c r="J113" i="16"/>
  <c r="K113" i="16"/>
  <c r="L113" i="16"/>
  <c r="M113" i="16"/>
  <c r="J112" i="16"/>
  <c r="K112" i="16"/>
  <c r="L112" i="16"/>
  <c r="M112" i="16"/>
  <c r="J111" i="16"/>
  <c r="K111" i="16"/>
  <c r="L111" i="16"/>
  <c r="M111" i="16"/>
  <c r="J110" i="16"/>
  <c r="K110" i="16"/>
  <c r="L110" i="16"/>
  <c r="M110" i="16"/>
  <c r="J109" i="16"/>
  <c r="K109" i="16"/>
  <c r="L109" i="16"/>
  <c r="M109" i="16"/>
  <c r="J108" i="16"/>
  <c r="K108" i="16"/>
  <c r="L108" i="16"/>
  <c r="M108" i="16"/>
  <c r="J107" i="16"/>
  <c r="K107" i="16"/>
  <c r="L107" i="16"/>
  <c r="M107" i="16"/>
  <c r="J106" i="16"/>
  <c r="K106" i="16"/>
  <c r="L106" i="16"/>
  <c r="M106" i="16"/>
  <c r="J105" i="16"/>
  <c r="K105" i="16"/>
  <c r="L105" i="16"/>
  <c r="M105" i="16"/>
  <c r="J104" i="16"/>
  <c r="K104" i="16"/>
  <c r="L104" i="16"/>
  <c r="M104" i="16"/>
  <c r="J103" i="16"/>
  <c r="K103" i="16"/>
  <c r="L103" i="16"/>
  <c r="M103" i="16"/>
  <c r="J102" i="16"/>
  <c r="K102" i="16"/>
  <c r="L102" i="16"/>
  <c r="M102" i="16"/>
  <c r="J101" i="16"/>
  <c r="K101" i="16"/>
  <c r="L101" i="16"/>
  <c r="M101" i="16"/>
  <c r="J100" i="16"/>
  <c r="K100" i="16"/>
  <c r="L100" i="16"/>
  <c r="M100" i="16"/>
  <c r="J99" i="16"/>
  <c r="K99" i="16"/>
  <c r="L99" i="16"/>
  <c r="M99" i="16"/>
  <c r="J98" i="16"/>
  <c r="K98" i="16"/>
  <c r="L98" i="16"/>
  <c r="M98" i="16"/>
  <c r="J97" i="16"/>
  <c r="K97" i="16"/>
  <c r="L97" i="16"/>
  <c r="M97" i="16"/>
  <c r="J96" i="16"/>
  <c r="K96" i="16"/>
  <c r="L96" i="16"/>
  <c r="M96" i="16"/>
  <c r="J95" i="16"/>
  <c r="K95" i="16"/>
  <c r="L95" i="16"/>
  <c r="M95" i="16"/>
  <c r="J94" i="16"/>
  <c r="K94" i="16"/>
  <c r="L94" i="16"/>
  <c r="M94" i="16"/>
  <c r="J93" i="16"/>
  <c r="K93" i="16"/>
  <c r="L93" i="16"/>
  <c r="M93" i="16"/>
  <c r="J92" i="16"/>
  <c r="K92" i="16"/>
  <c r="L92" i="16"/>
  <c r="M92" i="16"/>
  <c r="J91" i="16"/>
  <c r="K91" i="16"/>
  <c r="L91" i="16"/>
  <c r="M91" i="16"/>
  <c r="J90" i="16"/>
  <c r="K90" i="16"/>
  <c r="L90" i="16"/>
  <c r="M90" i="16"/>
  <c r="J89" i="16"/>
  <c r="K89" i="16"/>
  <c r="L89" i="16"/>
  <c r="M89" i="16"/>
  <c r="J88" i="16"/>
  <c r="K88" i="16"/>
  <c r="L88" i="16"/>
  <c r="M88" i="16"/>
  <c r="J87" i="16"/>
  <c r="K87" i="16"/>
  <c r="L87" i="16"/>
  <c r="M87" i="16"/>
  <c r="J86" i="16"/>
  <c r="K86" i="16"/>
  <c r="L86" i="16"/>
  <c r="M86" i="16"/>
  <c r="J85" i="16"/>
  <c r="K85" i="16"/>
  <c r="L85" i="16"/>
  <c r="M85" i="16"/>
  <c r="J84" i="16"/>
  <c r="K84" i="16"/>
  <c r="L84" i="16"/>
  <c r="M84" i="16"/>
  <c r="J83" i="16"/>
  <c r="K83" i="16"/>
  <c r="L83" i="16"/>
  <c r="M83" i="16"/>
  <c r="J82" i="16"/>
  <c r="K82" i="16"/>
  <c r="L82" i="16"/>
  <c r="M82" i="16"/>
  <c r="J81" i="16"/>
  <c r="K81" i="16"/>
  <c r="L81" i="16"/>
  <c r="M81" i="16"/>
  <c r="J80" i="16"/>
  <c r="K80" i="16"/>
  <c r="L80" i="16"/>
  <c r="M80" i="16"/>
  <c r="J79" i="16"/>
  <c r="K79" i="16"/>
  <c r="L79" i="16"/>
  <c r="M79" i="16"/>
  <c r="J78" i="16"/>
  <c r="K78" i="16"/>
  <c r="L78" i="16"/>
  <c r="M78" i="16"/>
  <c r="J77" i="16"/>
  <c r="K77" i="16"/>
  <c r="L77" i="16"/>
  <c r="M77" i="16"/>
  <c r="J76" i="16"/>
  <c r="K76" i="16"/>
  <c r="L76" i="16"/>
  <c r="M76" i="16"/>
  <c r="J75" i="16"/>
  <c r="K75" i="16"/>
  <c r="L75" i="16"/>
  <c r="M75" i="16"/>
  <c r="J74" i="16"/>
  <c r="K74" i="16"/>
  <c r="L74" i="16"/>
  <c r="M74" i="16"/>
  <c r="J73" i="16"/>
  <c r="K73" i="16"/>
  <c r="L73" i="16"/>
  <c r="M73" i="16"/>
  <c r="J72" i="16"/>
  <c r="K72" i="16"/>
  <c r="L72" i="16"/>
  <c r="M72" i="16"/>
  <c r="J71" i="16"/>
  <c r="K71" i="16"/>
  <c r="L71" i="16"/>
  <c r="M71" i="16"/>
  <c r="J70" i="16"/>
  <c r="K70" i="16"/>
  <c r="L70" i="16"/>
  <c r="M70" i="16"/>
  <c r="J69" i="16"/>
  <c r="K69" i="16"/>
  <c r="L69" i="16"/>
  <c r="M69" i="16"/>
  <c r="J68" i="16"/>
  <c r="K68" i="16"/>
  <c r="L68" i="16"/>
  <c r="M68" i="16"/>
  <c r="J67" i="16"/>
  <c r="K67" i="16"/>
  <c r="L67" i="16"/>
  <c r="M67" i="16"/>
  <c r="J66" i="16"/>
  <c r="K66" i="16"/>
  <c r="L66" i="16"/>
  <c r="M66" i="16"/>
  <c r="J65" i="16"/>
  <c r="K65" i="16"/>
  <c r="L65" i="16"/>
  <c r="M65" i="16"/>
  <c r="J64" i="16"/>
  <c r="K64" i="16"/>
  <c r="L64" i="16"/>
  <c r="M64" i="16"/>
  <c r="J63" i="16"/>
  <c r="K63" i="16"/>
  <c r="L63" i="16"/>
  <c r="M63" i="16"/>
  <c r="J62" i="16"/>
  <c r="K62" i="16"/>
  <c r="L62" i="16"/>
  <c r="M62" i="16"/>
  <c r="J61" i="16"/>
  <c r="K61" i="16"/>
  <c r="L61" i="16"/>
  <c r="M61" i="16"/>
  <c r="J60" i="16"/>
  <c r="K60" i="16"/>
  <c r="L60" i="16"/>
  <c r="M60" i="16"/>
  <c r="J59" i="16"/>
  <c r="K59" i="16"/>
  <c r="L59" i="16"/>
  <c r="M59" i="16"/>
  <c r="J58" i="16"/>
  <c r="K58" i="16"/>
  <c r="L58" i="16"/>
  <c r="M58" i="16"/>
  <c r="J57" i="16"/>
  <c r="K57" i="16"/>
  <c r="L57" i="16"/>
  <c r="M57" i="16"/>
  <c r="J56" i="16"/>
  <c r="K56" i="16"/>
  <c r="L56" i="16"/>
  <c r="M56" i="16"/>
  <c r="J55" i="16"/>
  <c r="K55" i="16"/>
  <c r="L55" i="16"/>
  <c r="M55" i="16"/>
  <c r="J54" i="16"/>
  <c r="K54" i="16"/>
  <c r="L54" i="16"/>
  <c r="M54" i="16"/>
  <c r="J53" i="16"/>
  <c r="K53" i="16"/>
  <c r="L53" i="16"/>
  <c r="M53" i="16"/>
  <c r="J52" i="16"/>
  <c r="K52" i="16"/>
  <c r="L52" i="16"/>
  <c r="M52" i="16"/>
  <c r="J51" i="16"/>
  <c r="K51" i="16"/>
  <c r="L51" i="16"/>
  <c r="M51" i="16"/>
  <c r="J50" i="16"/>
  <c r="K50" i="16"/>
  <c r="L50" i="16"/>
  <c r="M50" i="16"/>
  <c r="J49" i="16"/>
  <c r="K49" i="16"/>
  <c r="L49" i="16"/>
  <c r="M49" i="16"/>
  <c r="J48" i="16"/>
  <c r="K48" i="16"/>
  <c r="L48" i="16"/>
  <c r="M48" i="16"/>
  <c r="J47" i="16"/>
  <c r="K47" i="16"/>
  <c r="L47" i="16"/>
  <c r="M47" i="16"/>
  <c r="J46" i="16"/>
  <c r="K46" i="16"/>
  <c r="L46" i="16"/>
  <c r="M46" i="16"/>
  <c r="J45" i="16"/>
  <c r="K45" i="16"/>
  <c r="L45" i="16"/>
  <c r="M45" i="16"/>
  <c r="J44" i="16"/>
  <c r="K44" i="16"/>
  <c r="L44" i="16"/>
  <c r="M44" i="16"/>
  <c r="J43" i="16"/>
  <c r="K43" i="16"/>
  <c r="L43" i="16"/>
  <c r="M43" i="16"/>
  <c r="J42" i="16"/>
  <c r="K42" i="16"/>
  <c r="L42" i="16"/>
  <c r="M42" i="16"/>
  <c r="J41" i="16"/>
  <c r="K41" i="16"/>
  <c r="L41" i="16"/>
  <c r="M41" i="16"/>
  <c r="J40" i="16"/>
  <c r="K40" i="16"/>
  <c r="L40" i="16"/>
  <c r="M40" i="16"/>
  <c r="J39" i="16"/>
  <c r="K39" i="16"/>
  <c r="L39" i="16"/>
  <c r="M39" i="16"/>
  <c r="J38" i="16"/>
  <c r="K38" i="16"/>
  <c r="L38" i="16"/>
  <c r="M38" i="16"/>
  <c r="J37" i="16"/>
  <c r="K37" i="16"/>
  <c r="L37" i="16"/>
  <c r="M37" i="16"/>
  <c r="J36" i="16"/>
  <c r="K36" i="16"/>
  <c r="L36" i="16"/>
  <c r="M36" i="16"/>
  <c r="J35" i="16"/>
  <c r="K35" i="16"/>
  <c r="L35" i="16"/>
  <c r="M35" i="16"/>
  <c r="J34" i="16"/>
  <c r="K34" i="16"/>
  <c r="L34" i="16"/>
  <c r="M34" i="16"/>
  <c r="J33" i="16"/>
  <c r="K33" i="16"/>
  <c r="L33" i="16"/>
  <c r="M33" i="16"/>
  <c r="J32" i="16"/>
  <c r="K32" i="16"/>
  <c r="L32" i="16"/>
  <c r="M32" i="16"/>
  <c r="J31" i="16"/>
  <c r="K31" i="16"/>
  <c r="L31" i="16"/>
  <c r="M31" i="16"/>
  <c r="J30" i="16"/>
  <c r="K30" i="16"/>
  <c r="L30" i="16"/>
  <c r="M30" i="16"/>
  <c r="J29" i="16"/>
  <c r="K29" i="16"/>
  <c r="L29" i="16"/>
  <c r="M29" i="16"/>
  <c r="J28" i="16"/>
  <c r="K28" i="16"/>
  <c r="L28" i="16"/>
  <c r="M28" i="16"/>
  <c r="J27" i="16"/>
  <c r="K27" i="16"/>
  <c r="L27" i="16"/>
  <c r="M27" i="16"/>
  <c r="J26" i="16"/>
  <c r="K26" i="16"/>
  <c r="L26" i="16"/>
  <c r="M26" i="16"/>
  <c r="J25" i="16"/>
  <c r="K25" i="16"/>
  <c r="L25" i="16"/>
  <c r="M25" i="16"/>
  <c r="J24" i="16"/>
  <c r="K24" i="16"/>
  <c r="L24" i="16"/>
  <c r="M24" i="16"/>
  <c r="J23" i="16"/>
  <c r="K23" i="16"/>
  <c r="L23" i="16"/>
  <c r="M23" i="16"/>
  <c r="J22" i="16"/>
  <c r="K22" i="16"/>
  <c r="L22" i="16"/>
  <c r="M22" i="16"/>
  <c r="J21" i="16"/>
  <c r="K21" i="16"/>
  <c r="L21" i="16"/>
  <c r="M21" i="16"/>
  <c r="J20" i="16"/>
  <c r="K20" i="16"/>
  <c r="L20" i="16"/>
  <c r="M20" i="16"/>
  <c r="J19" i="16"/>
  <c r="K19" i="16"/>
  <c r="L19" i="16"/>
  <c r="M19" i="16"/>
  <c r="J18" i="16"/>
  <c r="K18" i="16"/>
  <c r="L18" i="16"/>
  <c r="M18" i="16"/>
  <c r="J17" i="16"/>
  <c r="K17" i="16"/>
  <c r="L17" i="16"/>
  <c r="M17" i="16"/>
  <c r="J16" i="16"/>
  <c r="K16" i="16"/>
  <c r="L16" i="16"/>
  <c r="M16" i="16"/>
  <c r="J15" i="16"/>
  <c r="K15" i="16"/>
  <c r="L15" i="16"/>
  <c r="M15" i="16"/>
  <c r="J14" i="16"/>
  <c r="K14" i="16"/>
  <c r="L14" i="16"/>
  <c r="M14" i="16"/>
  <c r="J13" i="16"/>
  <c r="K13" i="16"/>
  <c r="L13" i="16"/>
  <c r="M13" i="16"/>
  <c r="J12" i="16"/>
  <c r="K12" i="16"/>
  <c r="L12" i="16"/>
  <c r="M12" i="16"/>
  <c r="J11" i="16"/>
  <c r="K11" i="16"/>
  <c r="L11" i="16"/>
  <c r="M11" i="16"/>
  <c r="J10" i="16"/>
  <c r="K10" i="16"/>
  <c r="L10" i="16"/>
  <c r="M10" i="16"/>
  <c r="J9" i="16"/>
  <c r="K9" i="16"/>
  <c r="L9" i="16"/>
  <c r="M9" i="16"/>
  <c r="J8" i="16"/>
  <c r="K8" i="16"/>
  <c r="L8" i="16"/>
  <c r="M8" i="16"/>
  <c r="J7" i="16"/>
  <c r="K7" i="16"/>
  <c r="L7" i="16"/>
  <c r="M7" i="16"/>
  <c r="J6" i="16"/>
  <c r="K6" i="16"/>
  <c r="L6" i="16"/>
  <c r="M6" i="16"/>
  <c r="J5" i="16"/>
  <c r="K5" i="16"/>
  <c r="L5" i="16"/>
  <c r="M5" i="16"/>
  <c r="J4" i="16"/>
  <c r="K4" i="16"/>
  <c r="L4" i="16"/>
  <c r="M4" i="16"/>
  <c r="J3" i="16"/>
  <c r="K3" i="16"/>
  <c r="L3" i="16"/>
  <c r="M3" i="16"/>
  <c r="J2" i="16"/>
  <c r="K2" i="16"/>
  <c r="L2" i="16"/>
  <c r="M2" i="16"/>
  <c r="M20" i="31"/>
  <c r="H24" i="31"/>
  <c r="H25" i="31"/>
  <c r="H26" i="31"/>
  <c r="H12" i="31"/>
  <c r="H13" i="31"/>
  <c r="H14" i="31"/>
  <c r="I12" i="31"/>
  <c r="I13" i="31"/>
  <c r="I14" i="31"/>
  <c r="I24" i="31"/>
  <c r="I25" i="31"/>
  <c r="I26" i="31"/>
  <c r="C18" i="31"/>
  <c r="C19" i="31"/>
  <c r="C20" i="31"/>
  <c r="C24" i="31"/>
  <c r="C25" i="31"/>
  <c r="C26" i="31"/>
  <c r="D24" i="31"/>
  <c r="D25" i="31"/>
  <c r="D26" i="31"/>
  <c r="D18" i="31"/>
  <c r="D19" i="31"/>
  <c r="D20" i="31"/>
  <c r="I30" i="31"/>
  <c r="H30" i="31"/>
  <c r="C30" i="31"/>
  <c r="D30" i="31"/>
  <c r="K38" i="1"/>
  <c r="F1" i="31"/>
  <c r="Q18" i="1"/>
  <c r="Q19" i="1"/>
  <c r="Q20" i="1"/>
  <c r="Q24" i="1"/>
  <c r="Q28" i="1"/>
  <c r="Q27" i="1"/>
  <c r="Q25" i="1"/>
  <c r="Q26" i="1"/>
</calcChain>
</file>

<file path=xl/sharedStrings.xml><?xml version="1.0" encoding="utf-8"?>
<sst xmlns="http://schemas.openxmlformats.org/spreadsheetml/2006/main" count="14208" uniqueCount="1375">
  <si>
    <t xml:space="preserve">FRL Count </t>
  </si>
  <si>
    <t>Threshold Percentage</t>
  </si>
  <si>
    <t>Threshold Floor</t>
  </si>
  <si>
    <t xml:space="preserve">IEP Count </t>
  </si>
  <si>
    <t xml:space="preserve">LEP Count </t>
  </si>
  <si>
    <t>Amount to be Added</t>
  </si>
  <si>
    <t>Is District a K-8?</t>
  </si>
  <si>
    <t>Yes</t>
  </si>
  <si>
    <t>No</t>
  </si>
  <si>
    <t>Enter Data In Yellow Fields</t>
  </si>
  <si>
    <t>001-090</t>
  </si>
  <si>
    <t>001-091</t>
  </si>
  <si>
    <t>001-092</t>
  </si>
  <si>
    <t>002-089</t>
  </si>
  <si>
    <t>002-097</t>
  </si>
  <si>
    <t>003-031</t>
  </si>
  <si>
    <t>003-032</t>
  </si>
  <si>
    <t>003-033</t>
  </si>
  <si>
    <t>004-106</t>
  </si>
  <si>
    <t>004-109</t>
  </si>
  <si>
    <t>004-110</t>
  </si>
  <si>
    <t>005-120</t>
  </si>
  <si>
    <t>005-121</t>
  </si>
  <si>
    <t>005-122</t>
  </si>
  <si>
    <t>005-123</t>
  </si>
  <si>
    <t>005-124</t>
  </si>
  <si>
    <t>005-128</t>
  </si>
  <si>
    <t>006-101</t>
  </si>
  <si>
    <t>006-103</t>
  </si>
  <si>
    <t>006-104</t>
  </si>
  <si>
    <t>007-121</t>
  </si>
  <si>
    <t>007-122</t>
  </si>
  <si>
    <t>007-123</t>
  </si>
  <si>
    <t>007-124</t>
  </si>
  <si>
    <t>007-125</t>
  </si>
  <si>
    <t>007-129</t>
  </si>
  <si>
    <t>008-106</t>
  </si>
  <si>
    <t>008-107</t>
  </si>
  <si>
    <t>008-111</t>
  </si>
  <si>
    <t>009-077</t>
  </si>
  <si>
    <t>009-078</t>
  </si>
  <si>
    <t>009-079</t>
  </si>
  <si>
    <t>009-080</t>
  </si>
  <si>
    <t>010-087</t>
  </si>
  <si>
    <t>010-089</t>
  </si>
  <si>
    <t>010-090</t>
  </si>
  <si>
    <t>010-091</t>
  </si>
  <si>
    <t>010-092</t>
  </si>
  <si>
    <t>010-093</t>
  </si>
  <si>
    <t>011-076</t>
  </si>
  <si>
    <t>011-078</t>
  </si>
  <si>
    <t>011-079</t>
  </si>
  <si>
    <t>011-082</t>
  </si>
  <si>
    <t>012-108</t>
  </si>
  <si>
    <t>012-109</t>
  </si>
  <si>
    <t>012-110</t>
  </si>
  <si>
    <t>013-054</t>
  </si>
  <si>
    <t>013-055</t>
  </si>
  <si>
    <t>013-059</t>
  </si>
  <si>
    <t>013-061</t>
  </si>
  <si>
    <t>014-126</t>
  </si>
  <si>
    <t>014-127</t>
  </si>
  <si>
    <t>014-129</t>
  </si>
  <si>
    <t>014-130</t>
  </si>
  <si>
    <t>015-001</t>
  </si>
  <si>
    <t>015-002</t>
  </si>
  <si>
    <t>015-003</t>
  </si>
  <si>
    <t>015-004</t>
  </si>
  <si>
    <t>016-090</t>
  </si>
  <si>
    <t>016-092</t>
  </si>
  <si>
    <t>016-094</t>
  </si>
  <si>
    <t>016-096</t>
  </si>
  <si>
    <t>017-121</t>
  </si>
  <si>
    <t>017-122</t>
  </si>
  <si>
    <t>017-124</t>
  </si>
  <si>
    <t>017-125</t>
  </si>
  <si>
    <t>017-126</t>
  </si>
  <si>
    <t>018-047</t>
  </si>
  <si>
    <t>018-050</t>
  </si>
  <si>
    <t>019-139</t>
  </si>
  <si>
    <t>019-142</t>
  </si>
  <si>
    <t>019-144</t>
  </si>
  <si>
    <t>019-148</t>
  </si>
  <si>
    <t>019-149</t>
  </si>
  <si>
    <t>019-150</t>
  </si>
  <si>
    <t>019-151</t>
  </si>
  <si>
    <t>019-152</t>
  </si>
  <si>
    <t>019-153</t>
  </si>
  <si>
    <t>020-001</t>
  </si>
  <si>
    <t>020-002</t>
  </si>
  <si>
    <t>021-148</t>
  </si>
  <si>
    <t>021-149</t>
  </si>
  <si>
    <t>021-150</t>
  </si>
  <si>
    <t>021-151</t>
  </si>
  <si>
    <t>022-088</t>
  </si>
  <si>
    <t>022-089</t>
  </si>
  <si>
    <t>022-090</t>
  </si>
  <si>
    <t>022-091</t>
  </si>
  <si>
    <t>022-092</t>
  </si>
  <si>
    <t>022-093</t>
  </si>
  <si>
    <t>022-094</t>
  </si>
  <si>
    <t>023-101</t>
  </si>
  <si>
    <t>024-086</t>
  </si>
  <si>
    <t>024-087</t>
  </si>
  <si>
    <t>024-089</t>
  </si>
  <si>
    <t>024-090</t>
  </si>
  <si>
    <t>024-093</t>
  </si>
  <si>
    <t>025-001</t>
  </si>
  <si>
    <t>025-002</t>
  </si>
  <si>
    <t>025-003</t>
  </si>
  <si>
    <t>026-001</t>
  </si>
  <si>
    <t>026-002</t>
  </si>
  <si>
    <t>026-005</t>
  </si>
  <si>
    <t>026-006</t>
  </si>
  <si>
    <t>027-056</t>
  </si>
  <si>
    <t>027-057</t>
  </si>
  <si>
    <t>027-058</t>
  </si>
  <si>
    <t>027-059</t>
  </si>
  <si>
    <t>027-061</t>
  </si>
  <si>
    <t>028-101</t>
  </si>
  <si>
    <t>028-102</t>
  </si>
  <si>
    <t>028-103</t>
  </si>
  <si>
    <t>029-001</t>
  </si>
  <si>
    <t>029-002</t>
  </si>
  <si>
    <t>029-003</t>
  </si>
  <si>
    <t>029-004</t>
  </si>
  <si>
    <t>030-093</t>
  </si>
  <si>
    <t>031-116</t>
  </si>
  <si>
    <t>031-117</t>
  </si>
  <si>
    <t>031-118</t>
  </si>
  <si>
    <t>031-121</t>
  </si>
  <si>
    <t>031-122</t>
  </si>
  <si>
    <t>032-054</t>
  </si>
  <si>
    <t>032-055</t>
  </si>
  <si>
    <t>032-056</t>
  </si>
  <si>
    <t>032-058</t>
  </si>
  <si>
    <t>033-090</t>
  </si>
  <si>
    <t>034-124</t>
  </si>
  <si>
    <t>035-092</t>
  </si>
  <si>
    <t>035-093</t>
  </si>
  <si>
    <t>035-094</t>
  </si>
  <si>
    <t>035-097</t>
  </si>
  <si>
    <t>035-098</t>
  </si>
  <si>
    <t>035-099</t>
  </si>
  <si>
    <t>035-102</t>
  </si>
  <si>
    <t>036-126</t>
  </si>
  <si>
    <t>036-131</t>
  </si>
  <si>
    <t>036-136</t>
  </si>
  <si>
    <t>036-137</t>
  </si>
  <si>
    <t>036-138</t>
  </si>
  <si>
    <t>036-139</t>
  </si>
  <si>
    <t>037-037</t>
  </si>
  <si>
    <t>037-039</t>
  </si>
  <si>
    <t>038-044</t>
  </si>
  <si>
    <t>038-045</t>
  </si>
  <si>
    <t>038-046</t>
  </si>
  <si>
    <t>039-133</t>
  </si>
  <si>
    <t>039-134</t>
  </si>
  <si>
    <t>039-135</t>
  </si>
  <si>
    <t>039-136</t>
  </si>
  <si>
    <t>039-137</t>
  </si>
  <si>
    <t>039-139</t>
  </si>
  <si>
    <t>039-141</t>
  </si>
  <si>
    <t>039-142</t>
  </si>
  <si>
    <t>040-100</t>
  </si>
  <si>
    <t>040-107</t>
  </si>
  <si>
    <t>041-001</t>
  </si>
  <si>
    <t>041-002</t>
  </si>
  <si>
    <t>041-003</t>
  </si>
  <si>
    <t>041-004</t>
  </si>
  <si>
    <t>041-005</t>
  </si>
  <si>
    <t>042-111</t>
  </si>
  <si>
    <t>042-117</t>
  </si>
  <si>
    <t>042-121</t>
  </si>
  <si>
    <t>042-124</t>
  </si>
  <si>
    <t>043-001</t>
  </si>
  <si>
    <t>043-002</t>
  </si>
  <si>
    <t>043-003</t>
  </si>
  <si>
    <t>043-004</t>
  </si>
  <si>
    <t>044-078</t>
  </si>
  <si>
    <t>044-083</t>
  </si>
  <si>
    <t>044-084</t>
  </si>
  <si>
    <t>045-076</t>
  </si>
  <si>
    <t>045-077</t>
  </si>
  <si>
    <t>045-078</t>
  </si>
  <si>
    <t>046-130</t>
  </si>
  <si>
    <t>046-131</t>
  </si>
  <si>
    <t>046-134</t>
  </si>
  <si>
    <t>047-060</t>
  </si>
  <si>
    <t>047-062</t>
  </si>
  <si>
    <t>047-065</t>
  </si>
  <si>
    <t>048-066</t>
  </si>
  <si>
    <t>048-068</t>
  </si>
  <si>
    <t>048-069</t>
  </si>
  <si>
    <t>048-070</t>
  </si>
  <si>
    <t>048-071</t>
  </si>
  <si>
    <t>048-072</t>
  </si>
  <si>
    <t>048-073</t>
  </si>
  <si>
    <t>048-074</t>
  </si>
  <si>
    <t>048-075</t>
  </si>
  <si>
    <t>048-077</t>
  </si>
  <si>
    <t>048-078</t>
  </si>
  <si>
    <t>048-080</t>
  </si>
  <si>
    <t>048-901</t>
  </si>
  <si>
    <t>048-902</t>
  </si>
  <si>
    <t>048-904</t>
  </si>
  <si>
    <t>048-905</t>
  </si>
  <si>
    <t>048-909</t>
  </si>
  <si>
    <t>048-910</t>
  </si>
  <si>
    <t>048-911</t>
  </si>
  <si>
    <t>048-912</t>
  </si>
  <si>
    <t>048-913</t>
  </si>
  <si>
    <t>048-914</t>
  </si>
  <si>
    <t>048-915</t>
  </si>
  <si>
    <t>048-916</t>
  </si>
  <si>
    <t>048-918</t>
  </si>
  <si>
    <t>048-921</t>
  </si>
  <si>
    <t>048-922</t>
  </si>
  <si>
    <t>048-923</t>
  </si>
  <si>
    <t>048-924</t>
  </si>
  <si>
    <t>048-925</t>
  </si>
  <si>
    <t>048-926</t>
  </si>
  <si>
    <t>048-927</t>
  </si>
  <si>
    <t>049-132</t>
  </si>
  <si>
    <t>049-137</t>
  </si>
  <si>
    <t>049-140</t>
  </si>
  <si>
    <t>049-142</t>
  </si>
  <si>
    <t>049-144</t>
  </si>
  <si>
    <t>049-148</t>
  </si>
  <si>
    <t>050-001</t>
  </si>
  <si>
    <t>050-002</t>
  </si>
  <si>
    <t>050-003</t>
  </si>
  <si>
    <t>050-005</t>
  </si>
  <si>
    <t>050-006</t>
  </si>
  <si>
    <t>050-007</t>
  </si>
  <si>
    <t>050-010</t>
  </si>
  <si>
    <t>050-012</t>
  </si>
  <si>
    <t>050-013</t>
  </si>
  <si>
    <t>050-014</t>
  </si>
  <si>
    <t>051-150</t>
  </si>
  <si>
    <t>051-152</t>
  </si>
  <si>
    <t>051-153</t>
  </si>
  <si>
    <t>051-154</t>
  </si>
  <si>
    <t>051-155</t>
  </si>
  <si>
    <t>051-156</t>
  </si>
  <si>
    <t>051-159</t>
  </si>
  <si>
    <t>051-160</t>
  </si>
  <si>
    <t>052-096</t>
  </si>
  <si>
    <t>053-111</t>
  </si>
  <si>
    <t>053-113</t>
  </si>
  <si>
    <t>054-037</t>
  </si>
  <si>
    <t>054-039</t>
  </si>
  <si>
    <t>054-041</t>
  </si>
  <si>
    <t>054-042</t>
  </si>
  <si>
    <t>054-043</t>
  </si>
  <si>
    <t>054-045</t>
  </si>
  <si>
    <t>055-104</t>
  </si>
  <si>
    <t>055-105</t>
  </si>
  <si>
    <t>055-106</t>
  </si>
  <si>
    <t>055-108</t>
  </si>
  <si>
    <t>055-110</t>
  </si>
  <si>
    <t>055-111</t>
  </si>
  <si>
    <t>056-015</t>
  </si>
  <si>
    <t>056-017</t>
  </si>
  <si>
    <t>057-001</t>
  </si>
  <si>
    <t>057-002</t>
  </si>
  <si>
    <t>057-003</t>
  </si>
  <si>
    <t>057-004</t>
  </si>
  <si>
    <t>058-106</t>
  </si>
  <si>
    <t>058-107</t>
  </si>
  <si>
    <t>058-108</t>
  </si>
  <si>
    <t>058-109</t>
  </si>
  <si>
    <t>058-112</t>
  </si>
  <si>
    <t>059-113</t>
  </si>
  <si>
    <t>059-117</t>
  </si>
  <si>
    <t>060-077</t>
  </si>
  <si>
    <t>061-150</t>
  </si>
  <si>
    <t>061-151</t>
  </si>
  <si>
    <t>061-154</t>
  </si>
  <si>
    <t>061-156</t>
  </si>
  <si>
    <t>061-158</t>
  </si>
  <si>
    <t>062-070</t>
  </si>
  <si>
    <t>062-072</t>
  </si>
  <si>
    <t>063-066</t>
  </si>
  <si>
    <t>063-067</t>
  </si>
  <si>
    <t>064-072</t>
  </si>
  <si>
    <t>064-074</t>
  </si>
  <si>
    <t>064-075</t>
  </si>
  <si>
    <t>065-096</t>
  </si>
  <si>
    <t>065-098</t>
  </si>
  <si>
    <t>066-102</t>
  </si>
  <si>
    <t>066-103</t>
  </si>
  <si>
    <t>066-104</t>
  </si>
  <si>
    <t>066-105</t>
  </si>
  <si>
    <t>066-107</t>
  </si>
  <si>
    <t>067-055</t>
  </si>
  <si>
    <t>067-061</t>
  </si>
  <si>
    <t>068-070</t>
  </si>
  <si>
    <t>068-073</t>
  </si>
  <si>
    <t>068-074</t>
  </si>
  <si>
    <t>069-106</t>
  </si>
  <si>
    <t>069-108</t>
  </si>
  <si>
    <t>069-109</t>
  </si>
  <si>
    <t>070-092</t>
  </si>
  <si>
    <t>070-093</t>
  </si>
  <si>
    <t>071-091</t>
  </si>
  <si>
    <t>071-092</t>
  </si>
  <si>
    <t>072-066</t>
  </si>
  <si>
    <t>072-068</t>
  </si>
  <si>
    <t>072-073</t>
  </si>
  <si>
    <t>072-074</t>
  </si>
  <si>
    <t>073-099</t>
  </si>
  <si>
    <t>073-102</t>
  </si>
  <si>
    <t>073-106</t>
  </si>
  <si>
    <t>073-108</t>
  </si>
  <si>
    <t>074-187</t>
  </si>
  <si>
    <t>074-190</t>
  </si>
  <si>
    <t>074-194</t>
  </si>
  <si>
    <t>074-195</t>
  </si>
  <si>
    <t>074-197</t>
  </si>
  <si>
    <t>074-201</t>
  </si>
  <si>
    <t>074-202</t>
  </si>
  <si>
    <t>075-084</t>
  </si>
  <si>
    <t>075-085</t>
  </si>
  <si>
    <t>075-086</t>
  </si>
  <si>
    <t>075-087</t>
  </si>
  <si>
    <t>076-081</t>
  </si>
  <si>
    <t>076-082</t>
  </si>
  <si>
    <t>076-083</t>
  </si>
  <si>
    <t>077-101</t>
  </si>
  <si>
    <t>077-102</t>
  </si>
  <si>
    <t>077-103</t>
  </si>
  <si>
    <t>077-104</t>
  </si>
  <si>
    <t>078-001</t>
  </si>
  <si>
    <t>078-002</t>
  </si>
  <si>
    <t>078-004</t>
  </si>
  <si>
    <t>078-005</t>
  </si>
  <si>
    <t>078-009</t>
  </si>
  <si>
    <t>078-012</t>
  </si>
  <si>
    <t>079-077</t>
  </si>
  <si>
    <t>080-116</t>
  </si>
  <si>
    <t>080-118</t>
  </si>
  <si>
    <t>080-119</t>
  </si>
  <si>
    <t>080-121</t>
  </si>
  <si>
    <t>080-125</t>
  </si>
  <si>
    <t>081-094</t>
  </si>
  <si>
    <t>081-095</t>
  </si>
  <si>
    <t>081-096</t>
  </si>
  <si>
    <t>082-100</t>
  </si>
  <si>
    <t>082-101</t>
  </si>
  <si>
    <t>082-108</t>
  </si>
  <si>
    <t>083-001</t>
  </si>
  <si>
    <t>083-002</t>
  </si>
  <si>
    <t>083-003</t>
  </si>
  <si>
    <t>083-005</t>
  </si>
  <si>
    <t>084-001</t>
  </si>
  <si>
    <t>084-002</t>
  </si>
  <si>
    <t>084-003</t>
  </si>
  <si>
    <t>084-004</t>
  </si>
  <si>
    <t>084-005</t>
  </si>
  <si>
    <t>084-006</t>
  </si>
  <si>
    <t>085-044</t>
  </si>
  <si>
    <t>085-045</t>
  </si>
  <si>
    <t>085-046</t>
  </si>
  <si>
    <t>085-048</t>
  </si>
  <si>
    <t>085-049</t>
  </si>
  <si>
    <t>085-050</t>
  </si>
  <si>
    <t>086-100</t>
  </si>
  <si>
    <t>087-083</t>
  </si>
  <si>
    <t>088-072</t>
  </si>
  <si>
    <t>088-075</t>
  </si>
  <si>
    <t>088-080</t>
  </si>
  <si>
    <t>088-081</t>
  </si>
  <si>
    <t>089-080</t>
  </si>
  <si>
    <t>089-087</t>
  </si>
  <si>
    <t>089-088</t>
  </si>
  <si>
    <t>089-089</t>
  </si>
  <si>
    <t>090-076</t>
  </si>
  <si>
    <t>090-077</t>
  </si>
  <si>
    <t>090-078</t>
  </si>
  <si>
    <t>091-091</t>
  </si>
  <si>
    <t>091-092</t>
  </si>
  <si>
    <t>092-087</t>
  </si>
  <si>
    <t>092-088</t>
  </si>
  <si>
    <t>092-089</t>
  </si>
  <si>
    <t>092-090</t>
  </si>
  <si>
    <t>092-091</t>
  </si>
  <si>
    <t>093-120</t>
  </si>
  <si>
    <t>093-123</t>
  </si>
  <si>
    <t>093-124</t>
  </si>
  <si>
    <t>094-076</t>
  </si>
  <si>
    <t>094-078</t>
  </si>
  <si>
    <t>094-083</t>
  </si>
  <si>
    <t>094-086</t>
  </si>
  <si>
    <t>094-087</t>
  </si>
  <si>
    <t>095-059</t>
  </si>
  <si>
    <t>096-088</t>
  </si>
  <si>
    <t>096-089</t>
  </si>
  <si>
    <t>096-090</t>
  </si>
  <si>
    <t>096-091</t>
  </si>
  <si>
    <t>096-092</t>
  </si>
  <si>
    <t>096-093</t>
  </si>
  <si>
    <t>096-094</t>
  </si>
  <si>
    <t>096-095</t>
  </si>
  <si>
    <t>096-098</t>
  </si>
  <si>
    <t>096-099</t>
  </si>
  <si>
    <t>096-101</t>
  </si>
  <si>
    <t>096-102</t>
  </si>
  <si>
    <t>096-103</t>
  </si>
  <si>
    <t>096-104</t>
  </si>
  <si>
    <t>096-106</t>
  </si>
  <si>
    <t>096-107</t>
  </si>
  <si>
    <t>096-109</t>
  </si>
  <si>
    <t>096-110</t>
  </si>
  <si>
    <t>096-111</t>
  </si>
  <si>
    <t>096-112</t>
  </si>
  <si>
    <t>096-113</t>
  </si>
  <si>
    <t>096-114</t>
  </si>
  <si>
    <t>096-119</t>
  </si>
  <si>
    <t>096-121</t>
  </si>
  <si>
    <t>097-119</t>
  </si>
  <si>
    <t>097-129</t>
  </si>
  <si>
    <t>097-130</t>
  </si>
  <si>
    <t>097-131</t>
  </si>
  <si>
    <t>098-080</t>
  </si>
  <si>
    <t>099-082</t>
  </si>
  <si>
    <t>100-059</t>
  </si>
  <si>
    <t>100-060</t>
  </si>
  <si>
    <t>100-061</t>
  </si>
  <si>
    <t>100-062</t>
  </si>
  <si>
    <t>100-063</t>
  </si>
  <si>
    <t>100-065</t>
  </si>
  <si>
    <t>101-105</t>
  </si>
  <si>
    <t>101-107</t>
  </si>
  <si>
    <t>102-081</t>
  </si>
  <si>
    <t>102-085</t>
  </si>
  <si>
    <t>103-127</t>
  </si>
  <si>
    <t>103-128</t>
  </si>
  <si>
    <t>103-129</t>
  </si>
  <si>
    <t>103-130</t>
  </si>
  <si>
    <t>103-131</t>
  </si>
  <si>
    <t>103-132</t>
  </si>
  <si>
    <t>103-135</t>
  </si>
  <si>
    <t>104-041</t>
  </si>
  <si>
    <t>104-042</t>
  </si>
  <si>
    <t>104-043</t>
  </si>
  <si>
    <t>104-044</t>
  </si>
  <si>
    <t>104-045</t>
  </si>
  <si>
    <t>105-123</t>
  </si>
  <si>
    <t>105-124</t>
  </si>
  <si>
    <t>105-125</t>
  </si>
  <si>
    <t>106-001</t>
  </si>
  <si>
    <t>106-003</t>
  </si>
  <si>
    <t>106-004</t>
  </si>
  <si>
    <t>106-005</t>
  </si>
  <si>
    <t>107-152</t>
  </si>
  <si>
    <t>107-153</t>
  </si>
  <si>
    <t>107-154</t>
  </si>
  <si>
    <t>107-155</t>
  </si>
  <si>
    <t>107-156</t>
  </si>
  <si>
    <t>108-142</t>
  </si>
  <si>
    <t>108-143</t>
  </si>
  <si>
    <t>108-144</t>
  </si>
  <si>
    <t>108-147</t>
  </si>
  <si>
    <t>109-002</t>
  </si>
  <si>
    <t>109-003</t>
  </si>
  <si>
    <t>110-014</t>
  </si>
  <si>
    <t>110-029</t>
  </si>
  <si>
    <t>110-031</t>
  </si>
  <si>
    <t>111-086</t>
  </si>
  <si>
    <t>111-087</t>
  </si>
  <si>
    <t>112-099</t>
  </si>
  <si>
    <t>112-101</t>
  </si>
  <si>
    <t>112-102</t>
  </si>
  <si>
    <t>112-103</t>
  </si>
  <si>
    <t>113-001</t>
  </si>
  <si>
    <t>114-112</t>
  </si>
  <si>
    <t>114-113</t>
  </si>
  <si>
    <t>114-114</t>
  </si>
  <si>
    <t>114-115</t>
  </si>
  <si>
    <t>115-115</t>
  </si>
  <si>
    <t>115-901</t>
  </si>
  <si>
    <t>115-902</t>
  </si>
  <si>
    <t>115-903</t>
  </si>
  <si>
    <t>115-906</t>
  </si>
  <si>
    <t>115-911</t>
  </si>
  <si>
    <t>115-912</t>
  </si>
  <si>
    <t>115-913</t>
  </si>
  <si>
    <t>115-914</t>
  </si>
  <si>
    <t>115-915</t>
  </si>
  <si>
    <t>115-916</t>
  </si>
  <si>
    <t>115-918</t>
  </si>
  <si>
    <t>115-919</t>
  </si>
  <si>
    <t>115-920</t>
  </si>
  <si>
    <t>115-921</t>
  </si>
  <si>
    <t>115-922</t>
  </si>
  <si>
    <t>347-347</t>
  </si>
  <si>
    <t>002-090</t>
  </si>
  <si>
    <t>005-127</t>
  </si>
  <si>
    <t>007-126</t>
  </si>
  <si>
    <t>013-057</t>
  </si>
  <si>
    <t>013-058</t>
  </si>
  <si>
    <t>013-060</t>
  </si>
  <si>
    <t>013-062</t>
  </si>
  <si>
    <t>016-097</t>
  </si>
  <si>
    <t>019-140</t>
  </si>
  <si>
    <t>019-147</t>
  </si>
  <si>
    <t>023-099</t>
  </si>
  <si>
    <t>024-091</t>
  </si>
  <si>
    <t>027-055</t>
  </si>
  <si>
    <t>033-091</t>
  </si>
  <si>
    <t>033-092</t>
  </si>
  <si>
    <t>033-093</t>
  </si>
  <si>
    <t>033-094</t>
  </si>
  <si>
    <t>034-121</t>
  </si>
  <si>
    <t>034-122</t>
  </si>
  <si>
    <t>036-123</t>
  </si>
  <si>
    <t>036-133</t>
  </si>
  <si>
    <t>036-134</t>
  </si>
  <si>
    <t>036-135</t>
  </si>
  <si>
    <t>040-101</t>
  </si>
  <si>
    <t>040-103</t>
  </si>
  <si>
    <t>040-104</t>
  </si>
  <si>
    <t>042-113</t>
  </si>
  <si>
    <t>042-118</t>
  </si>
  <si>
    <t>042-119</t>
  </si>
  <si>
    <t>046-128</t>
  </si>
  <si>
    <t>046-132</t>
  </si>
  <si>
    <t>046-135</t>
  </si>
  <si>
    <t>046-137</t>
  </si>
  <si>
    <t>046-140</t>
  </si>
  <si>
    <t>047-064</t>
  </si>
  <si>
    <t>049-135</t>
  </si>
  <si>
    <t>050-009</t>
  </si>
  <si>
    <t>053-112</t>
  </si>
  <si>
    <t>053-114</t>
  </si>
  <si>
    <t>059-114</t>
  </si>
  <si>
    <t>061-157</t>
  </si>
  <si>
    <t>068-071</t>
  </si>
  <si>
    <t>068-072</t>
  </si>
  <si>
    <t>068-075</t>
  </si>
  <si>
    <t>069-104</t>
  </si>
  <si>
    <t>069-107</t>
  </si>
  <si>
    <t>073-105</t>
  </si>
  <si>
    <t>077-100</t>
  </si>
  <si>
    <t>078-003</t>
  </si>
  <si>
    <t>079-078</t>
  </si>
  <si>
    <t>080-122</t>
  </si>
  <si>
    <t>081-097</t>
  </si>
  <si>
    <t>082-105</t>
  </si>
  <si>
    <t>085-043</t>
  </si>
  <si>
    <t>088-073</t>
  </si>
  <si>
    <t>090-075</t>
  </si>
  <si>
    <t>091-093</t>
  </si>
  <si>
    <t>091-095</t>
  </si>
  <si>
    <t>093-121</t>
  </si>
  <si>
    <t>097-116</t>
  </si>
  <si>
    <t>097-118</t>
  </si>
  <si>
    <t>097-122</t>
  </si>
  <si>
    <t>097-127</t>
  </si>
  <si>
    <t>099-078</t>
  </si>
  <si>
    <t>100-064</t>
  </si>
  <si>
    <t>106-002</t>
  </si>
  <si>
    <t>106-006</t>
  </si>
  <si>
    <t>106-008</t>
  </si>
  <si>
    <t>107-151</t>
  </si>
  <si>
    <t>107-158</t>
  </si>
  <si>
    <t>110-030</t>
  </si>
  <si>
    <t>114-116</t>
  </si>
  <si>
    <t>115-923</t>
  </si>
  <si>
    <t>115-924</t>
  </si>
  <si>
    <t>ADAIR CO. R-I</t>
  </si>
  <si>
    <t xml:space="preserve"> </t>
  </si>
  <si>
    <t>*</t>
  </si>
  <si>
    <t>KIRKSVILLE R-III</t>
  </si>
  <si>
    <t>ADAIR CO. R-II</t>
  </si>
  <si>
    <t>NORTH ANDREW CO. R-VI</t>
  </si>
  <si>
    <t>AVENUE CITY R-IX</t>
  </si>
  <si>
    <t>SAVANNAH R-III</t>
  </si>
  <si>
    <t>TARKIO R-I</t>
  </si>
  <si>
    <t>ROCK PORT R-II</t>
  </si>
  <si>
    <t>FAIRFAX R-III</t>
  </si>
  <si>
    <t>COMMUNITY R-VI</t>
  </si>
  <si>
    <t>VAN-FAR R-I</t>
  </si>
  <si>
    <t>MEXICO 59</t>
  </si>
  <si>
    <t>WHEATON R-III</t>
  </si>
  <si>
    <t>SOUTHWEST R-V</t>
  </si>
  <si>
    <t>EXETER R-VI</t>
  </si>
  <si>
    <t>CASSVILLE R-IV</t>
  </si>
  <si>
    <t>PURDY R-II</t>
  </si>
  <si>
    <t>SHELL KNOB 78</t>
  </si>
  <si>
    <t>MONETT R-I</t>
  </si>
  <si>
    <t>LIBERAL R-II</t>
  </si>
  <si>
    <t>GOLDEN CITY R-III</t>
  </si>
  <si>
    <t>LAMAR R-I</t>
  </si>
  <si>
    <t>MIAMI R-I</t>
  </si>
  <si>
    <t>BALLARD R-II</t>
  </si>
  <si>
    <t>ADRIAN R-III</t>
  </si>
  <si>
    <t>RICH HILL R-IV</t>
  </si>
  <si>
    <t>HUME R-VIII</t>
  </si>
  <si>
    <t>HUDSON R-IX</t>
  </si>
  <si>
    <t>BUTLER R-V</t>
  </si>
  <si>
    <t>LINCOLN R-II</t>
  </si>
  <si>
    <t>WARSAW R-IX</t>
  </si>
  <si>
    <t>COLE CAMP R-I</t>
  </si>
  <si>
    <t>MEADOW HEIGHTS R-II</t>
  </si>
  <si>
    <t>LEOPOLD R-III</t>
  </si>
  <si>
    <t>ZALMA R-V</t>
  </si>
  <si>
    <t>WOODLAND R-IV</t>
  </si>
  <si>
    <t>SOUTHERN BOONE CO. R-I</t>
  </si>
  <si>
    <t>HALLSVILLE R-IV</t>
  </si>
  <si>
    <t>STURGEON R-V</t>
  </si>
  <si>
    <t>CENTRALIA R-VI</t>
  </si>
  <si>
    <t>HARRISBURG R-VIII</t>
  </si>
  <si>
    <t>COLUMBIA 93</t>
  </si>
  <si>
    <t>EAST BUCHANAN CO. C-1</t>
  </si>
  <si>
    <t>MID-BUCHANAN CO. R-V</t>
  </si>
  <si>
    <t>BUCHANAN CO. R-IV</t>
  </si>
  <si>
    <t>ST. JOSEPH</t>
  </si>
  <si>
    <t>NEELYVILLE R-IV</t>
  </si>
  <si>
    <t>POPLAR BLUFF R-I</t>
  </si>
  <si>
    <t>TWIN RIVERS R-X</t>
  </si>
  <si>
    <t>BRECKENRIDGE R-I</t>
  </si>
  <si>
    <t>HAMILTON R-II</t>
  </si>
  <si>
    <t>NEW YORK R-IV</t>
  </si>
  <si>
    <t>COWGILL R-VI</t>
  </si>
  <si>
    <t>POLO R-VII</t>
  </si>
  <si>
    <t>MIRABILE C-1</t>
  </si>
  <si>
    <t>BRAYMER C-4</t>
  </si>
  <si>
    <t>KINGSTON 42</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</si>
  <si>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</si>
  <si>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</si>
  <si>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</si>
  <si>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</si>
  <si>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</si>
  <si>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</si>
  <si>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</si>
  <si>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</si>
  <si>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</si>
  <si>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</si>
  <si>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</si>
  <si>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</si>
  <si>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NELL HOLCOMB R-IV</t>
  </si>
  <si>
    <t>HALE R-I</t>
  </si>
  <si>
    <t>TINA-AVALON R-II</t>
  </si>
  <si>
    <t>BOSWORTH R-V</t>
  </si>
  <si>
    <t>CARROLLTON R-VII</t>
  </si>
  <si>
    <t>NORBORNE R-VIII</t>
  </si>
  <si>
    <t>EAST CARTER CO. R-II</t>
  </si>
  <si>
    <t>VAN BUREN R-I</t>
  </si>
  <si>
    <t>ARCHIE R-V</t>
  </si>
  <si>
    <t>STRASBURG C-3</t>
  </si>
  <si>
    <t>RAYMORE-PECULIAR R-II</t>
  </si>
  <si>
    <t>SHERWOOD CASS R-VIII</t>
  </si>
  <si>
    <t>EAST LYNNE 40</t>
  </si>
  <si>
    <t>PLEASANT HILL R-III</t>
  </si>
  <si>
    <t>HARRISONVILLE R-IX</t>
  </si>
  <si>
    <t>DREXEL R-IV</t>
  </si>
  <si>
    <t>MIDWAY R-I</t>
  </si>
  <si>
    <t>BELTON 124</t>
  </si>
  <si>
    <t>BELTON FEDERAL LANDS</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</si>
  <si>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</si>
  <si>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</si>
  <si>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</si>
  <si>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</si>
  <si>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</si>
  <si>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</si>
  <si>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</si>
  <si>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</si>
  <si>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</si>
  <si>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</si>
  <si>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</si>
  <si>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</si>
  <si>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</si>
  <si>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CLARK CO. R-I</t>
  </si>
  <si>
    <t>KEARNEY R-I</t>
  </si>
  <si>
    <t>SMITHVILLE R-II</t>
  </si>
  <si>
    <t>EXCELSIOR SPRINGS 40</t>
  </si>
  <si>
    <t>LIBERTY 53</t>
  </si>
  <si>
    <t>MISSOURI CITY 56</t>
  </si>
  <si>
    <t>NORTH KANSAS CITY 74</t>
  </si>
  <si>
    <t>CAMERON R-I</t>
  </si>
  <si>
    <t>LATHROP R-II</t>
  </si>
  <si>
    <t>CLINTON CO. R-III</t>
  </si>
  <si>
    <t>COLE CO. R-I</t>
  </si>
  <si>
    <t>BLAIR OAKS R-II</t>
  </si>
  <si>
    <t>COLE CO. R-V</t>
  </si>
  <si>
    <t>JEFFERSON CITY</t>
  </si>
  <si>
    <t>BLACKWATER R-II</t>
  </si>
  <si>
    <t>COOPER CO. R-IV</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</si>
  <si>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</si>
  <si>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</si>
  <si>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</si>
  <si>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</si>
  <si>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</si>
  <si>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</si>
  <si>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</si>
  <si>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</si>
  <si>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</si>
  <si>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</si>
  <si>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</si>
  <si>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</si>
  <si>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</si>
  <si>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</si>
  <si>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</si>
  <si>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</si>
  <si>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</si>
  <si>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OSBORN R-O</t>
  </si>
  <si>
    <t>MAYSVILLE R-I</t>
  </si>
  <si>
    <t>UNION STAR R-II</t>
  </si>
  <si>
    <t>STEWARTSVILLE C-2</t>
  </si>
  <si>
    <t>SALEM R-80</t>
  </si>
  <si>
    <t>OAK HILL R-I</t>
  </si>
  <si>
    <t>GREEN FOREST R-II</t>
  </si>
  <si>
    <t>DENT-PHELPS R-III</t>
  </si>
  <si>
    <t>NORTH WOOD R-IV</t>
  </si>
  <si>
    <t>SKYLINE R-II</t>
  </si>
  <si>
    <t>PLAINVIEW R-VIII</t>
  </si>
  <si>
    <t>AVA R-I</t>
  </si>
  <si>
    <t>MALDEN R-I</t>
  </si>
  <si>
    <t>CAMPBELL R-II</t>
  </si>
  <si>
    <t>HOLCOMB R-III</t>
  </si>
  <si>
    <t>CLARKTON C-4</t>
  </si>
  <si>
    <t>SENATH-HORNERSVILLE C-8</t>
  </si>
  <si>
    <t>SOUTHLAND C-9</t>
  </si>
  <si>
    <t>KENNETT 39</t>
  </si>
  <si>
    <t>FRANKLIN CO. R-II</t>
  </si>
  <si>
    <t>MERAMEC VALLEY R-III</t>
  </si>
  <si>
    <t>UNION R-XI</t>
  </si>
  <si>
    <t>LONEDELL R-XIV</t>
  </si>
  <si>
    <t>SPRING BLUFF R-XV</t>
  </si>
  <si>
    <t>STRAIN-JAPAN R-XVI</t>
  </si>
  <si>
    <t>ST. CLAIR R-XIII</t>
  </si>
  <si>
    <t>SULLIVAN C-2</t>
  </si>
  <si>
    <t>NEW HAVEN</t>
  </si>
  <si>
    <t>WASHINGTON</t>
  </si>
  <si>
    <t>GASCONADE CO. R-II</t>
  </si>
  <si>
    <t>GASCONADE CO. R-I</t>
  </si>
  <si>
    <t>KING CITY R-I</t>
  </si>
  <si>
    <t>STANBERRY R-II</t>
  </si>
  <si>
    <t>ALBANY R-III</t>
  </si>
  <si>
    <t>WILLARD R-II</t>
  </si>
  <si>
    <t>REPUBLIC R-III</t>
  </si>
  <si>
    <t>ASH GROVE R-IV</t>
  </si>
  <si>
    <t>WALNUT GROVE R-V</t>
  </si>
  <si>
    <t>STRAFFORD R-VI</t>
  </si>
  <si>
    <t>LOGAN-ROGERSVILLE R-VIII</t>
  </si>
  <si>
    <t>SPRINGFIELD R-XII</t>
  </si>
  <si>
    <t>FAIR GROVE R-X</t>
  </si>
  <si>
    <t>GRUNDY CO R-V</t>
  </si>
  <si>
    <t>SPICKARD R-II</t>
  </si>
  <si>
    <t>PLEASANT VIEW R-VI</t>
  </si>
  <si>
    <t>LAREDO R-VII</t>
  </si>
  <si>
    <t>TRENTON R-IX</t>
  </si>
  <si>
    <t>CAINSVILLE R-I</t>
  </si>
  <si>
    <t>SOUTH HARRISON CO. R-II</t>
  </si>
  <si>
    <t>NORTH HARRISON R-III</t>
  </si>
  <si>
    <t>GILMAN CITY R-IV</t>
  </si>
  <si>
    <t>RIDGEWAY R-V</t>
  </si>
  <si>
    <t>HENRY CO. R-I</t>
  </si>
  <si>
    <t>SHAWNEE R-III</t>
  </si>
  <si>
    <t>CALHOUN R-VIII</t>
  </si>
  <si>
    <t>LEESVILLE R-IX</t>
  </si>
  <si>
    <t>DAVIS R-XII</t>
  </si>
  <si>
    <t>MONTROSE R-XIV</t>
  </si>
  <si>
    <t>CLINTON</t>
  </si>
  <si>
    <t>HICKORY CO. R-I</t>
  </si>
  <si>
    <t>WHEATLAND R-II</t>
  </si>
  <si>
    <t>WEAUBLEAU R-III</t>
  </si>
  <si>
    <t>HERMITAGE R-IV</t>
  </si>
  <si>
    <t>CRAIG R-III</t>
  </si>
  <si>
    <t>MOUND CITY R-II</t>
  </si>
  <si>
    <t>SOUTH HOLT CO. R-I</t>
  </si>
  <si>
    <t>NEW FRANKLIN R-I</t>
  </si>
  <si>
    <t>FAYETTE R-III</t>
  </si>
  <si>
    <t>GLASGOW</t>
  </si>
  <si>
    <t>HOWELL VALLEY R-I</t>
  </si>
  <si>
    <t>MOUNTAIN VIEW-BIRCH TREE R-III</t>
  </si>
  <si>
    <t>WILLOW SPRINGS R-IV</t>
  </si>
  <si>
    <t>RICHARDS R-V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</si>
  <si>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</si>
  <si>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</si>
  <si>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</si>
  <si>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</si>
  <si>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</si>
  <si>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</si>
  <si>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</si>
  <si>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</si>
  <si>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</si>
  <si>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</si>
  <si>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</si>
  <si>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</si>
  <si>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</si>
  <si>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</si>
  <si>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</si>
  <si>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</si>
  <si>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</si>
  <si>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</si>
  <si>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KANSAS CITY 33</t>
  </si>
  <si>
    <t>CENTER 58</t>
  </si>
  <si>
    <t>UNIVERSITY ACADEMY</t>
  </si>
  <si>
    <t>ALTA VISTA CHARTER SCH.</t>
  </si>
  <si>
    <t>HOGAN PREPARATORY ACADEMY</t>
  </si>
  <si>
    <t>GENESIS SCHOOL INC</t>
  </si>
  <si>
    <t>ALLEN VILLAGE</t>
  </si>
  <si>
    <t>LEE A. TOLBERT COM. ACADEMY</t>
  </si>
  <si>
    <t>B. BANNEKER CHARTER ACADEMY</t>
  </si>
  <si>
    <t>DELLA LAMB ELEMENTARY</t>
  </si>
  <si>
    <t>GORDON PARKS ELEM.</t>
  </si>
  <si>
    <t>ACADEMIE LAFAYETTE</t>
  </si>
  <si>
    <t>SCUOLA VITA NUOVA</t>
  </si>
  <si>
    <t>BROOKSIDE CHARTER SCH</t>
  </si>
  <si>
    <t xml:space="preserve">KIPP: ENDEAVOR ACADEMY </t>
  </si>
  <si>
    <t>PATHWAY ACADEMY</t>
  </si>
  <si>
    <t>FRONTIER SCHOOL OF INNOVATION</t>
  </si>
  <si>
    <t>DELASALLE CHARTER SCHOOL</t>
  </si>
  <si>
    <t>EWING MARION KAUFFMAN SCHOOL</t>
  </si>
  <si>
    <t>HOPE LEADERSHIP ACADEMY</t>
  </si>
  <si>
    <t>CROSSROADS ACAD OF KANSAS CITY</t>
  </si>
  <si>
    <t>ACADEMY FOR INTEGRATED ARTS</t>
  </si>
  <si>
    <t>CARL JUNCTION R-I</t>
  </si>
  <si>
    <t>AVILLA R-XIII</t>
  </si>
  <si>
    <t>JASPER CO. R-V</t>
  </si>
  <si>
    <t>SARCOXIE R-II</t>
  </si>
  <si>
    <t>CARTHAGE R-IX</t>
  </si>
  <si>
    <t>WEBB CITY R-VII</t>
  </si>
  <si>
    <t>JOPLIN SCHOOLS</t>
  </si>
  <si>
    <t>NORTHWEST R-I</t>
  </si>
  <si>
    <t>GRANDVIEW R-II</t>
  </si>
  <si>
    <t>HILLSBORO R-III</t>
  </si>
  <si>
    <t>DUNKLIN R-V</t>
  </si>
  <si>
    <t>FESTUS R-VI</t>
  </si>
  <si>
    <t>JEFFERSON CO. R-VII</t>
  </si>
  <si>
    <t>SUNRISE R-IX</t>
  </si>
  <si>
    <t>WINDSOR C-1</t>
  </si>
  <si>
    <t>FOX C-6</t>
  </si>
  <si>
    <t>CRYSTAL CITY 47</t>
  </si>
  <si>
    <t>DESOTO 73</t>
  </si>
  <si>
    <t>KINGSVILLE R-I</t>
  </si>
  <si>
    <t>HOLDEN R-III</t>
  </si>
  <si>
    <t>CHILHOWEE R-IV</t>
  </si>
  <si>
    <t>JOHNSON CO. R-VII</t>
  </si>
  <si>
    <t>KNOB NOSTER R-VIII</t>
  </si>
  <si>
    <t>LEETON R-X</t>
  </si>
  <si>
    <t>WARRENSBURG R-VI</t>
  </si>
  <si>
    <t>KNOB NOSTER FEDERAL LANDS</t>
  </si>
  <si>
    <t>KNOX CO. R-I</t>
  </si>
  <si>
    <t>LACLEDE CO. R-I</t>
  </si>
  <si>
    <t>GASCONADE C-4</t>
  </si>
  <si>
    <t>LEBANON R-III</t>
  </si>
  <si>
    <t>LACLEDE CO. C-5</t>
  </si>
  <si>
    <t>CONCORDIA R-II</t>
  </si>
  <si>
    <t>LAFAYETTE CO. C-1</t>
  </si>
  <si>
    <t>ODESSA R-VII</t>
  </si>
  <si>
    <t>SANTA FE R-X</t>
  </si>
  <si>
    <t>WELLINGTON-NAPOLEON R-IX</t>
  </si>
  <si>
    <t>LEXINGTON R-V</t>
  </si>
  <si>
    <t>MILLER R-II</t>
  </si>
  <si>
    <t>PIERCE CITY R-VI</t>
  </si>
  <si>
    <t>MARIONVILLE R-IX</t>
  </si>
  <si>
    <t>MT. VERNON R-V</t>
  </si>
  <si>
    <t>AURORA R-VIII</t>
  </si>
  <si>
    <t>VERONA R-VII</t>
  </si>
  <si>
    <t>CANTON R-V</t>
  </si>
  <si>
    <t>LEWIS CO. C-1</t>
  </si>
  <si>
    <t>SILEX R-I</t>
  </si>
  <si>
    <t>ELSBERRY R-II</t>
  </si>
  <si>
    <t>TROY R-III</t>
  </si>
  <si>
    <t>WINFIELD R-IV</t>
  </si>
  <si>
    <t>LINN CO. R-I</t>
  </si>
  <si>
    <t>BUCKLIN R-II</t>
  </si>
  <si>
    <t>MEADVILLE R-IV</t>
  </si>
  <si>
    <t>MARCELINE R-V</t>
  </si>
  <si>
    <t>BROOKFIELD R-III</t>
  </si>
  <si>
    <t>SOUTHWEST LIVINGSTON CO. R-I</t>
  </si>
  <si>
    <t>LIVINGSTON CO. R-III</t>
  </si>
  <si>
    <t>CHILLICOTHE R-II</t>
  </si>
  <si>
    <t>MCDONALD CO. R-I</t>
  </si>
  <si>
    <t>ATLANTA C-3</t>
  </si>
  <si>
    <t>BEVIER C-4</t>
  </si>
  <si>
    <t>LA PLATA R-II</t>
  </si>
  <si>
    <t>MACON CO. R-I</t>
  </si>
  <si>
    <t>CALLAO C-8</t>
  </si>
  <si>
    <t>MACON CO. R-IV</t>
  </si>
  <si>
    <t>MARQUAND-ZION R-VI</t>
  </si>
  <si>
    <t>FREDERICKTOWN R-I</t>
  </si>
  <si>
    <t>MARIES CO. R-I</t>
  </si>
  <si>
    <t>MARIES CO. R-II</t>
  </si>
  <si>
    <t>MARION CO. R-II</t>
  </si>
  <si>
    <t>PALMYRA R-I</t>
  </si>
  <si>
    <t>HANNIBAL 60</t>
  </si>
  <si>
    <t>NORTH MERCER CO. R-III</t>
  </si>
  <si>
    <t>PRINCETON R-V</t>
  </si>
  <si>
    <t>ELDON R-I</t>
  </si>
  <si>
    <t>MILLER CO. R-III</t>
  </si>
  <si>
    <t>ST. ELIZABETH R-IV</t>
  </si>
  <si>
    <t>SCHOOL OF THE OSAGE</t>
  </si>
  <si>
    <t>IBERIA R-V</t>
  </si>
  <si>
    <t>EAST PRAIRIE R-II</t>
  </si>
  <si>
    <t>CHARLESTON R-I</t>
  </si>
  <si>
    <t>MONITEAU CO. R-I</t>
  </si>
  <si>
    <t>HIGH POINT R-III</t>
  </si>
  <si>
    <t>MONITEAU CO. R-V</t>
  </si>
  <si>
    <t>TIPTON R-VI</t>
  </si>
  <si>
    <t>JAMESTOWN C-1</t>
  </si>
  <si>
    <t>CLARKSBURG C-2</t>
  </si>
  <si>
    <t>MIDDLE GROVE C-1</t>
  </si>
  <si>
    <t>MONROE CITY R-I</t>
  </si>
  <si>
    <t>HOLLIDAY C-2</t>
  </si>
  <si>
    <t>MADISON C-3</t>
  </si>
  <si>
    <t>PARIS R-II</t>
  </si>
  <si>
    <t>WELLSVILLE MIDDLETOWN R-I</t>
  </si>
  <si>
    <t>MONTGOMERY CO. R-II</t>
  </si>
  <si>
    <t>MORGAN CO. R-I</t>
  </si>
  <si>
    <t>MORGAN CO. R-II</t>
  </si>
  <si>
    <t>RISCO R-II</t>
  </si>
  <si>
    <t>PORTAGEVILLE</t>
  </si>
  <si>
    <t>GIDEON 37</t>
  </si>
  <si>
    <t>NEW MADRID CO. R-I</t>
  </si>
  <si>
    <t>EAST NEWTON CO. R-VI</t>
  </si>
  <si>
    <t>DIAMOND R-IV</t>
  </si>
  <si>
    <t>WESTVIEW C-6</t>
  </si>
  <si>
    <t>SENECA R-VII</t>
  </si>
  <si>
    <t>NEOSHO R-V</t>
  </si>
  <si>
    <t>NODAWAY-HOLT R-VII</t>
  </si>
  <si>
    <t>WEST NODAWAY CO. R-I</t>
  </si>
  <si>
    <t>NORTHEAST NODAWAY CO. R-V</t>
  </si>
  <si>
    <t>JEFFERSON C-123</t>
  </si>
  <si>
    <t>NORTH NODAWAY CO. R-VI</t>
  </si>
  <si>
    <t>MARYVILLE R-II</t>
  </si>
  <si>
    <t>SOUTH NODAWAY CO. R-IV</t>
  </si>
  <si>
    <t>COUCH R-I</t>
  </si>
  <si>
    <t>THAYER R-II</t>
  </si>
  <si>
    <t>OREGON-HOWELL R-III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</si>
  <si>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</si>
  <si>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</si>
  <si>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</si>
  <si>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</si>
  <si>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</si>
  <si>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</si>
  <si>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</si>
  <si>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</si>
  <si>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</si>
  <si>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</si>
  <si>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</si>
  <si>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</si>
  <si>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</si>
  <si>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</si>
  <si>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</si>
  <si>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</si>
  <si>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</si>
  <si>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ALTENBURG 48</t>
  </si>
  <si>
    <t>PETTIS CO. R-V</t>
  </si>
  <si>
    <t>LA MONTE R-IV</t>
  </si>
  <si>
    <t>SMITHTON R-VI</t>
  </si>
  <si>
    <t>GREEN RIDGE R-VIII</t>
  </si>
  <si>
    <t>PETTIS CO. R-XII</t>
  </si>
  <si>
    <t>SEDALIA 200</t>
  </si>
  <si>
    <t>ST. JAMES R-I</t>
  </si>
  <si>
    <t>NEWBURG R-II</t>
  </si>
  <si>
    <t>ROLLA 31</t>
  </si>
  <si>
    <t>PHELPS CO. R-III</t>
  </si>
  <si>
    <t>BOWLING GREEN R-I</t>
  </si>
  <si>
    <t>PIKE CO. R-III</t>
  </si>
  <si>
    <t>BONCL R-X</t>
  </si>
  <si>
    <t>LOUISIANA R-II</t>
  </si>
  <si>
    <t>NORTH PLATTE CO. R-I</t>
  </si>
  <si>
    <t>WEST PLATTE CO. R-II</t>
  </si>
  <si>
    <t>PLATTE CO. R-III</t>
  </si>
  <si>
    <t>PARK HILL</t>
  </si>
  <si>
    <t>BOLIVAR R-I</t>
  </si>
  <si>
    <t>FAIR PLAY R-II</t>
  </si>
  <si>
    <t>HALFWAY R-III</t>
  </si>
  <si>
    <t>HUMANSVILLE R-IV</t>
  </si>
  <si>
    <t>MARION C. EARLY R-V</t>
  </si>
  <si>
    <t>PLEASANT HOPE R-VI</t>
  </si>
  <si>
    <t>SWEDEBORG R-III</t>
  </si>
  <si>
    <t>RICHLAND R-IV</t>
  </si>
  <si>
    <t>LAQUEY R-V</t>
  </si>
  <si>
    <t>WAYNESVILLE R-VI</t>
  </si>
  <si>
    <t>DIXON R-I</t>
  </si>
  <si>
    <t>CROCKER R-II</t>
  </si>
  <si>
    <t>WAYNESVILLE FEDERAL LANDS</t>
  </si>
  <si>
    <t>PUTNAM CO. R-I</t>
  </si>
  <si>
    <t>RALLS CO. R-II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</si>
  <si>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</si>
  <si>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</si>
  <si>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</si>
  <si>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</si>
  <si>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</si>
  <si>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</si>
  <si>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</si>
  <si>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</si>
  <si>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</si>
  <si>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</si>
  <si>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</si>
  <si>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</si>
  <si>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</si>
  <si>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</si>
  <si>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</si>
  <si>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</si>
  <si>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</si>
  <si>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</si>
  <si>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</si>
  <si>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</si>
  <si>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</si>
  <si>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</si>
  <si>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</si>
  <si>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</si>
  <si>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</si>
  <si>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</si>
  <si>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BISMARCK R-V</t>
  </si>
  <si>
    <t>FARMINGTON R-VII</t>
  </si>
  <si>
    <t>NORTH ST. FRANCOIS CO. R-I</t>
  </si>
  <si>
    <t>CENTRAL R-III</t>
  </si>
  <si>
    <t>WEST ST. FRANCOIS CO. R-IV</t>
  </si>
  <si>
    <t>STE. GENEVIEVE CO. R-II</t>
  </si>
  <si>
    <t>HAZELWOOD</t>
  </si>
  <si>
    <t>FERGUSON-FLORISSANT R-II</t>
  </si>
  <si>
    <t>PATTONVILLE R-III</t>
  </si>
  <si>
    <t>ROCKWOOD R-VI</t>
  </si>
  <si>
    <t>KIRKWOOD R-VII</t>
  </si>
  <si>
    <t>LINDBERGH SCHOOLS</t>
  </si>
  <si>
    <t>MEHLVILLE R-IX</t>
  </si>
  <si>
    <t>PARKWAY C-2</t>
  </si>
  <si>
    <t>AFFTON 101</t>
  </si>
  <si>
    <t>BAYLESS</t>
  </si>
  <si>
    <t>BRENTWOOD</t>
  </si>
  <si>
    <t>CLAYTON</t>
  </si>
  <si>
    <t>HANCOCK PLACE</t>
  </si>
  <si>
    <t>JENNINGS</t>
  </si>
  <si>
    <t>LADUE</t>
  </si>
  <si>
    <t>MAPLEWOOD-RICHMOND HEIGHTS</t>
  </si>
  <si>
    <t>NORMANDY SCHOOLS COLLABORATIVE</t>
  </si>
  <si>
    <t>RITENOUR</t>
  </si>
  <si>
    <t>RIVERVIEW GARDENS</t>
  </si>
  <si>
    <t>UNIVERSITY CITY</t>
  </si>
  <si>
    <t>VALLEY PARK</t>
  </si>
  <si>
    <t>WEBSTER GROVES</t>
  </si>
  <si>
    <t>SPECL. SCH. DST. ST. LOUIS CO.</t>
  </si>
  <si>
    <t>VOL. INTERDIST. CHOICE CORP.</t>
  </si>
  <si>
    <t>OREARVILLE R-IV</t>
  </si>
  <si>
    <t>MALTA BEND R-V</t>
  </si>
  <si>
    <t>HARDEMAN R-X</t>
  </si>
  <si>
    <t>GILLIAM C-4</t>
  </si>
  <si>
    <t>MARSHALL</t>
  </si>
  <si>
    <t>SLATER</t>
  </si>
  <si>
    <t>SWEET SPRINGS R-VII</t>
  </si>
  <si>
    <t>SCHUYLER CO. R-I</t>
  </si>
  <si>
    <t>SCOTLAND CO. R-I</t>
  </si>
  <si>
    <t>SCOTT CITY R-I</t>
  </si>
  <si>
    <t>CHAFFEE R-II</t>
  </si>
  <si>
    <t>SCOTT CO. R-IV</t>
  </si>
  <si>
    <t>SCOTT CO. CENTRAL</t>
  </si>
  <si>
    <t>SIKESTON R-6</t>
  </si>
  <si>
    <t>KELSO C-7</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</si>
  <si>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</si>
  <si>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</si>
  <si>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</si>
  <si>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</si>
  <si>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</si>
  <si>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</si>
  <si>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</si>
  <si>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</si>
  <si>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</si>
  <si>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</si>
  <si>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</si>
  <si>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</si>
  <si>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</si>
  <si>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</si>
  <si>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</si>
  <si>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REEDS SPRING R-IV</t>
  </si>
  <si>
    <t>BLUE EYE R-V</t>
  </si>
  <si>
    <t>GREEN CITY R-I</t>
  </si>
  <si>
    <t>MILAN C-2</t>
  </si>
  <si>
    <t>NEWTOWN-HARRIS R-III</t>
  </si>
  <si>
    <t>BRADLEYVILLE R-I</t>
  </si>
  <si>
    <t>TANEYVILLE R-II</t>
  </si>
  <si>
    <t>FORSYTH R-III</t>
  </si>
  <si>
    <t>BRANSON R-IV</t>
  </si>
  <si>
    <t>HOLLISTER R-V</t>
  </si>
  <si>
    <t>KIRBYVILLE R-VI</t>
  </si>
  <si>
    <t>MARK TWAIN R-VIII</t>
  </si>
  <si>
    <t>SUCCESS R-VI</t>
  </si>
  <si>
    <t>HOUSTON R-I</t>
  </si>
  <si>
    <t>SUMMERSVILLE R-II</t>
  </si>
  <si>
    <t>LICKING R-VIII</t>
  </si>
  <si>
    <t>CABOOL R-IV</t>
  </si>
  <si>
    <t>PLATO R-V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</si>
  <si>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</si>
  <si>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</si>
  <si>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</si>
  <si>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</si>
  <si>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</si>
  <si>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</si>
  <si>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</si>
  <si>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</si>
  <si>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</si>
  <si>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</si>
  <si>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</si>
  <si>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</si>
  <si>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</si>
  <si>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NIANGUA R-V</t>
  </si>
  <si>
    <t>FORDLAND R-III</t>
  </si>
  <si>
    <t>MARSHFIELD R-I</t>
  </si>
  <si>
    <t>SEYMOUR R-II</t>
  </si>
  <si>
    <t>WORTH CO. R-III</t>
  </si>
  <si>
    <t>NORWOOD R-I</t>
  </si>
  <si>
    <t>HARTVILLE R-II</t>
  </si>
  <si>
    <t>MOUNTAIN GROVE R-III</t>
  </si>
  <si>
    <t>MANSFIELD R-IV</t>
  </si>
  <si>
    <t>MANES R-V</t>
  </si>
  <si>
    <t>ST. LOUIS CITY</t>
  </si>
  <si>
    <t>LIFT FOR LIFE ACADEMY</t>
  </si>
  <si>
    <t>PREMIER CHARTER SCHOOL</t>
  </si>
  <si>
    <t>CONFLUENCE ACADEMIES</t>
  </si>
  <si>
    <t>CITY GARDEN MONTESSORI</t>
  </si>
  <si>
    <t>ST LOUIS LANG IMMERSION SCHOOL</t>
  </si>
  <si>
    <t>NORTH SIDE COMMUNITY SCHOOL</t>
  </si>
  <si>
    <t>KIPP ST LOUIS</t>
  </si>
  <si>
    <t>CARONDELET LEADERSHIP ACADEMY</t>
  </si>
  <si>
    <t>GATEWAY SCIENCE ACAD/ST LOUIS</t>
  </si>
  <si>
    <t>GRAND CENTER ARTS ACADEMY</t>
  </si>
  <si>
    <t>PRECLARUS MASTERY ACADEMY</t>
  </si>
  <si>
    <t>SOUTH CITY PREPARATORY ACADEMY</t>
  </si>
  <si>
    <t>JAMAA LEARNING CENTER</t>
  </si>
  <si>
    <t>BETTER LEARNING COMM ACADEMY</t>
  </si>
  <si>
    <t>EAGLE COLLEGE PREP ENDEAVOR</t>
  </si>
  <si>
    <t>LAFAYETTE PREPARATORY ACADEMY</t>
  </si>
  <si>
    <t>115-925</t>
  </si>
  <si>
    <t>HAWTHORN LEADERSHIP SCHL GIRLS</t>
  </si>
  <si>
    <t>115-926</t>
  </si>
  <si>
    <t>THE BIOME</t>
  </si>
  <si>
    <t>115-928</t>
  </si>
  <si>
    <t>LA SALLE CHARTER SCHOOL</t>
  </si>
  <si>
    <t>DIVISION OF YOUTH SERVICE</t>
  </si>
  <si>
    <t>District</t>
  </si>
  <si>
    <t>Name</t>
  </si>
  <si>
    <t>Highest Year With Out SS</t>
  </si>
  <si>
    <t>Formula WADA</t>
  </si>
  <si>
    <t>Regular ADA</t>
  </si>
  <si>
    <t>SS ADA</t>
  </si>
  <si>
    <t>Total ADA</t>
  </si>
  <si>
    <t>FRL</t>
  </si>
  <si>
    <t>FRL Weighting</t>
  </si>
  <si>
    <t>IEP Count</t>
  </si>
  <si>
    <t>IEP Weighting</t>
  </si>
  <si>
    <t>LEP</t>
  </si>
  <si>
    <t>Weighted LEP</t>
  </si>
  <si>
    <t>Total WADA</t>
  </si>
  <si>
    <t>048-920</t>
  </si>
  <si>
    <r>
      <t>K-8 ADA</t>
    </r>
    <r>
      <rPr>
        <b/>
        <sz val="11"/>
        <color theme="1"/>
        <rFont val="Calibri"/>
        <family val="2"/>
        <scheme val="minor"/>
      </rPr>
      <t xml:space="preserve"> (Enter only if K-8 District)</t>
    </r>
  </si>
  <si>
    <t>INSTANCE_ID</t>
  </si>
  <si>
    <t>CNTY_DIST_CODE</t>
  </si>
  <si>
    <t>NAME</t>
  </si>
  <si>
    <t>LURAY 33</t>
  </si>
  <si>
    <t>HOPE ACADEMY</t>
  </si>
  <si>
    <t>CITIZENS OF THE WORLD CHARTER</t>
  </si>
  <si>
    <t>PEMISCOT CO. SPEC. SCH. DIST.</t>
  </si>
  <si>
    <t>GORIN R-III</t>
  </si>
  <si>
    <t>CONSTRUCTION CAREERS CENTER</t>
  </si>
  <si>
    <t>ETHEL HEDGEMAN LYLE ACADEMY</t>
  </si>
  <si>
    <t>VERNARE LEARNING</t>
  </si>
  <si>
    <t>TESSERA HALL ACADEMY</t>
  </si>
  <si>
    <t>ELEM_DIST_INoD</t>
  </si>
  <si>
    <t>048-928</t>
  </si>
  <si>
    <t>078-013</t>
  </si>
  <si>
    <t>115-904</t>
  </si>
  <si>
    <t>115-927</t>
  </si>
  <si>
    <t>115-929</t>
  </si>
  <si>
    <t>Belton Federal Lands</t>
  </si>
  <si>
    <t>Knob Noster Federal Lands</t>
  </si>
  <si>
    <t>Waynesville Federal Lands</t>
  </si>
  <si>
    <t>Actual WADA</t>
  </si>
  <si>
    <t>Expiration Date</t>
  </si>
  <si>
    <t>Last Modified Date</t>
  </si>
  <si>
    <t>Workbook has expired.  Please download updated version from the School Finance website here:</t>
  </si>
  <si>
    <r>
      <t>K-8 ADA</t>
    </r>
    <r>
      <rPr>
        <b/>
        <sz val="11"/>
        <color theme="1"/>
        <rFont val="Calibri"/>
        <family val="2"/>
        <scheme val="minor"/>
      </rPr>
      <t xml:space="preserve"> </t>
    </r>
  </si>
  <si>
    <t>Textbox2</t>
  </si>
  <si>
    <t>**</t>
  </si>
  <si>
    <t>District Code (enter dash)</t>
  </si>
  <si>
    <t>GENESIS SCHOOL INC.</t>
  </si>
  <si>
    <t>BROOKSIDE CHARTER SCH.</t>
  </si>
  <si>
    <t>KIPP ST LOUIS PUBLIC SCHOOLS</t>
  </si>
  <si>
    <t>Is District CEP?</t>
  </si>
  <si>
    <t>SULLIVAN</t>
  </si>
  <si>
    <t>GRUNDY CO. R-V</t>
  </si>
  <si>
    <t>NEOSHO SCHOOL DISTRICT</t>
  </si>
  <si>
    <t>      September Membership total: </t>
  </si>
  <si>
    <t>      January Membership total:</t>
  </si>
  <si>
    <t>      Average:</t>
  </si>
  <si>
    <t>     Regular Term ADA:</t>
  </si>
  <si>
    <t>     Enrollment:</t>
  </si>
  <si>
    <t xml:space="preserve">      ADA as a percent of membership:           </t>
  </si>
  <si>
    <t>10,367.4555/10,935.245 = 94.8078</t>
  </si>
  <si>
    <t xml:space="preserve">      ADA as a percent of enrollment:           </t>
  </si>
  <si>
    <t>10,367.4555/11,080.00  = 93.5691</t>
  </si>
  <si>
    <t>The attendance percentage used to develop the estimate.</t>
  </si>
  <si>
    <t>Any other logic applied to determine the estimate provided.</t>
  </si>
  <si>
    <t>When estimating ADA it is necessary to use the correct percentage according to the data available for use in the estimate.  For example, in August an enrollment number is the only number a district has available so it would be appropriate to use the ADA as a percent of enrollment as the "attendance percentage" to determine the estimated ADA.</t>
  </si>
  <si>
    <t>Count to be Weighted</t>
  </si>
  <si>
    <t>Today's Date</t>
  </si>
  <si>
    <t xml:space="preserve">* If District has elected CEP the FRL Count used will be the Regular Term ADA multiplied by the percent of </t>
  </si>
  <si>
    <t>***</t>
  </si>
  <si>
    <t>** Percent of FRL State FTE to ADA for the year prior to electing CEP.</t>
  </si>
  <si>
    <t xml:space="preserve"> FRL State FTE to ADA for the year prior to electing CEP.</t>
  </si>
  <si>
    <t>***Calculated FRL count.</t>
  </si>
  <si>
    <t>GUADALUPE CENTERS SCHOOLS</t>
  </si>
  <si>
    <t>KC INTERNATIONAL ACADEMY</t>
  </si>
  <si>
    <t>FRONTIER SCHOOLS</t>
  </si>
  <si>
    <t>CROSSROADS CHARTER SCHOOLS</t>
  </si>
  <si>
    <t>K-12 Regular Term ADA</t>
  </si>
  <si>
    <t>K-12 Summer School ADA</t>
  </si>
  <si>
    <t>PK Regular Term ADA</t>
  </si>
  <si>
    <t>PK SummerTerm ADA</t>
  </si>
  <si>
    <t>District Code</t>
  </si>
  <si>
    <t>LEA Name</t>
  </si>
  <si>
    <t>Initial Year</t>
  </si>
  <si>
    <t>Total PK ADA</t>
  </si>
  <si>
    <t>Total K-12 ADA</t>
  </si>
  <si>
    <t>Yes/No</t>
  </si>
  <si>
    <t xml:space="preserve">Projected WADA    </t>
  </si>
  <si>
    <t>Should District Estimate?</t>
  </si>
  <si>
    <t>048-929</t>
  </si>
  <si>
    <t>115-931</t>
  </si>
  <si>
    <t>115-932</t>
  </si>
  <si>
    <t>KANSAS CITY GIRLS PREP ACADEMY</t>
  </si>
  <si>
    <t>KAIROS ACADEMIES</t>
  </si>
  <si>
    <t>THE SOULARD SCHOOL</t>
  </si>
  <si>
    <t>DISTRICT_NAME</t>
  </si>
  <si>
    <t>INITIAL_YEAR</t>
  </si>
  <si>
    <t>REGULAR_TERM_ADA</t>
  </si>
  <si>
    <t>CEP_PRIOR_YEAR_ADA</t>
  </si>
  <si>
    <t>CEP_PRIOR_YEAR_FRL</t>
  </si>
  <si>
    <t>CEP_PRIOR_YEAR_PERCENT</t>
  </si>
  <si>
    <t>LONEDELL R-14</t>
  </si>
  <si>
    <t>ST. LOUIS LANG IMMERSION SCH</t>
  </si>
  <si>
    <t>115-933</t>
  </si>
  <si>
    <t>ATLAS PUBLIC SCHOOLS</t>
  </si>
  <si>
    <t>FOX C-6 SCHOOL DISTRICT</t>
  </si>
  <si>
    <t>096-901</t>
  </si>
  <si>
    <t>THE LEADERSHIP SCHOOL</t>
  </si>
  <si>
    <t>MOMENTUM ACADEMY</t>
  </si>
  <si>
    <t>115-934</t>
  </si>
  <si>
    <t>ST. LOUIS VOICES ACADEMY</t>
  </si>
  <si>
    <t>116-116</t>
  </si>
  <si>
    <t>FORT ZUMWALT SCHOOL DISTRICT</t>
  </si>
  <si>
    <t>FY24 WADA</t>
  </si>
  <si>
    <t>EAST BUCHANAN CO. C-1 (025076)</t>
  </si>
  <si>
    <t>2015/2022</t>
  </si>
  <si>
    <t>BELIEVE Academy STL</t>
  </si>
  <si>
    <t>115-935</t>
  </si>
  <si>
    <t>2024-2025 WADA</t>
  </si>
  <si>
    <t>2023-2024 WADA</t>
  </si>
  <si>
    <t>2022-2023 WADA</t>
  </si>
  <si>
    <t>2024-2025 Summer School</t>
  </si>
  <si>
    <t>Powerpoint</t>
  </si>
  <si>
    <t>https://dese.mo.gov/media/pdf/estimating-ada</t>
  </si>
  <si>
    <t>048-904*</t>
  </si>
  <si>
    <t>048-905*</t>
  </si>
  <si>
    <t>048-913*</t>
  </si>
  <si>
    <t>048-924*</t>
  </si>
  <si>
    <t>085-043*</t>
  </si>
  <si>
    <t>097-127*</t>
  </si>
  <si>
    <t>115-913*</t>
  </si>
  <si>
    <t>115-923*</t>
  </si>
  <si>
    <t>FY25 WADA</t>
  </si>
  <si>
    <t>115-936</t>
  </si>
  <si>
    <t>THE FRIENDLY ACADEMY</t>
  </si>
  <si>
    <t>FY25 WAM</t>
  </si>
  <si>
    <t>FY24 WAM</t>
  </si>
  <si>
    <t>K-12 Average Membership</t>
  </si>
  <si>
    <t>Total Average Membership</t>
  </si>
  <si>
    <t>K-8 Average Membership</t>
  </si>
  <si>
    <t>UNIVERSITY OF MO - COLUMBIA</t>
  </si>
  <si>
    <t xml:space="preserve">District  </t>
  </si>
  <si>
    <t>Regular
Term AM</t>
  </si>
  <si>
    <t>Summer Term AM</t>
  </si>
  <si>
    <t>Total 
AM</t>
  </si>
  <si>
    <t xml:space="preserve">FRL
Count </t>
  </si>
  <si>
    <r>
      <rPr>
        <b/>
        <sz val="8"/>
        <color rgb="FF000000"/>
        <rFont val="Segoe UI"/>
        <family val="2"/>
      </rPr>
      <t xml:space="preserve">Total
AM  X
</t>
    </r>
    <r>
      <rPr>
        <b/>
        <sz val="8"/>
        <color rgb="FF000000"/>
        <rFont val="Segoe UI"/>
        <family val="2"/>
      </rPr>
      <t>30.95 %</t>
    </r>
    <r>
      <rPr>
        <b/>
        <sz val="8"/>
        <color rgb="FF000000"/>
        <rFont val="Segoe UI"/>
        <family val="2"/>
      </rPr>
      <t xml:space="preserve"> </t>
    </r>
  </si>
  <si>
    <t xml:space="preserve">Weighted
FRL
Count  </t>
  </si>
  <si>
    <t xml:space="preserve">IEP
Count </t>
  </si>
  <si>
    <r>
      <rPr>
        <b/>
        <sz val="8"/>
        <color rgb="FF000000"/>
        <rFont val="Segoe UI"/>
        <family val="2"/>
      </rPr>
      <t xml:space="preserve">Total
AM  X
</t>
    </r>
    <r>
      <rPr>
        <b/>
        <sz val="8"/>
        <color rgb="FF000000"/>
        <rFont val="Segoe UI"/>
        <family val="2"/>
      </rPr>
      <t>13.11 %</t>
    </r>
    <r>
      <rPr>
        <b/>
        <sz val="8"/>
        <color rgb="FF000000"/>
        <rFont val="Segoe UI"/>
        <family val="2"/>
      </rPr>
      <t xml:space="preserve"> </t>
    </r>
  </si>
  <si>
    <t xml:space="preserve">Weighted
IEP Count </t>
  </si>
  <si>
    <t xml:space="preserve">LEP
Count
 </t>
  </si>
  <si>
    <r>
      <rPr>
        <b/>
        <sz val="8"/>
        <color rgb="FF000000"/>
        <rFont val="Segoe UI"/>
        <family val="2"/>
      </rPr>
      <t xml:space="preserve">Total
AM  X
</t>
    </r>
    <r>
      <rPr>
        <b/>
        <sz val="8"/>
        <color rgb="FF000000"/>
        <rFont val="Segoe UI"/>
        <family val="2"/>
      </rPr>
      <t>2.39 %</t>
    </r>
  </si>
  <si>
    <t xml:space="preserve">Weighted
LEP
Count </t>
  </si>
  <si>
    <t>PK Regular Term AM</t>
  </si>
  <si>
    <t>PK Summer Term AM</t>
  </si>
  <si>
    <t>WAM</t>
  </si>
  <si>
    <t>District Name</t>
  </si>
  <si>
    <t>WAM %</t>
  </si>
  <si>
    <t>WAM
(Regular + SS)</t>
  </si>
  <si>
    <t>WAM Summer School</t>
  </si>
  <si>
    <t>WAM Summer School Used</t>
  </si>
  <si>
    <t>Total WAM Used</t>
  </si>
  <si>
    <t>WADA %</t>
  </si>
  <si>
    <t>WADA
(Regular + SS)</t>
  </si>
  <si>
    <t>WADA Summer School</t>
  </si>
  <si>
    <t>WADA Summer School Used</t>
  </si>
  <si>
    <t>Total WADA Used</t>
  </si>
  <si>
    <t>Total Combined WAM + WADA</t>
  </si>
  <si>
    <t>Total ADA x 16.73%</t>
  </si>
  <si>
    <t>Total ADA x 13.30%</t>
  </si>
  <si>
    <t>Total ADA x 2.09%</t>
  </si>
  <si>
    <t>Total ADA x 30.95%</t>
  </si>
  <si>
    <t>Total ADA x 13.110%</t>
  </si>
  <si>
    <t>Total ADA x 2.39%</t>
  </si>
  <si>
    <t xml:space="preserve">Total
AM  X
16.73% </t>
  </si>
  <si>
    <t xml:space="preserve">Total
AM  X
13.30% </t>
  </si>
  <si>
    <t>Total
AM  X
2.09 %</t>
  </si>
  <si>
    <t>FRIENDLY ACADEMY</t>
  </si>
  <si>
    <t>Weighted ADA</t>
  </si>
  <si>
    <t>Weighted Average Membership</t>
  </si>
  <si>
    <t>FRL Count (State FTE Screen 15)*</t>
  </si>
  <si>
    <t>Phase In of WAM Percentage</t>
  </si>
  <si>
    <t>Phase Out of WADA Percentage</t>
  </si>
  <si>
    <t>WAM Including Summer School Membership</t>
  </si>
  <si>
    <t>WADA Including Summer School</t>
  </si>
  <si>
    <t>WAM Used (Line 1 x Line 3)</t>
  </si>
  <si>
    <t>WADA Used (Line 2 x Line 4)</t>
  </si>
  <si>
    <t>Total Combined WAM and WADA</t>
  </si>
  <si>
    <t xml:space="preserve">FY26 Formula WAM/WADA Without Estimating ADA </t>
  </si>
  <si>
    <t>Combined WAM/ WADA</t>
  </si>
  <si>
    <t>FY 2025</t>
  </si>
  <si>
    <t>FY 2024</t>
  </si>
  <si>
    <t>Projected WAM</t>
  </si>
  <si>
    <t xml:space="preserve">Projected Combined WAM/WADA    </t>
  </si>
  <si>
    <t>Projected WADA</t>
  </si>
  <si>
    <t>K-12 SS Membership</t>
  </si>
  <si>
    <t>WAM Including SS Membership</t>
  </si>
  <si>
    <t>PK September Membership</t>
  </si>
  <si>
    <t>PK January Membership</t>
  </si>
  <si>
    <t>K-12 Summer School Membership</t>
  </si>
  <si>
    <t>FY 2026</t>
  </si>
  <si>
    <t>PK Average Membership</t>
  </si>
  <si>
    <t>Based on the Numbers Entered the Estimated PK Membership =</t>
  </si>
  <si>
    <t xml:space="preserve">Based on the Numbers Entered the Estimate K-12 Membership = </t>
  </si>
  <si>
    <t xml:space="preserve">Based on the Numbers Entered the Estimated PK ADA = </t>
  </si>
  <si>
    <t xml:space="preserve">Based on the Numbers Entered the Estimate K-12 ADA = </t>
  </si>
  <si>
    <t>Summer School Membership x Line 3</t>
  </si>
  <si>
    <t>Summer School ADA x Line 4</t>
  </si>
  <si>
    <r>
      <t>Summer School Membership Used</t>
    </r>
    <r>
      <rPr>
        <vertAlign val="superscript"/>
        <sz val="11"/>
        <color theme="1"/>
        <rFont val="Calibri"/>
        <family val="2"/>
        <scheme val="minor"/>
      </rPr>
      <t xml:space="preserve"> 1</t>
    </r>
  </si>
  <si>
    <r>
      <t xml:space="preserve">Summer School ADA Used </t>
    </r>
    <r>
      <rPr>
        <vertAlign val="superscript"/>
        <sz val="11"/>
        <color theme="1"/>
        <rFont val="Calibri"/>
        <family val="2"/>
        <scheme val="minor"/>
      </rPr>
      <t>2</t>
    </r>
  </si>
  <si>
    <r>
      <t xml:space="preserve">WAM Used Less SS Mem Used </t>
    </r>
    <r>
      <rPr>
        <vertAlign val="superscript"/>
        <sz val="11"/>
        <color theme="1"/>
        <rFont val="Calibri"/>
        <family val="2"/>
        <scheme val="minor"/>
      </rPr>
      <t>3</t>
    </r>
  </si>
  <si>
    <r>
      <t>WADA Used Less SS ADA Used</t>
    </r>
    <r>
      <rPr>
        <vertAlign val="superscript"/>
        <sz val="11"/>
        <color theme="1"/>
        <rFont val="Calibri"/>
        <family val="2"/>
        <scheme val="minor"/>
      </rPr>
      <t xml:space="preserve"> 4</t>
    </r>
  </si>
  <si>
    <r>
      <t xml:space="preserve">Combined WAM and WADA Less SS </t>
    </r>
    <r>
      <rPr>
        <b/>
        <vertAlign val="superscript"/>
        <sz val="11"/>
        <color theme="1"/>
        <rFont val="Calibri"/>
        <family val="2"/>
        <scheme val="minor"/>
      </rPr>
      <t>5</t>
    </r>
  </si>
  <si>
    <r>
      <t xml:space="preserve">Summer School Membership Used </t>
    </r>
    <r>
      <rPr>
        <vertAlign val="superscript"/>
        <sz val="11"/>
        <color theme="1"/>
        <rFont val="Calibri"/>
        <family val="2"/>
        <scheme val="minor"/>
      </rPr>
      <t>1</t>
    </r>
  </si>
  <si>
    <r>
      <t xml:space="preserve">WADA Used Less SS ADA Used </t>
    </r>
    <r>
      <rPr>
        <vertAlign val="superscript"/>
        <sz val="11"/>
        <color theme="1"/>
        <rFont val="Calibri"/>
        <family val="2"/>
        <scheme val="minor"/>
      </rPr>
      <t>4</t>
    </r>
  </si>
  <si>
    <t>What information shoud be provided to allow School Finance to enter an estimated ADA and average membership?</t>
  </si>
  <si>
    <t>To estimate ADA and average membership the LEA must provide the following to the district's School Finance contact:</t>
  </si>
  <si>
    <t>The regular term ADA the LEA wishes to estimate.</t>
  </si>
  <si>
    <t>The September and January membership the LEA wishes to estimate.</t>
  </si>
  <si>
    <t>The enrollment or membership used as the base for the LEA's estimate.</t>
  </si>
  <si>
    <t>What should the LEA use to determine what the LEA's estimated ADA and average membership should be?</t>
  </si>
  <si>
    <t>How should the LEA use enrollment or membership to estimate ADA?</t>
  </si>
  <si>
    <t>Estimating ADA and Average Membership Instructions</t>
  </si>
  <si>
    <t>K-8 AM (Enter only if K-8 District)</t>
  </si>
  <si>
    <t>Total PK AverageMembership (AM)</t>
  </si>
  <si>
    <t>Total K-12 Average Membership (AM)</t>
  </si>
  <si>
    <t>Line 5 - Line 8</t>
  </si>
  <si>
    <t>Line 6 - Line 9</t>
  </si>
  <si>
    <t>Line 10 + Line 11</t>
  </si>
  <si>
    <t>When should an LEA estimate regular term ADA and average membership?</t>
  </si>
  <si>
    <t xml:space="preserve">An LEA would want to consider estimating a regular term ADA and average membership for the current year only if the current year WADA and WAM is expected to be greater than both of the immediate two preceding year's WADA and WAM figures.   </t>
  </si>
  <si>
    <t>What membership and  ADA should an LEA estimate?</t>
  </si>
  <si>
    <t>An LEA should only estimate regular term ADA and average membership for students the district can claim for Basic Formula payments.  This would include R1 and R2 students in grades K-12 and PK students claimed for state aid only.  DO NOT include summer school ADA in the estimate.</t>
  </si>
  <si>
    <t xml:space="preserve">LEAs have various items available to determine estimated ADA and average membership.  Early in the year it may be best to simply use September membership or enrollment and a historic ADA as a percent of membership or enrollment to determine a reasonable estimate.  Please see the Estimated ADA page located under School Finance in the web application system to help determine the LEA's estimated ADA. As the year progresses districts may be able to obtain actual year to date ADA information from the district's student information system.  </t>
  </si>
  <si>
    <t>Note: Actual data reported during the year should be used for estimating average membership.</t>
  </si>
  <si>
    <t>Following is an example of an LEA's information and an explanation regarding what ratio is most appropriate to use when a district is considering estimating a current year Average Daily Attendance (ADA):</t>
  </si>
  <si>
    <t>BELIEVE ACADEMY STL</t>
  </si>
  <si>
    <t>Average SM &amp; JM</t>
  </si>
  <si>
    <t>K-12 September Membership (SM)</t>
  </si>
  <si>
    <t>K-12 January Membership (JM)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</si>
</sst>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_(* #,##0.0000_);_(* \(#,##0.0000\);_(* &quot;-&quot;??_);_(@_)"/>
    <numFmt numFmtId="165" formatCode="_(&quot;$&quot;* #,##0_);_(&quot;$&quot;* \(#,##0\);_(&quot;$&quot;* &quot;-&quot;??_);_(@_)"/>
    <numFmt numFmtId="166" formatCode="0.0000"/>
    <numFmt numFmtId="167" formatCode="#,##0.0000"/>
    <numFmt numFmtId="168" formatCode="000\-000"/>
    <numFmt numFmtId="169" formatCode="#,##0.0000_);\(#,##0.0000\)"/>
    <numFmt numFmtId="170" formatCode="0.0000%"/>
    <numFmt numFmtId="171" formatCode="_(* #,##0_);_(* \(#,##0\);_(* &quot;-&quot;??_);_(@_)"/>
  </numFmts>
  <fonts count="38" x14ac:knownFonts="1">
    <font>
      <sz val="11"/>
      <color theme="1"/>
      <name val="Calibri"/>
      <family val="2"/>
      <scheme val="minor"/>
    </font>
    <font>
      <sz val="11"/>
      <color theme="1"/>
      <name val="Calibri"/>
      <family val="2"/>
      <scheme val="minor"/>
    </font>
    <font>
      <b/>
      <sz val="14"/>
      <color theme="1"/>
      <name val="Calibri"/>
      <family val="2"/>
      <scheme val="minor"/>
    </font>
    <font>
      <sz val="22"/>
      <color theme="1"/>
      <name val="Calibri"/>
      <family val="2"/>
      <scheme val="minor"/>
    </font>
    <font>
      <sz val="18"/>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4"/>
      <name val="Calibri"/>
      <family val="2"/>
      <scheme val="minor"/>
    </font>
    <font>
      <sz val="11"/>
      <name val="Calibri"/>
      <family val="2"/>
      <scheme val="minor"/>
    </font>
    <font>
      <b/>
      <sz val="11"/>
      <name val="Calibri"/>
      <family val="2"/>
      <scheme val="minor"/>
    </font>
    <font>
      <b/>
      <sz val="22"/>
      <color theme="0"/>
      <name val="Calibri"/>
      <family val="2"/>
      <scheme val="minor"/>
    </font>
    <font>
      <sz val="2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color theme="1"/>
      <name val="Calibri"/>
      <family val="2"/>
      <scheme val="minor"/>
    </font>
    <font>
      <b/>
      <u/>
      <sz val="11"/>
      <color theme="1"/>
      <name val="Calibri"/>
      <family val="2"/>
      <scheme val="minor"/>
    </font>
    <font>
      <b/>
      <sz val="12"/>
      <color theme="0"/>
      <name val="Calibri"/>
      <family val="2"/>
      <scheme val="minor"/>
    </font>
    <font>
      <b/>
      <sz val="10"/>
      <name val="Arial"/>
      <family val="2"/>
    </font>
    <font>
      <u/>
      <sz val="11"/>
      <color theme="10"/>
      <name val="Calibri"/>
      <family val="2"/>
      <scheme val="minor"/>
    </font>
    <font>
      <b/>
      <sz val="8"/>
      <color rgb="FF000000"/>
      <name val="Arial"/>
      <family val="2"/>
    </font>
    <font>
      <b/>
      <sz val="8"/>
      <color rgb="FF000000"/>
      <name val="Segoe UI"/>
      <family val="2"/>
    </font>
    <font>
      <sz val="10"/>
      <name val="Arial"/>
      <family val="2"/>
    </font>
    <font>
      <vertAlign val="superscript"/>
      <sz val="11"/>
      <color theme="1"/>
      <name val="Calibri"/>
      <family val="2"/>
      <scheme val="minor"/>
    </font>
    <font>
      <b/>
      <vertAlign val="superscript"/>
      <sz val="11"/>
      <color theme="1"/>
      <name val="Calibri"/>
      <family val="2"/>
      <scheme val="minor"/>
    </font>
  </fonts>
  <fills count="39">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0" tint="-0.14999847407452621"/>
      </patternFill>
    </fill>
    <fill>
      <patternFill patternType="solid">
        <fgColor theme="9" tint="0.7999816888943144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0" borderId="23" applyNumberFormat="0" applyFill="0" applyAlignment="0" applyProtection="0"/>
    <xf numFmtId="0" fontId="18" fillId="0" borderId="24"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25" applyNumberFormat="0" applyAlignment="0" applyProtection="0"/>
    <xf numFmtId="0" fontId="23" fillId="10" borderId="26" applyNumberFormat="0" applyAlignment="0" applyProtection="0"/>
    <xf numFmtId="0" fontId="24" fillId="10" borderId="25" applyNumberFormat="0" applyAlignment="0" applyProtection="0"/>
    <xf numFmtId="0" fontId="25" fillId="0" borderId="27" applyNumberFormat="0" applyFill="0" applyAlignment="0" applyProtection="0"/>
    <xf numFmtId="0" fontId="5" fillId="11" borderId="28" applyNumberFormat="0" applyAlignment="0" applyProtection="0"/>
    <xf numFmtId="0" fontId="26" fillId="0" borderId="0" applyNumberFormat="0" applyFill="0" applyBorder="0" applyAlignment="0" applyProtection="0"/>
    <xf numFmtId="0" fontId="1" fillId="12" borderId="29" applyNumberFormat="0" applyFont="0" applyAlignment="0" applyProtection="0"/>
    <xf numFmtId="0" fontId="27" fillId="0" borderId="0" applyNumberFormat="0" applyFill="0" applyBorder="0" applyAlignment="0" applyProtection="0"/>
    <xf numFmtId="0" fontId="6" fillId="0" borderId="30" applyNumberFormat="0" applyFill="0" applyAlignment="0" applyProtection="0"/>
    <xf numFmtId="0" fontId="1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4" fillId="36" borderId="0" applyNumberFormat="0" applyBorder="0" applyAlignment="0" applyProtection="0"/>
    <xf numFmtId="0" fontId="1" fillId="0" borderId="0"/>
    <xf numFmtId="9" fontId="1" fillId="0" borderId="0" applyFont="0" applyFill="0" applyBorder="0" applyAlignment="0" applyProtection="0"/>
    <xf numFmtId="0" fontId="32" fillId="0" borderId="0" applyNumberFormat="0" applyFill="0" applyBorder="0" applyAlignment="0" applyProtection="0"/>
    <xf numFmtId="0" fontId="35" fillId="0" borderId="0"/>
  </cellStyleXfs>
  <cellXfs count="308">
    <xf numFmtId="0" fontId="0" fillId="0" borderId="0" xfId="0"/>
    <xf numFmtId="43" fontId="0" fillId="0" borderId="0" xfId="0" applyNumberFormat="1"/>
    <xf numFmtId="0" fontId="0" fillId="0" borderId="4" xfId="0" applyBorder="1"/>
    <xf numFmtId="0" fontId="0" fillId="0" borderId="0" xfId="0" applyBorder="1"/>
    <xf numFmtId="0" fontId="0" fillId="0" borderId="6" xfId="0" applyBorder="1"/>
    <xf numFmtId="0" fontId="0" fillId="0" borderId="5" xfId="0" applyBorder="1"/>
    <xf numFmtId="0" fontId="0" fillId="2" borderId="9" xfId="0" applyFill="1" applyBorder="1"/>
    <xf numFmtId="164" fontId="0" fillId="0" borderId="5" xfId="0" applyNumberFormat="1" applyBorder="1"/>
    <xf numFmtId="0" fontId="0" fillId="2" borderId="16" xfId="0" applyFill="1" applyBorder="1"/>
    <xf numFmtId="0" fontId="0" fillId="2" borderId="17" xfId="0" applyFill="1" applyBorder="1"/>
    <xf numFmtId="164" fontId="0" fillId="0" borderId="14" xfId="0" applyNumberFormat="1" applyBorder="1"/>
    <xf numFmtId="0" fontId="0" fillId="0" borderId="0" xfId="0" applyFill="1" applyBorder="1"/>
    <xf numFmtId="6" fontId="3" fillId="0" borderId="0" xfId="0" applyNumberFormat="1" applyFont="1" applyFill="1" applyBorder="1"/>
    <xf numFmtId="166" fontId="0" fillId="0" borderId="0" xfId="0" applyNumberFormat="1" applyFont="1" applyFill="1" applyBorder="1"/>
    <xf numFmtId="43" fontId="3" fillId="0" borderId="0" xfId="0" applyNumberFormat="1" applyFont="1" applyFill="1" applyBorder="1"/>
    <xf numFmtId="165" fontId="4" fillId="0" borderId="0" xfId="2" applyNumberFormat="1" applyFont="1" applyFill="1" applyBorder="1"/>
    <xf numFmtId="0" fontId="0" fillId="0" borderId="0" xfId="0" applyFill="1"/>
    <xf numFmtId="4" fontId="0" fillId="4" borderId="1" xfId="0" applyNumberFormat="1" applyFill="1" applyBorder="1" applyProtection="1">
      <protection locked="0"/>
    </xf>
    <xf numFmtId="164" fontId="0" fillId="0" borderId="0" xfId="0" applyNumberFormat="1" applyFill="1" applyBorder="1"/>
    <xf numFmtId="2" fontId="0" fillId="0" borderId="0" xfId="0" applyNumberFormat="1" applyFill="1" applyBorder="1"/>
    <xf numFmtId="164" fontId="2" fillId="0" borderId="0" xfId="0" applyNumberFormat="1" applyFont="1" applyFill="1" applyBorder="1"/>
    <xf numFmtId="0" fontId="0" fillId="0" borderId="0" xfId="0" applyFill="1" applyBorder="1" applyAlignment="1">
      <alignment horizontal="center" wrapText="1"/>
    </xf>
    <xf numFmtId="10" fontId="0" fillId="0" borderId="13" xfId="0" applyNumberFormat="1" applyBorder="1"/>
    <xf numFmtId="164" fontId="0" fillId="0" borderId="15" xfId="0" applyNumberFormat="1" applyBorder="1"/>
    <xf numFmtId="164" fontId="0" fillId="0" borderId="3" xfId="0" applyNumberFormat="1" applyBorder="1"/>
    <xf numFmtId="0" fontId="6" fillId="0" borderId="0" xfId="0" applyFont="1" applyFill="1" applyBorder="1" applyAlignment="1">
      <alignment horizontal="center" wrapText="1"/>
    </xf>
    <xf numFmtId="0" fontId="6" fillId="0" borderId="0" xfId="0" applyFont="1"/>
    <xf numFmtId="10" fontId="0" fillId="2" borderId="3" xfId="0" applyNumberFormat="1" applyFill="1" applyBorder="1"/>
    <xf numFmtId="10" fontId="0" fillId="2" borderId="5" xfId="0" applyNumberFormat="1" applyFill="1" applyBorder="1"/>
    <xf numFmtId="9" fontId="0" fillId="2" borderId="5" xfId="0" applyNumberFormat="1" applyFill="1" applyBorder="1"/>
    <xf numFmtId="9" fontId="0" fillId="2" borderId="7" xfId="0" applyNumberFormat="1" applyFill="1" applyBorder="1"/>
    <xf numFmtId="9" fontId="0" fillId="0" borderId="0" xfId="0" applyNumberFormat="1" applyBorder="1"/>
    <xf numFmtId="9" fontId="0" fillId="2" borderId="3" xfId="0" applyNumberFormat="1" applyFill="1" applyBorder="1"/>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applyAlignment="1">
      <alignment horizontal="left" wrapText="1"/>
    </xf>
    <xf numFmtId="0" fontId="7" fillId="0" borderId="0" xfId="0" applyFont="1" applyFill="1" applyBorder="1" applyAlignment="1">
      <alignment horizontal="center" wrapText="1"/>
    </xf>
    <xf numFmtId="0" fontId="7" fillId="0" borderId="0" xfId="0" applyFont="1" applyFill="1" applyBorder="1" applyAlignment="1">
      <alignment wrapText="1"/>
    </xf>
    <xf numFmtId="164" fontId="0" fillId="0" borderId="0" xfId="0" applyNumberFormat="1" applyFont="1" applyFill="1" applyBorder="1"/>
    <xf numFmtId="168" fontId="0" fillId="0" borderId="0" xfId="0" applyNumberFormat="1"/>
    <xf numFmtId="167" fontId="0" fillId="0" borderId="18" xfId="0" applyNumberFormat="1" applyFont="1" applyFill="1" applyBorder="1" applyAlignment="1">
      <alignment horizontal="right" wrapText="1"/>
    </xf>
    <xf numFmtId="167" fontId="0" fillId="4" borderId="18" xfId="0" applyNumberFormat="1" applyFill="1" applyBorder="1" applyProtection="1">
      <protection locked="0"/>
    </xf>
    <xf numFmtId="14" fontId="7" fillId="0" borderId="0" xfId="0" applyNumberFormat="1" applyFont="1" applyFill="1" applyBorder="1" applyAlignment="1"/>
    <xf numFmtId="0" fontId="8" fillId="5" borderId="1" xfId="0" applyFont="1" applyFill="1" applyBorder="1" applyAlignment="1">
      <alignment wrapText="1"/>
    </xf>
    <xf numFmtId="0" fontId="13" fillId="0" borderId="0" xfId="0" applyFont="1" applyAlignment="1">
      <alignment horizontal="center"/>
    </xf>
    <xf numFmtId="0" fontId="9" fillId="0" borderId="4" xfId="0" applyFont="1" applyFill="1" applyBorder="1" applyAlignment="1">
      <alignment horizontal="center" wrapText="1"/>
    </xf>
    <xf numFmtId="0" fontId="6" fillId="0" borderId="15" xfId="0" applyFont="1" applyBorder="1" applyAlignment="1">
      <alignment horizontal="right"/>
    </xf>
    <xf numFmtId="9" fontId="6" fillId="0" borderId="4" xfId="0" applyNumberFormat="1" applyFont="1" applyBorder="1" applyAlignment="1">
      <alignment horizontal="right"/>
    </xf>
    <xf numFmtId="164" fontId="6" fillId="0" borderId="0" xfId="0" applyNumberFormat="1" applyFont="1" applyFill="1" applyBorder="1"/>
    <xf numFmtId="2" fontId="6" fillId="0" borderId="0" xfId="0" applyNumberFormat="1" applyFont="1" applyFill="1" applyBorder="1"/>
    <xf numFmtId="167" fontId="6" fillId="5" borderId="1" xfId="0" applyNumberFormat="1" applyFont="1" applyFill="1" applyBorder="1"/>
    <xf numFmtId="0" fontId="6" fillId="0" borderId="4" xfId="0" applyFont="1" applyBorder="1"/>
    <xf numFmtId="0" fontId="6" fillId="0" borderId="6" xfId="0" applyFont="1" applyBorder="1" applyAlignment="1">
      <alignment horizontal="center"/>
    </xf>
    <xf numFmtId="10" fontId="6" fillId="0" borderId="0" xfId="0" applyNumberFormat="1" applyFont="1"/>
    <xf numFmtId="0" fontId="6" fillId="0" borderId="21" xfId="0" applyFont="1" applyBorder="1" applyAlignment="1">
      <alignment horizontal="center"/>
    </xf>
    <xf numFmtId="10" fontId="0" fillId="0" borderId="14" xfId="0" applyNumberFormat="1" applyBorder="1" applyAlignment="1">
      <alignment horizontal="center"/>
    </xf>
    <xf numFmtId="0" fontId="0" fillId="0" borderId="0" xfId="0" applyFont="1"/>
    <xf numFmtId="0" fontId="0" fillId="0" borderId="0" xfId="0" applyFont="1" applyAlignment="1">
      <alignment horizontal="left" vertical="center" indent="2"/>
    </xf>
    <xf numFmtId="0" fontId="0" fillId="0" borderId="0" xfId="0" applyFont="1" applyAlignment="1">
      <alignment horizontal="left"/>
    </xf>
    <xf numFmtId="167" fontId="0" fillId="0" borderId="0" xfId="0" applyNumberFormat="1" applyFont="1"/>
    <xf numFmtId="0" fontId="0" fillId="0" borderId="0" xfId="0" applyFont="1" applyAlignment="1">
      <alignment horizontal="left" wrapText="1"/>
    </xf>
    <xf numFmtId="0" fontId="28" fillId="0" borderId="0" xfId="0" applyFont="1"/>
    <xf numFmtId="0" fontId="29" fillId="0" borderId="0" xfId="0" applyFont="1"/>
    <xf numFmtId="0" fontId="29" fillId="0" borderId="0" xfId="0" applyFont="1" applyAlignment="1">
      <alignment horizontal="left"/>
    </xf>
    <xf numFmtId="0" fontId="0" fillId="0" borderId="0" xfId="0" applyFont="1" applyAlignment="1">
      <alignment wrapText="1"/>
    </xf>
    <xf numFmtId="0" fontId="0" fillId="0" borderId="0" xfId="0" applyFont="1" applyAlignment="1"/>
    <xf numFmtId="39" fontId="0" fillId="0" borderId="5" xfId="0" applyNumberFormat="1" applyBorder="1" applyAlignment="1">
      <alignment horizontal="center"/>
    </xf>
    <xf numFmtId="169" fontId="30" fillId="0" borderId="0" xfId="0" applyNumberFormat="1" applyFont="1" applyFill="1" applyBorder="1"/>
    <xf numFmtId="3" fontId="0" fillId="0" borderId="0" xfId="0" applyNumberFormat="1"/>
    <xf numFmtId="0" fontId="0" fillId="0" borderId="0" xfId="0"/>
    <xf numFmtId="4" fontId="0" fillId="0" borderId="0" xfId="0" applyNumberFormat="1"/>
    <xf numFmtId="0" fontId="0" fillId="0" borderId="0" xfId="0"/>
    <xf numFmtId="10" fontId="0" fillId="0" borderId="0" xfId="0" applyNumberFormat="1"/>
    <xf numFmtId="4" fontId="0" fillId="0" borderId="0" xfId="0" applyNumberFormat="1"/>
    <xf numFmtId="168" fontId="6" fillId="0" borderId="0" xfId="44" applyNumberFormat="1" applyFont="1"/>
    <xf numFmtId="0" fontId="6" fillId="0" borderId="0" xfId="44" applyFont="1"/>
    <xf numFmtId="0" fontId="1" fillId="0" borderId="0" xfId="44"/>
    <xf numFmtId="164" fontId="6" fillId="0" borderId="0" xfId="0" applyNumberFormat="1" applyFont="1" applyFill="1" applyBorder="1" applyProtection="1"/>
    <xf numFmtId="169" fontId="6" fillId="5" borderId="1" xfId="0" applyNumberFormat="1" applyFont="1" applyFill="1" applyBorder="1"/>
    <xf numFmtId="167" fontId="0" fillId="4" borderId="18" xfId="0" applyNumberFormat="1" applyFont="1" applyFill="1" applyBorder="1" applyAlignment="1" applyProtection="1">
      <alignment horizontal="right" wrapText="1"/>
      <protection locked="0"/>
    </xf>
    <xf numFmtId="0" fontId="0" fillId="2" borderId="8" xfId="0" applyFont="1" applyFill="1" applyBorder="1"/>
    <xf numFmtId="0" fontId="0" fillId="0" borderId="8" xfId="0" applyFont="1" applyFill="1" applyBorder="1" applyAlignment="1">
      <alignment horizontal="center" wrapText="1"/>
    </xf>
    <xf numFmtId="0" fontId="0" fillId="2" borderId="8" xfId="0" applyFill="1" applyBorder="1"/>
    <xf numFmtId="0" fontId="0" fillId="0" borderId="8" xfId="0" applyBorder="1"/>
    <xf numFmtId="0" fontId="11" fillId="0" borderId="8" xfId="0" applyFont="1" applyBorder="1"/>
    <xf numFmtId="0" fontId="0" fillId="2" borderId="9" xfId="0" applyFont="1" applyFill="1" applyBorder="1" applyAlignment="1">
      <alignment horizontal="right"/>
    </xf>
    <xf numFmtId="0" fontId="0" fillId="2" borderId="9" xfId="0" applyFill="1" applyBorder="1" applyAlignment="1">
      <alignment horizontal="right"/>
    </xf>
    <xf numFmtId="0" fontId="0" fillId="0" borderId="0" xfId="0" applyFill="1" applyBorder="1" applyProtection="1"/>
    <xf numFmtId="0" fontId="10" fillId="0" borderId="0" xfId="0" applyFont="1"/>
    <xf numFmtId="0" fontId="10" fillId="0" borderId="0" xfId="0" applyFont="1" applyFill="1"/>
    <xf numFmtId="0" fontId="31" fillId="0" borderId="0" xfId="0" applyFont="1"/>
    <xf numFmtId="170" fontId="1" fillId="0" borderId="0" xfId="45" applyNumberFormat="1" applyFont="1"/>
    <xf numFmtId="0" fontId="32" fillId="0" borderId="0" xfId="46"/>
    <xf numFmtId="9" fontId="0" fillId="0" borderId="0" xfId="0" applyNumberFormat="1"/>
    <xf numFmtId="170" fontId="0" fillId="0" borderId="0" xfId="0" applyNumberFormat="1"/>
    <xf numFmtId="0" fontId="10" fillId="0" borderId="2" xfId="0" applyFont="1" applyBorder="1" applyAlignment="1">
      <alignment wrapText="1"/>
    </xf>
    <xf numFmtId="0" fontId="0" fillId="0" borderId="0" xfId="0" applyAlignment="1">
      <alignment wrapText="1"/>
    </xf>
    <xf numFmtId="0" fontId="0" fillId="0" borderId="0" xfId="0" applyAlignment="1">
      <alignment horizontal="center"/>
    </xf>
    <xf numFmtId="0" fontId="33" fillId="0" borderId="0" xfId="0" applyFont="1" applyAlignment="1">
      <alignment horizontal="center" wrapText="1" readingOrder="1"/>
    </xf>
    <xf numFmtId="0" fontId="34" fillId="0" borderId="0" xfId="0" applyFont="1" applyAlignment="1">
      <alignment horizontal="center" vertical="center" wrapText="1" readingOrder="1"/>
    </xf>
    <xf numFmtId="167" fontId="0" fillId="0" borderId="0" xfId="0" applyNumberFormat="1" applyFill="1" applyBorder="1" applyProtection="1"/>
    <xf numFmtId="167" fontId="6" fillId="0" borderId="0" xfId="0" applyNumberFormat="1" applyFont="1" applyFill="1" applyBorder="1" applyProtection="1"/>
    <xf numFmtId="167" fontId="6" fillId="0" borderId="0" xfId="0" applyNumberFormat="1" applyFont="1" applyFill="1" applyBorder="1" applyAlignment="1" applyProtection="1">
      <alignment wrapText="1"/>
    </xf>
    <xf numFmtId="0" fontId="10" fillId="0" borderId="8" xfId="0" applyFont="1" applyFill="1" applyBorder="1" applyAlignment="1" applyProtection="1">
      <alignment horizontal="right" wrapText="1"/>
    </xf>
    <xf numFmtId="0" fontId="9" fillId="0" borderId="8" xfId="0" applyFont="1" applyFill="1" applyBorder="1" applyAlignment="1" applyProtection="1">
      <alignment horizontal="center" wrapText="1"/>
    </xf>
    <xf numFmtId="0" fontId="6" fillId="0" borderId="8" xfId="0" applyFont="1" applyFill="1" applyBorder="1" applyAlignment="1" applyProtection="1">
      <alignment horizontal="right" wrapText="1"/>
    </xf>
    <xf numFmtId="169" fontId="6" fillId="0" borderId="8" xfId="0" applyNumberFormat="1" applyFont="1" applyFill="1" applyBorder="1" applyProtection="1"/>
    <xf numFmtId="171" fontId="0" fillId="0" borderId="9" xfId="1" applyNumberFormat="1" applyFont="1" applyFill="1" applyBorder="1"/>
    <xf numFmtId="0" fontId="9" fillId="0" borderId="18" xfId="0" applyFont="1" applyFill="1" applyBorder="1" applyAlignment="1" applyProtection="1">
      <alignment horizontal="center" wrapText="1"/>
    </xf>
    <xf numFmtId="169" fontId="6" fillId="0" borderId="18" xfId="0" applyNumberFormat="1" applyFont="1" applyFill="1" applyBorder="1" applyProtection="1"/>
    <xf numFmtId="0" fontId="6" fillId="0" borderId="38" xfId="0" applyFont="1" applyBorder="1" applyAlignment="1" applyProtection="1">
      <alignment horizontal="right" wrapText="1"/>
    </xf>
    <xf numFmtId="164" fontId="6" fillId="0" borderId="38" xfId="1" applyNumberFormat="1" applyFont="1" applyFill="1" applyBorder="1" applyAlignment="1" applyProtection="1">
      <alignment horizontal="right"/>
    </xf>
    <xf numFmtId="164" fontId="0" fillId="0" borderId="8" xfId="1" applyNumberFormat="1" applyFont="1" applyFill="1" applyBorder="1" applyProtection="1"/>
    <xf numFmtId="0" fontId="10" fillId="0" borderId="9" xfId="0" applyFont="1" applyFill="1" applyBorder="1" applyAlignment="1" applyProtection="1">
      <alignment horizontal="right" wrapText="1"/>
    </xf>
    <xf numFmtId="169" fontId="6" fillId="0" borderId="40" xfId="0" applyNumberFormat="1" applyFont="1" applyFill="1" applyBorder="1" applyProtection="1"/>
    <xf numFmtId="169" fontId="6" fillId="0" borderId="41" xfId="0" applyNumberFormat="1" applyFont="1" applyFill="1" applyBorder="1" applyProtection="1"/>
    <xf numFmtId="0" fontId="6" fillId="0" borderId="39" xfId="0" applyFont="1" applyBorder="1" applyAlignment="1" applyProtection="1">
      <alignment horizontal="right"/>
    </xf>
    <xf numFmtId="9" fontId="6" fillId="0" borderId="40" xfId="0" applyNumberFormat="1" applyFont="1" applyBorder="1" applyAlignment="1" applyProtection="1">
      <alignment horizontal="right"/>
    </xf>
    <xf numFmtId="0" fontId="6" fillId="0" borderId="40" xfId="0" applyFont="1" applyBorder="1" applyProtection="1"/>
    <xf numFmtId="0" fontId="9" fillId="2" borderId="32" xfId="0" applyFont="1" applyFill="1" applyBorder="1" applyAlignment="1" applyProtection="1">
      <alignment horizontal="center" wrapText="1"/>
    </xf>
    <xf numFmtId="0" fontId="9" fillId="2" borderId="33" xfId="0" applyFont="1" applyFill="1" applyBorder="1" applyAlignment="1" applyProtection="1">
      <alignment horizontal="center" wrapText="1"/>
    </xf>
    <xf numFmtId="164" fontId="0" fillId="2" borderId="8" xfId="1" applyNumberFormat="1" applyFont="1" applyFill="1" applyBorder="1" applyProtection="1"/>
    <xf numFmtId="164" fontId="0" fillId="2" borderId="18" xfId="1" applyNumberFormat="1" applyFont="1" applyFill="1" applyBorder="1" applyProtection="1"/>
    <xf numFmtId="0" fontId="6" fillId="2" borderId="40" xfId="0" applyFont="1" applyFill="1" applyBorder="1" applyProtection="1"/>
    <xf numFmtId="0" fontId="5" fillId="2" borderId="38" xfId="0" applyFont="1" applyFill="1" applyBorder="1" applyProtection="1"/>
    <xf numFmtId="167" fontId="6" fillId="2" borderId="40" xfId="0" applyNumberFormat="1" applyFont="1" applyFill="1" applyBorder="1" applyAlignment="1" applyProtection="1">
      <alignment horizontal="right"/>
    </xf>
    <xf numFmtId="167" fontId="6" fillId="2" borderId="41" xfId="0" applyNumberFormat="1" applyFont="1" applyFill="1" applyBorder="1" applyAlignment="1" applyProtection="1">
      <alignment horizontal="center"/>
    </xf>
    <xf numFmtId="167" fontId="6" fillId="2" borderId="40" xfId="0" applyNumberFormat="1" applyFont="1" applyFill="1" applyBorder="1" applyProtection="1"/>
    <xf numFmtId="167" fontId="6" fillId="2" borderId="41" xfId="0" applyNumberFormat="1" applyFont="1" applyFill="1" applyBorder="1" applyProtection="1"/>
    <xf numFmtId="0" fontId="6" fillId="2" borderId="39" xfId="0" applyFont="1" applyFill="1" applyBorder="1" applyAlignment="1" applyProtection="1">
      <alignment wrapText="1"/>
    </xf>
    <xf numFmtId="0" fontId="6" fillId="2" borderId="40" xfId="0" applyFont="1" applyFill="1" applyBorder="1" applyAlignment="1" applyProtection="1">
      <alignment wrapText="1"/>
    </xf>
    <xf numFmtId="167" fontId="6" fillId="2" borderId="40" xfId="0" applyNumberFormat="1" applyFont="1" applyFill="1" applyBorder="1" applyAlignment="1" applyProtection="1">
      <alignment wrapText="1"/>
    </xf>
    <xf numFmtId="167" fontId="6" fillId="2" borderId="41" xfId="0" applyNumberFormat="1" applyFont="1" applyFill="1" applyBorder="1" applyAlignment="1" applyProtection="1">
      <alignment wrapText="1"/>
    </xf>
    <xf numFmtId="171" fontId="0" fillId="2" borderId="9" xfId="1" applyNumberFormat="1" applyFont="1" applyFill="1" applyBorder="1"/>
    <xf numFmtId="10" fontId="0" fillId="2" borderId="8" xfId="45" applyNumberFormat="1" applyFont="1" applyFill="1" applyBorder="1" applyProtection="1"/>
    <xf numFmtId="164" fontId="0" fillId="2" borderId="35" xfId="1" applyNumberFormat="1" applyFont="1" applyFill="1" applyBorder="1" applyProtection="1"/>
    <xf numFmtId="164" fontId="0" fillId="2" borderId="40" xfId="1" applyNumberFormat="1" applyFont="1" applyFill="1" applyBorder="1" applyProtection="1"/>
    <xf numFmtId="0" fontId="6" fillId="2" borderId="40" xfId="0" applyFont="1" applyFill="1" applyBorder="1" applyAlignment="1" applyProtection="1">
      <alignment horizontal="left" wrapText="1"/>
    </xf>
    <xf numFmtId="164" fontId="6" fillId="2" borderId="40" xfId="1" applyNumberFormat="1" applyFont="1" applyFill="1" applyBorder="1" applyAlignment="1" applyProtection="1">
      <alignment horizontal="right"/>
    </xf>
    <xf numFmtId="0" fontId="0" fillId="2" borderId="8" xfId="0" applyFont="1" applyFill="1" applyBorder="1" applyProtection="1"/>
    <xf numFmtId="0" fontId="0" fillId="2" borderId="8" xfId="0" applyFont="1" applyFill="1" applyBorder="1" applyAlignment="1">
      <alignment horizontal="left" wrapText="1"/>
    </xf>
    <xf numFmtId="0" fontId="0" fillId="2" borderId="35" xfId="0" applyFont="1" applyFill="1" applyBorder="1" applyProtection="1"/>
    <xf numFmtId="167" fontId="0" fillId="0" borderId="35" xfId="0" applyNumberFormat="1" applyFont="1" applyFill="1" applyBorder="1" applyProtection="1"/>
    <xf numFmtId="167" fontId="0" fillId="0" borderId="36" xfId="0" applyNumberFormat="1" applyFont="1" applyFill="1" applyBorder="1" applyProtection="1"/>
    <xf numFmtId="167" fontId="0" fillId="2" borderId="35" xfId="0" applyNumberFormat="1" applyFont="1" applyFill="1" applyBorder="1" applyProtection="1"/>
    <xf numFmtId="167" fontId="0" fillId="2" borderId="36" xfId="0" applyNumberFormat="1" applyFont="1" applyFill="1" applyBorder="1" applyProtection="1"/>
    <xf numFmtId="167" fontId="0" fillId="0" borderId="38" xfId="0" applyNumberFormat="1" applyFont="1" applyFill="1" applyBorder="1" applyProtection="1"/>
    <xf numFmtId="167" fontId="0" fillId="0" borderId="19" xfId="0" applyNumberFormat="1" applyFont="1" applyFill="1" applyBorder="1" applyProtection="1"/>
    <xf numFmtId="0" fontId="0" fillId="2" borderId="8" xfId="47" applyFont="1" applyFill="1" applyBorder="1" applyAlignment="1">
      <alignment horizontal="left" vertical="center" wrapText="1"/>
    </xf>
    <xf numFmtId="0" fontId="0" fillId="0" borderId="9" xfId="0" applyFont="1" applyBorder="1" applyAlignment="1" applyProtection="1">
      <alignment horizontal="right"/>
    </xf>
    <xf numFmtId="0" fontId="0" fillId="0" borderId="8" xfId="0" applyFont="1" applyBorder="1" applyProtection="1"/>
    <xf numFmtId="0" fontId="0" fillId="0" borderId="8" xfId="0" applyFont="1" applyFill="1" applyBorder="1" applyProtection="1"/>
    <xf numFmtId="0" fontId="0" fillId="0" borderId="18" xfId="0" applyFont="1" applyFill="1" applyBorder="1" applyProtection="1"/>
    <xf numFmtId="0" fontId="0" fillId="37" borderId="8" xfId="47" applyFont="1" applyFill="1" applyBorder="1" applyAlignment="1">
      <alignment horizontal="left" vertical="center" wrapText="1"/>
    </xf>
    <xf numFmtId="0" fontId="0" fillId="2" borderId="9" xfId="0" applyFont="1" applyFill="1" applyBorder="1" applyProtection="1"/>
    <xf numFmtId="10" fontId="0" fillId="2" borderId="8" xfId="0" applyNumberFormat="1" applyFont="1" applyFill="1" applyBorder="1" applyProtection="1"/>
    <xf numFmtId="4" fontId="0" fillId="2" borderId="8" xfId="0" applyNumberFormat="1" applyFont="1" applyFill="1" applyBorder="1" applyProtection="1"/>
    <xf numFmtId="4" fontId="0" fillId="2" borderId="18" xfId="0" applyNumberFormat="1" applyFont="1" applyFill="1" applyBorder="1" applyProtection="1"/>
    <xf numFmtId="0" fontId="0" fillId="0" borderId="8" xfId="0" applyFont="1" applyFill="1" applyBorder="1" applyAlignment="1" applyProtection="1">
      <alignment wrapText="1"/>
    </xf>
    <xf numFmtId="4" fontId="0" fillId="0" borderId="8" xfId="0" applyNumberFormat="1" applyFont="1" applyFill="1" applyBorder="1" applyProtection="1"/>
    <xf numFmtId="9" fontId="0" fillId="2" borderId="8" xfId="0" applyNumberFormat="1" applyFont="1" applyFill="1" applyBorder="1" applyProtection="1"/>
    <xf numFmtId="10" fontId="0" fillId="0" borderId="8" xfId="0" applyNumberFormat="1" applyFont="1" applyFill="1" applyBorder="1" applyProtection="1"/>
    <xf numFmtId="10" fontId="0" fillId="0" borderId="18" xfId="0" applyNumberFormat="1" applyFont="1" applyFill="1" applyBorder="1" applyProtection="1"/>
    <xf numFmtId="0" fontId="0" fillId="2" borderId="8" xfId="0" applyFont="1" applyFill="1" applyBorder="1" applyAlignment="1" applyProtection="1">
      <alignment wrapText="1"/>
    </xf>
    <xf numFmtId="167" fontId="0" fillId="0" borderId="8" xfId="0" applyNumberFormat="1" applyFont="1" applyFill="1" applyBorder="1" applyProtection="1"/>
    <xf numFmtId="167" fontId="0" fillId="0" borderId="18" xfId="0" applyNumberFormat="1" applyFont="1" applyFill="1" applyBorder="1" applyProtection="1"/>
    <xf numFmtId="0" fontId="0" fillId="2" borderId="35" xfId="0" applyFont="1" applyFill="1" applyBorder="1" applyAlignment="1" applyProtection="1">
      <alignment wrapText="1"/>
    </xf>
    <xf numFmtId="0" fontId="0" fillId="2" borderId="34" xfId="0" applyFont="1" applyFill="1" applyBorder="1" applyProtection="1"/>
    <xf numFmtId="9" fontId="0" fillId="2" borderId="35" xfId="0" applyNumberFormat="1" applyFont="1" applyFill="1" applyBorder="1" applyProtection="1"/>
    <xf numFmtId="0" fontId="0" fillId="0" borderId="37" xfId="0" applyFont="1" applyBorder="1" applyProtection="1"/>
    <xf numFmtId="9" fontId="0" fillId="0" borderId="38" xfId="0" applyNumberFormat="1" applyFont="1" applyBorder="1" applyProtection="1"/>
    <xf numFmtId="9" fontId="0" fillId="0" borderId="38" xfId="0" applyNumberFormat="1" applyFont="1" applyFill="1" applyBorder="1" applyProtection="1"/>
    <xf numFmtId="9" fontId="0" fillId="0" borderId="19" xfId="0" applyNumberFormat="1" applyFont="1" applyFill="1" applyBorder="1" applyProtection="1"/>
    <xf numFmtId="0" fontId="0" fillId="2" borderId="8" xfId="0" applyFont="1" applyFill="1" applyBorder="1" applyAlignment="1" applyProtection="1">
      <alignment horizontal="left" wrapText="1"/>
    </xf>
    <xf numFmtId="0" fontId="0" fillId="2" borderId="35" xfId="0" applyFont="1" applyFill="1" applyBorder="1" applyAlignment="1" applyProtection="1">
      <alignment horizontal="left" wrapText="1"/>
    </xf>
    <xf numFmtId="0" fontId="0" fillId="2" borderId="37" xfId="0" applyFont="1" applyFill="1" applyBorder="1" applyProtection="1"/>
    <xf numFmtId="9" fontId="0" fillId="2" borderId="38" xfId="0" applyNumberFormat="1" applyFont="1" applyFill="1" applyBorder="1" applyProtection="1"/>
    <xf numFmtId="0" fontId="0" fillId="0" borderId="34" xfId="0" applyFont="1" applyBorder="1" applyProtection="1"/>
    <xf numFmtId="0" fontId="0" fillId="0" borderId="35" xfId="0" applyFont="1" applyBorder="1" applyProtection="1"/>
    <xf numFmtId="0" fontId="0" fillId="0" borderId="35" xfId="0" applyFont="1" applyFill="1" applyBorder="1" applyProtection="1"/>
    <xf numFmtId="0" fontId="0" fillId="0" borderId="36" xfId="0" applyFont="1" applyFill="1" applyBorder="1" applyProtection="1"/>
    <xf numFmtId="0" fontId="6" fillId="0" borderId="12" xfId="0" applyFont="1" applyFill="1" applyBorder="1" applyAlignment="1">
      <alignment horizontal="center" wrapText="1"/>
    </xf>
    <xf numFmtId="167" fontId="6" fillId="0" borderId="11" xfId="0" applyNumberFormat="1" applyFont="1" applyFill="1" applyBorder="1" applyAlignment="1">
      <alignment horizontal="right" wrapText="1"/>
    </xf>
    <xf numFmtId="10" fontId="0" fillId="2" borderId="18" xfId="45" applyNumberFormat="1" applyFont="1" applyFill="1" applyBorder="1" applyProtection="1"/>
    <xf numFmtId="4" fontId="0" fillId="0" borderId="18" xfId="0" applyNumberFormat="1" applyFont="1" applyFill="1" applyBorder="1" applyProtection="1"/>
    <xf numFmtId="164" fontId="0" fillId="2" borderId="36" xfId="1" applyNumberFormat="1" applyFont="1" applyFill="1" applyBorder="1" applyProtection="1"/>
    <xf numFmtId="164" fontId="0" fillId="2" borderId="41" xfId="1" applyNumberFormat="1" applyFont="1" applyFill="1" applyBorder="1" applyProtection="1"/>
    <xf numFmtId="164" fontId="6" fillId="0" borderId="19" xfId="1" applyNumberFormat="1" applyFont="1" applyFill="1" applyBorder="1" applyAlignment="1" applyProtection="1">
      <alignment horizontal="right"/>
    </xf>
    <xf numFmtId="164" fontId="6" fillId="2" borderId="41" xfId="1" applyNumberFormat="1" applyFont="1" applyFill="1" applyBorder="1" applyAlignment="1" applyProtection="1">
      <alignment horizontal="right"/>
    </xf>
    <xf numFmtId="0" fontId="6" fillId="2" borderId="39" xfId="0" applyFont="1" applyFill="1" applyBorder="1" applyAlignment="1" applyProtection="1">
      <alignment horizontal="left"/>
    </xf>
    <xf numFmtId="0" fontId="0" fillId="2" borderId="37" xfId="0" applyFont="1" applyFill="1" applyBorder="1" applyAlignment="1" applyProtection="1">
      <alignment horizontal="left"/>
    </xf>
    <xf numFmtId="0" fontId="6" fillId="0" borderId="19" xfId="0" applyFont="1" applyFill="1" applyBorder="1" applyAlignment="1" applyProtection="1">
      <alignment horizontal="center"/>
    </xf>
    <xf numFmtId="0" fontId="6" fillId="0" borderId="0" xfId="0" applyFont="1" applyBorder="1" applyAlignment="1">
      <alignment horizontal="left"/>
    </xf>
    <xf numFmtId="0" fontId="6" fillId="0" borderId="0" xfId="0" applyFont="1" applyBorder="1"/>
    <xf numFmtId="167" fontId="6" fillId="0" borderId="0" xfId="0" applyNumberFormat="1" applyFont="1" applyFill="1" applyBorder="1" applyAlignment="1">
      <alignment horizontal="right" wrapText="1"/>
    </xf>
    <xf numFmtId="167" fontId="0" fillId="4" borderId="18" xfId="1" applyNumberFormat="1" applyFont="1" applyFill="1" applyBorder="1" applyProtection="1">
      <protection locked="0"/>
    </xf>
    <xf numFmtId="0" fontId="0" fillId="0" borderId="0" xfId="0" applyFont="1" applyProtection="1"/>
    <xf numFmtId="0" fontId="0" fillId="0" borderId="0" xfId="0" applyFont="1" applyAlignment="1" applyProtection="1">
      <alignment horizontal="center"/>
    </xf>
    <xf numFmtId="171" fontId="0" fillId="0" borderId="9" xfId="1" applyNumberFormat="1" applyFont="1" applyFill="1" applyBorder="1" applyProtection="1"/>
    <xf numFmtId="0" fontId="0" fillId="2" borderId="9" xfId="0" applyFont="1" applyFill="1" applyBorder="1" applyAlignment="1" applyProtection="1">
      <alignment horizontal="left"/>
    </xf>
    <xf numFmtId="171" fontId="0" fillId="2" borderId="9" xfId="1" applyNumberFormat="1" applyFont="1" applyFill="1" applyBorder="1" applyProtection="1"/>
    <xf numFmtId="0" fontId="0" fillId="2" borderId="34" xfId="0" applyFont="1" applyFill="1" applyBorder="1" applyAlignment="1" applyProtection="1">
      <alignment horizontal="left"/>
    </xf>
    <xf numFmtId="0" fontId="0" fillId="2" borderId="8" xfId="47" applyFont="1" applyFill="1" applyBorder="1" applyAlignment="1" applyProtection="1">
      <alignment horizontal="left" vertical="center" wrapText="1"/>
    </xf>
    <xf numFmtId="0" fontId="0" fillId="37" borderId="8" xfId="47" applyFont="1" applyFill="1" applyBorder="1" applyAlignment="1" applyProtection="1">
      <alignment horizontal="left" vertical="center" wrapText="1"/>
    </xf>
    <xf numFmtId="171" fontId="0" fillId="2" borderId="34" xfId="1" applyNumberFormat="1" applyFont="1" applyFill="1" applyBorder="1" applyProtection="1"/>
    <xf numFmtId="171" fontId="0" fillId="2" borderId="39" xfId="1" applyNumberFormat="1" applyFont="1" applyFill="1" applyBorder="1" applyProtection="1"/>
    <xf numFmtId="171" fontId="0" fillId="0" borderId="37" xfId="1" applyNumberFormat="1" applyFont="1" applyFill="1" applyBorder="1" applyProtection="1"/>
    <xf numFmtId="0" fontId="0" fillId="0" borderId="37" xfId="0" applyFont="1" applyFill="1" applyBorder="1" applyProtection="1"/>
    <xf numFmtId="0" fontId="0" fillId="0" borderId="38" xfId="0" applyFont="1" applyFill="1" applyBorder="1" applyProtection="1"/>
    <xf numFmtId="0" fontId="0" fillId="0" borderId="19" xfId="0" applyFont="1" applyFill="1" applyBorder="1" applyProtection="1"/>
    <xf numFmtId="0" fontId="6" fillId="0" borderId="5" xfId="0" applyFont="1" applyBorder="1" applyAlignment="1">
      <alignment horizontal="center"/>
    </xf>
    <xf numFmtId="0" fontId="11" fillId="0" borderId="0" xfId="0" applyFont="1" applyFill="1" applyBorder="1"/>
    <xf numFmtId="0" fontId="0" fillId="0" borderId="4" xfId="0" applyFill="1" applyBorder="1" applyAlignment="1">
      <alignment horizontal="right"/>
    </xf>
    <xf numFmtId="167" fontId="0" fillId="0" borderId="5" xfId="0" applyNumberFormat="1" applyFill="1" applyBorder="1" applyProtection="1">
      <protection locked="0"/>
    </xf>
    <xf numFmtId="0" fontId="6" fillId="0" borderId="8" xfId="0" applyFont="1" applyBorder="1" applyAlignment="1" applyProtection="1">
      <alignment horizontal="right" wrapText="1"/>
    </xf>
    <xf numFmtId="0" fontId="0" fillId="0" borderId="9" xfId="0" applyFill="1" applyBorder="1"/>
    <xf numFmtId="0" fontId="0" fillId="0" borderId="18" xfId="0" applyBorder="1"/>
    <xf numFmtId="171" fontId="6" fillId="2" borderId="37" xfId="1" applyNumberFormat="1" applyFont="1" applyFill="1" applyBorder="1"/>
    <xf numFmtId="0" fontId="6" fillId="2" borderId="38" xfId="0" applyFont="1" applyFill="1" applyBorder="1" applyAlignment="1" applyProtection="1">
      <alignment wrapText="1"/>
    </xf>
    <xf numFmtId="171" fontId="0" fillId="2" borderId="43" xfId="1" applyNumberFormat="1" applyFont="1" applyFill="1" applyBorder="1"/>
    <xf numFmtId="0" fontId="0" fillId="2" borderId="44" xfId="0" applyFont="1" applyFill="1" applyBorder="1" applyAlignment="1" applyProtection="1">
      <alignment wrapText="1"/>
    </xf>
    <xf numFmtId="0" fontId="6" fillId="2" borderId="38" xfId="0" applyFont="1" applyFill="1" applyBorder="1" applyAlignment="1" applyProtection="1">
      <alignment horizontal="left" wrapText="1"/>
    </xf>
    <xf numFmtId="0" fontId="0" fillId="2" borderId="44" xfId="0" applyFont="1" applyFill="1" applyBorder="1" applyAlignment="1" applyProtection="1">
      <alignment horizontal="left" wrapText="1"/>
    </xf>
    <xf numFmtId="0" fontId="9" fillId="5" borderId="32" xfId="0" applyFont="1" applyFill="1" applyBorder="1" applyAlignment="1" applyProtection="1">
      <alignment horizontal="center" wrapText="1"/>
    </xf>
    <xf numFmtId="0" fontId="9" fillId="5" borderId="33" xfId="0" applyFont="1" applyFill="1" applyBorder="1" applyAlignment="1" applyProtection="1">
      <alignment horizontal="center" wrapText="1"/>
    </xf>
    <xf numFmtId="0" fontId="9" fillId="0" borderId="39" xfId="0" applyFont="1" applyFill="1" applyBorder="1" applyAlignment="1">
      <alignment horizontal="center" wrapText="1"/>
    </xf>
    <xf numFmtId="0" fontId="6" fillId="4" borderId="40" xfId="0" applyFont="1" applyFill="1" applyBorder="1" applyAlignment="1" applyProtection="1">
      <alignment horizontal="center"/>
      <protection locked="0"/>
    </xf>
    <xf numFmtId="0" fontId="0" fillId="0" borderId="12" xfId="0" applyFill="1" applyBorder="1"/>
    <xf numFmtId="0" fontId="6" fillId="4" borderId="41" xfId="0" applyFont="1" applyFill="1" applyBorder="1" applyAlignment="1" applyProtection="1">
      <alignment horizontal="center" wrapText="1"/>
    </xf>
    <xf numFmtId="167" fontId="0" fillId="0" borderId="18" xfId="1" applyNumberFormat="1" applyFont="1" applyFill="1" applyBorder="1" applyProtection="1"/>
    <xf numFmtId="167" fontId="6" fillId="0" borderId="18" xfId="0" applyNumberFormat="1" applyFont="1" applyFill="1" applyBorder="1" applyProtection="1"/>
    <xf numFmtId="167" fontId="0" fillId="0" borderId="5" xfId="0" applyNumberFormat="1" applyBorder="1"/>
    <xf numFmtId="167" fontId="0" fillId="2" borderId="8" xfId="1" applyNumberFormat="1" applyFont="1" applyFill="1" applyBorder="1" applyProtection="1"/>
    <xf numFmtId="167" fontId="0" fillId="2" borderId="18" xfId="1" applyNumberFormat="1" applyFont="1" applyFill="1" applyBorder="1" applyProtection="1"/>
    <xf numFmtId="167" fontId="6" fillId="0" borderId="8" xfId="0" applyNumberFormat="1" applyFont="1" applyFill="1" applyBorder="1" applyProtection="1"/>
    <xf numFmtId="167" fontId="0" fillId="2" borderId="44" xfId="1" applyNumberFormat="1" applyFont="1" applyFill="1" applyBorder="1" applyProtection="1"/>
    <xf numFmtId="167" fontId="0" fillId="2" borderId="45" xfId="1" applyNumberFormat="1" applyFont="1" applyFill="1" applyBorder="1" applyProtection="1"/>
    <xf numFmtId="167" fontId="6" fillId="2" borderId="38" xfId="1" applyNumberFormat="1" applyFont="1" applyFill="1" applyBorder="1" applyProtection="1"/>
    <xf numFmtId="167" fontId="6" fillId="2" borderId="19" xfId="1" applyNumberFormat="1" applyFont="1" applyFill="1" applyBorder="1" applyProtection="1"/>
    <xf numFmtId="167" fontId="6" fillId="0" borderId="8" xfId="1" applyNumberFormat="1" applyFont="1" applyFill="1" applyBorder="1" applyAlignment="1" applyProtection="1">
      <alignment horizontal="right"/>
    </xf>
    <xf numFmtId="167" fontId="6" fillId="0" borderId="18" xfId="1" applyNumberFormat="1" applyFont="1" applyFill="1" applyBorder="1" applyAlignment="1" applyProtection="1">
      <alignment horizontal="right"/>
    </xf>
    <xf numFmtId="167" fontId="0" fillId="0" borderId="8" xfId="1" applyNumberFormat="1" applyFont="1" applyFill="1" applyBorder="1" applyProtection="1"/>
    <xf numFmtId="167" fontId="6" fillId="2" borderId="38" xfId="1" applyNumberFormat="1" applyFont="1" applyFill="1" applyBorder="1" applyAlignment="1" applyProtection="1">
      <alignment horizontal="right"/>
    </xf>
    <xf numFmtId="167" fontId="6" fillId="2" borderId="19" xfId="1" applyNumberFormat="1" applyFont="1" applyFill="1" applyBorder="1" applyAlignment="1" applyProtection="1">
      <alignment horizontal="right"/>
    </xf>
    <xf numFmtId="169" fontId="0" fillId="3" borderId="18" xfId="0" applyNumberFormat="1" applyFont="1" applyFill="1" applyBorder="1" applyAlignment="1">
      <alignment horizontal="center"/>
    </xf>
    <xf numFmtId="169" fontId="0" fillId="2" borderId="18" xfId="0" applyNumberFormat="1" applyFont="1" applyFill="1" applyBorder="1" applyAlignment="1">
      <alignment horizontal="center"/>
    </xf>
    <xf numFmtId="8" fontId="10" fillId="3" borderId="18" xfId="0" applyNumberFormat="1" applyFont="1" applyFill="1" applyBorder="1" applyAlignment="1">
      <alignment horizontal="center"/>
    </xf>
    <xf numFmtId="169" fontId="10" fillId="38" borderId="18" xfId="0" applyNumberFormat="1" applyFont="1" applyFill="1" applyBorder="1" applyAlignment="1">
      <alignment horizontal="center"/>
    </xf>
    <xf numFmtId="169" fontId="10" fillId="38" borderId="31" xfId="0" applyNumberFormat="1" applyFont="1" applyFill="1" applyBorder="1" applyAlignment="1">
      <alignment horizontal="center"/>
    </xf>
    <xf numFmtId="164" fontId="0" fillId="0" borderId="5" xfId="0" applyNumberFormat="1" applyFill="1" applyBorder="1"/>
    <xf numFmtId="0" fontId="6" fillId="2" borderId="9" xfId="0" applyFont="1" applyFill="1" applyBorder="1" applyAlignment="1">
      <alignment horizontal="right"/>
    </xf>
    <xf numFmtId="0" fontId="0" fillId="0" borderId="10" xfId="0" applyFont="1" applyBorder="1" applyProtection="1"/>
    <xf numFmtId="0" fontId="2" fillId="0" borderId="12" xfId="0" applyFont="1" applyBorder="1" applyAlignment="1" applyProtection="1"/>
    <xf numFmtId="0" fontId="2" fillId="0" borderId="12" xfId="0" applyFont="1" applyBorder="1" applyAlignment="1" applyProtection="1">
      <alignment horizontal="right"/>
    </xf>
    <xf numFmtId="0" fontId="2" fillId="0" borderId="12" xfId="0" applyFont="1" applyBorder="1" applyProtection="1"/>
    <xf numFmtId="0" fontId="2" fillId="2" borderId="12" xfId="0" applyFont="1" applyFill="1" applyBorder="1" applyProtection="1"/>
    <xf numFmtId="0" fontId="0" fillId="2" borderId="12" xfId="0" applyFont="1" applyFill="1" applyBorder="1" applyProtection="1"/>
    <xf numFmtId="0" fontId="0" fillId="0" borderId="12" xfId="0" applyFont="1" applyBorder="1" applyProtection="1"/>
    <xf numFmtId="0" fontId="0" fillId="0" borderId="11" xfId="0" applyFont="1" applyBorder="1" applyProtection="1"/>
    <xf numFmtId="0" fontId="6" fillId="0" borderId="47" xfId="0" applyFont="1" applyBorder="1" applyAlignment="1">
      <alignment horizontal="left"/>
    </xf>
    <xf numFmtId="0" fontId="6" fillId="0" borderId="6" xfId="0" applyFont="1" applyBorder="1"/>
    <xf numFmtId="0" fontId="6" fillId="0" borderId="6" xfId="0" applyFont="1" applyFill="1" applyBorder="1" applyAlignment="1">
      <alignment horizontal="center" wrapText="1"/>
    </xf>
    <xf numFmtId="0" fontId="0" fillId="0" borderId="48" xfId="0" applyFont="1" applyBorder="1" applyAlignment="1">
      <alignment horizontal="left"/>
    </xf>
    <xf numFmtId="0" fontId="0" fillId="0" borderId="49" xfId="0" applyFont="1" applyBorder="1"/>
    <xf numFmtId="0" fontId="0" fillId="0" borderId="50" xfId="0" applyFont="1" applyFill="1" applyBorder="1" applyAlignment="1">
      <alignment horizontal="center" wrapText="1"/>
    </xf>
    <xf numFmtId="0" fontId="12" fillId="0" borderId="0" xfId="0" applyFont="1" applyAlignment="1">
      <alignment horizontal="center"/>
    </xf>
    <xf numFmtId="0" fontId="6" fillId="0" borderId="37" xfId="0" applyFont="1" applyFill="1" applyBorder="1" applyAlignment="1">
      <alignment horizontal="right"/>
    </xf>
    <xf numFmtId="0" fontId="6" fillId="0" borderId="38" xfId="0" applyFont="1" applyFill="1" applyBorder="1"/>
    <xf numFmtId="0" fontId="6" fillId="0" borderId="38" xfId="0" applyFont="1" applyBorder="1"/>
    <xf numFmtId="167" fontId="6" fillId="0" borderId="19" xfId="0" applyNumberFormat="1" applyFont="1" applyBorder="1"/>
    <xf numFmtId="0" fontId="0" fillId="2" borderId="43" xfId="0" applyFont="1" applyFill="1" applyBorder="1" applyAlignment="1">
      <alignment horizontal="right"/>
    </xf>
    <xf numFmtId="0" fontId="0" fillId="2" borderId="44" xfId="0" applyFont="1" applyFill="1" applyBorder="1"/>
    <xf numFmtId="0" fontId="0" fillId="0" borderId="44" xfId="0" applyFont="1" applyFill="1" applyBorder="1" applyAlignment="1">
      <alignment horizontal="center" wrapText="1"/>
    </xf>
    <xf numFmtId="167" fontId="0" fillId="4" borderId="45" xfId="0" applyNumberFormat="1" applyFont="1" applyFill="1" applyBorder="1" applyAlignment="1" applyProtection="1">
      <alignment horizontal="right" wrapText="1"/>
      <protection locked="0"/>
    </xf>
    <xf numFmtId="0" fontId="6" fillId="2" borderId="37" xfId="0" applyFont="1" applyFill="1" applyBorder="1" applyAlignment="1">
      <alignment horizontal="right"/>
    </xf>
    <xf numFmtId="0" fontId="6" fillId="2" borderId="38" xfId="0" applyFont="1" applyFill="1" applyBorder="1"/>
    <xf numFmtId="167" fontId="6" fillId="0" borderId="19" xfId="1" applyNumberFormat="1" applyFont="1" applyFill="1" applyBorder="1" applyProtection="1"/>
    <xf numFmtId="0" fontId="0" fillId="2" borderId="43" xfId="0" applyFill="1" applyBorder="1" applyAlignment="1">
      <alignment horizontal="right"/>
    </xf>
    <xf numFmtId="0" fontId="0" fillId="2" borderId="44" xfId="0" applyFill="1" applyBorder="1"/>
    <xf numFmtId="0" fontId="0" fillId="0" borderId="44" xfId="0" applyBorder="1"/>
    <xf numFmtId="167" fontId="0" fillId="4" borderId="45" xfId="1" applyNumberFormat="1" applyFont="1" applyFill="1" applyBorder="1" applyProtection="1">
      <protection locked="0"/>
    </xf>
    <xf numFmtId="167" fontId="6" fillId="0" borderId="19" xfId="0" applyNumberFormat="1" applyFont="1" applyFill="1" applyBorder="1" applyProtection="1"/>
    <xf numFmtId="167" fontId="0" fillId="0" borderId="45" xfId="1" applyNumberFormat="1" applyFont="1" applyFill="1" applyBorder="1" applyProtection="1"/>
    <xf numFmtId="167" fontId="0" fillId="0" borderId="45" xfId="0" applyNumberFormat="1" applyFill="1" applyBorder="1" applyProtection="1"/>
    <xf numFmtId="0" fontId="0" fillId="2" borderId="17" xfId="0" applyFont="1" applyFill="1" applyBorder="1" applyAlignment="1">
      <alignment horizontal="left"/>
    </xf>
    <xf numFmtId="0" fontId="0" fillId="2" borderId="42" xfId="0" applyFont="1" applyFill="1" applyBorder="1" applyAlignment="1">
      <alignment horizontal="left"/>
    </xf>
    <xf numFmtId="0" fontId="7" fillId="0" borderId="0" xfId="0" applyFont="1" applyFill="1" applyBorder="1" applyAlignment="1">
      <alignment horizontal="center" wrapText="1"/>
    </xf>
    <xf numFmtId="0" fontId="28" fillId="5" borderId="16" xfId="0" applyFont="1" applyFill="1" applyBorder="1" applyAlignment="1">
      <alignment horizontal="center" wrapText="1"/>
    </xf>
    <xf numFmtId="0" fontId="28" fillId="5" borderId="32" xfId="0" applyFont="1" applyFill="1" applyBorder="1" applyAlignment="1">
      <alignment horizontal="center" wrapText="1"/>
    </xf>
    <xf numFmtId="0" fontId="6" fillId="0" borderId="12" xfId="0" applyFont="1" applyBorder="1" applyAlignment="1">
      <alignment horizontal="center"/>
    </xf>
    <xf numFmtId="0" fontId="6" fillId="0" borderId="46" xfId="0" applyFont="1" applyBorder="1" applyAlignment="1">
      <alignment horizontal="center"/>
    </xf>
    <xf numFmtId="0" fontId="0" fillId="2" borderId="9" xfId="0" applyFont="1" applyFill="1" applyBorder="1" applyAlignment="1">
      <alignment horizontal="left"/>
    </xf>
    <xf numFmtId="0" fontId="0" fillId="2" borderId="8" xfId="0" applyFont="1" applyFill="1" applyBorder="1" applyAlignment="1">
      <alignment horizontal="left"/>
    </xf>
    <xf numFmtId="0" fontId="10" fillId="3" borderId="9" xfId="0" applyFont="1" applyFill="1" applyBorder="1" applyAlignment="1">
      <alignment horizontal="left"/>
    </xf>
    <xf numFmtId="0" fontId="10" fillId="3" borderId="8" xfId="0" applyFont="1" applyFill="1" applyBorder="1" applyAlignment="1">
      <alignment horizontal="left"/>
    </xf>
    <xf numFmtId="0" fontId="0" fillId="3" borderId="9" xfId="0" applyFont="1" applyFill="1" applyBorder="1" applyAlignment="1">
      <alignment horizontal="left" vertical="center" wrapText="1"/>
    </xf>
    <xf numFmtId="0" fontId="0" fillId="3" borderId="8" xfId="0" applyFont="1" applyFill="1" applyBorder="1" applyAlignment="1">
      <alignment horizontal="left" vertical="center" wrapText="1"/>
    </xf>
    <xf numFmtId="0" fontId="9" fillId="5" borderId="10" xfId="0" applyFont="1" applyFill="1" applyBorder="1" applyAlignment="1">
      <alignment horizontal="center" wrapText="1"/>
    </xf>
    <xf numFmtId="0" fontId="9" fillId="5" borderId="11" xfId="0" applyFont="1" applyFill="1" applyBorder="1" applyAlignment="1">
      <alignment horizontal="center" wrapText="1"/>
    </xf>
    <xf numFmtId="0" fontId="6" fillId="0" borderId="0" xfId="0" applyFont="1" applyBorder="1" applyAlignment="1">
      <alignment horizontal="center"/>
    </xf>
    <xf numFmtId="0" fontId="6" fillId="0" borderId="20" xfId="0" applyFont="1" applyBorder="1" applyAlignment="1">
      <alignment horizontal="center"/>
    </xf>
    <xf numFmtId="0" fontId="7" fillId="0" borderId="0" xfId="0" applyFont="1" applyFill="1" applyBorder="1" applyAlignment="1">
      <alignment horizontal="center"/>
    </xf>
    <xf numFmtId="0" fontId="9" fillId="2" borderId="16" xfId="0" applyFont="1" applyFill="1" applyBorder="1" applyAlignment="1" applyProtection="1">
      <alignment horizontal="center" wrapText="1"/>
    </xf>
    <xf numFmtId="0" fontId="9" fillId="2" borderId="32" xfId="0" applyFont="1" applyFill="1" applyBorder="1" applyAlignment="1" applyProtection="1">
      <alignment horizontal="center" wrapText="1"/>
    </xf>
    <xf numFmtId="0" fontId="28" fillId="2" borderId="16" xfId="0" applyFont="1" applyFill="1" applyBorder="1" applyAlignment="1" applyProtection="1">
      <alignment horizontal="center" wrapText="1"/>
    </xf>
    <xf numFmtId="0" fontId="28" fillId="2" borderId="32" xfId="0" applyFont="1" applyFill="1" applyBorder="1" applyAlignment="1" applyProtection="1">
      <alignment horizontal="center" wrapText="1"/>
    </xf>
    <xf numFmtId="0" fontId="2" fillId="2" borderId="12" xfId="0" applyFont="1" applyFill="1" applyBorder="1" applyAlignment="1" applyProtection="1">
      <alignment horizontal="center"/>
    </xf>
    <xf numFmtId="0" fontId="0" fillId="0" borderId="0" xfId="0" applyFont="1" applyAlignment="1">
      <alignment horizontal="left" wrapText="1"/>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6" builtinId="8"/>
    <cellStyle name="Input" xfId="11" builtinId="20" customBuiltin="1"/>
    <cellStyle name="Linked Cell" xfId="14" builtinId="24" customBuiltin="1"/>
    <cellStyle name="Neutral" xfId="10" builtinId="28" customBuiltin="1"/>
    <cellStyle name="Normal" xfId="0" builtinId="0"/>
    <cellStyle name="Normal 2 2" xfId="47" xr:uid="{3F2B4A9B-D2CE-4181-8C07-CAF64D827C19}"/>
    <cellStyle name="Normal 4" xfId="44" xr:uid="{00000000-0005-0000-0000-000027000000}"/>
    <cellStyle name="Note" xfId="17" builtinId="10" customBuiltin="1"/>
    <cellStyle name="Output" xfId="12" builtinId="21" customBuiltin="1"/>
    <cellStyle name="Percent" xfId="45" builtinId="5"/>
    <cellStyle name="Title" xfId="3" builtinId="15" customBuiltin="1"/>
    <cellStyle name="Total" xfId="19" builtinId="25" customBuiltin="1"/>
    <cellStyle name="Warning Text" xfId="16" builtinId="11" customBuiltin="1"/>
  </cellStyles>
  <dxfs count="24">
    <dxf>
      <fill>
        <patternFill>
          <bgColor theme="1"/>
        </patternFill>
      </fill>
    </dxf>
    <dxf>
      <fill>
        <patternFill>
          <bgColor theme="1"/>
        </patternFill>
      </fill>
    </dxf>
    <dxf>
      <fill>
        <patternFill>
          <bgColor theme="1"/>
        </patternFill>
      </fill>
    </dxf>
    <dxf>
      <fill>
        <patternFill>
          <bgColor rgb="FFFF0000"/>
        </patternFill>
      </fill>
    </dxf>
    <dxf>
      <font>
        <color auto="1"/>
      </font>
    </dxf>
    <dxf>
      <font>
        <color theme="0"/>
      </font>
      <fill>
        <patternFill>
          <bgColor rgb="FFFF0000"/>
        </patternFill>
      </fill>
    </dxf>
    <dxf>
      <fill>
        <patternFill>
          <bgColor rgb="FFFF0000"/>
        </patternFill>
      </fill>
    </dxf>
    <dxf>
      <font>
        <color auto="1"/>
      </font>
    </dxf>
    <dxf>
      <font>
        <color theme="0"/>
      </font>
      <fill>
        <patternFill>
          <bgColor rgb="FFFF0000"/>
        </patternFill>
      </fill>
    </dxf>
    <dxf>
      <fill>
        <patternFill>
          <bgColor theme="1"/>
        </patternFill>
      </fill>
    </dxf>
    <dxf>
      <font>
        <color auto="1"/>
      </font>
    </dxf>
    <dxf>
      <fill>
        <patternFill>
          <bgColor rgb="FFFFFF00"/>
        </patternFill>
      </fill>
    </dxf>
    <dxf>
      <font>
        <color auto="1"/>
      </font>
    </dxf>
    <dxf>
      <numFmt numFmtId="172" formatCode="0;\-0;;@"/>
    </dxf>
    <dxf>
      <fill>
        <patternFill>
          <bgColor rgb="FFFF9900"/>
        </patternFill>
      </fill>
    </dxf>
    <dxf>
      <font>
        <color auto="1"/>
      </font>
    </dxf>
    <dxf>
      <fill>
        <patternFill>
          <bgColor rgb="FFFFFF00"/>
        </patternFill>
      </fill>
    </dxf>
    <dxf>
      <font>
        <color auto="1"/>
      </font>
    </dxf>
    <dxf>
      <numFmt numFmtId="172" formatCode="0;\-0;;@"/>
    </dxf>
    <dxf>
      <fill>
        <patternFill>
          <bgColor rgb="FFFF9900"/>
        </patternFill>
      </fill>
    </dxf>
    <dxf>
      <font>
        <color auto="1"/>
      </font>
    </dxf>
    <dxf>
      <font>
        <color auto="1"/>
      </font>
    </dxf>
    <dxf>
      <font>
        <color auto="1"/>
      </font>
    </dxf>
    <dxf>
      <fill>
        <patternFill>
          <bgColor theme="1"/>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dese.mo.gov/media/pdf/estimatin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Q65"/>
  <sheetViews>
    <sheetView tabSelected="1" workbookViewId="0">
      <selection activeCell="K39" sqref="K39"/>
    </sheetView>
  </sheetViews>
  <sheetFormatPr defaultRowHeight="15" x14ac:dyDescent="0.25"/>
  <cols>
    <col min="1" max="1" width="3.140625" customWidth="1"/>
    <col min="2" max="2" width="30.5703125" customWidth="1"/>
    <col min="3" max="3" width="5" customWidth="1"/>
    <col min="4" max="4" width="18.7109375" customWidth="1"/>
    <col min="5" max="5" width="17.28515625" customWidth="1"/>
    <col min="6" max="7" width="2.7109375" style="16" customWidth="1"/>
    <col min="8" max="8" width="35.140625" style="16" bestFit="1" customWidth="1"/>
    <col min="9" max="9" width="4.7109375" style="16" customWidth="1"/>
    <col min="10" max="10" width="17.28515625" style="16" bestFit="1" customWidth="1"/>
    <col min="11" max="11" width="14.5703125" style="16" bestFit="1" customWidth="1"/>
    <col min="12" max="12" width="4.140625" style="16" customWidth="1"/>
    <col min="13" max="13" width="4.42578125" bestFit="1" customWidth="1"/>
    <col min="14" max="14" width="41.28515625" bestFit="1" customWidth="1"/>
    <col min="15" max="15" width="11.5703125" style="71" bestFit="1" customWidth="1"/>
    <col min="16" max="17" width="12.5703125" bestFit="1" customWidth="1"/>
  </cols>
  <sheetData>
    <row r="1" spans="2:17" s="71" customFormat="1" ht="19.5" thickBot="1" x14ac:dyDescent="0.35">
      <c r="B1" s="225" t="str">
        <f>IFERROR(VLOOKUP(E1,'FY2026 Formula WAM-WADA'!A:B,2,FALSE),"")</f>
        <v/>
      </c>
      <c r="C1" s="289" t="s">
        <v>1180</v>
      </c>
      <c r="D1" s="290"/>
      <c r="E1" s="226"/>
      <c r="F1" s="227"/>
      <c r="G1" s="227"/>
      <c r="H1" s="227"/>
      <c r="I1" s="227"/>
      <c r="J1" s="181" t="s">
        <v>6</v>
      </c>
      <c r="K1" s="228" t="str">
        <f>IFERROR(VLOOKUP(E1,'K-8 District List'!A:D,4,FALSE),"")</f>
        <v/>
      </c>
      <c r="L1" s="16"/>
    </row>
    <row r="2" spans="2:17" s="71" customFormat="1" ht="15.75" thickBot="1" x14ac:dyDescent="0.3">
      <c r="F2" s="16"/>
      <c r="G2" s="16"/>
      <c r="H2" s="16"/>
      <c r="I2" s="16"/>
      <c r="J2" s="16"/>
      <c r="K2" s="16"/>
      <c r="L2" s="16"/>
    </row>
    <row r="3" spans="2:17" s="96" customFormat="1" ht="21.75" thickBot="1" x14ac:dyDescent="0.4">
      <c r="B3" s="43" t="s">
        <v>1329</v>
      </c>
      <c r="C3" s="95"/>
      <c r="D3" s="297" t="s">
        <v>9</v>
      </c>
      <c r="E3" s="298"/>
      <c r="F3" s="21"/>
      <c r="G3" s="21"/>
      <c r="H3" s="43" t="s">
        <v>1327</v>
      </c>
      <c r="I3" s="95"/>
      <c r="J3" s="297" t="s">
        <v>9</v>
      </c>
      <c r="K3" s="298"/>
      <c r="M3" s="287" t="s">
        <v>1324</v>
      </c>
      <c r="N3" s="288"/>
      <c r="O3" s="223" t="s">
        <v>1326</v>
      </c>
      <c r="P3" s="223" t="s">
        <v>1325</v>
      </c>
      <c r="Q3" s="224" t="s">
        <v>1335</v>
      </c>
    </row>
    <row r="4" spans="2:17" ht="18.75" x14ac:dyDescent="0.3">
      <c r="B4" s="2"/>
      <c r="C4" s="3"/>
      <c r="D4" s="3"/>
      <c r="E4" s="5"/>
      <c r="F4" s="11"/>
      <c r="G4" s="11"/>
      <c r="H4" s="45"/>
      <c r="I4" s="299"/>
      <c r="J4" s="300"/>
      <c r="K4" s="191"/>
      <c r="L4"/>
      <c r="M4" s="107"/>
      <c r="N4" s="103"/>
      <c r="O4" s="104"/>
      <c r="P4" s="104"/>
      <c r="Q4" s="108"/>
    </row>
    <row r="5" spans="2:17" ht="15.75" thickBot="1" x14ac:dyDescent="0.3">
      <c r="B5" s="270" t="s">
        <v>1213</v>
      </c>
      <c r="C5" s="271"/>
      <c r="D5" s="272"/>
      <c r="E5" s="273">
        <v>0</v>
      </c>
      <c r="F5" s="11"/>
      <c r="G5" s="11"/>
      <c r="H5" s="85" t="s">
        <v>1332</v>
      </c>
      <c r="I5" s="80"/>
      <c r="J5" s="81"/>
      <c r="K5" s="79">
        <v>0</v>
      </c>
      <c r="L5"/>
      <c r="M5" s="133">
        <v>1</v>
      </c>
      <c r="N5" s="140" t="s">
        <v>1318</v>
      </c>
      <c r="O5" s="232" t="str">
        <f>IFERROR(VLOOKUP($E$1,'FY 2024 Com WAM-WADA'!$A:I,4,FALSE),"")</f>
        <v/>
      </c>
      <c r="P5" s="232" t="str">
        <f>IFERROR(VLOOKUP($E$1,'FY 2025 Com WAM-WADA'!$A:J,4,FALSE),"")</f>
        <v/>
      </c>
      <c r="Q5" s="233">
        <f>IFERROR(K34,"")</f>
        <v>0</v>
      </c>
    </row>
    <row r="6" spans="2:17" s="71" customFormat="1" ht="16.5" thickTop="1" thickBot="1" x14ac:dyDescent="0.3">
      <c r="B6" s="266" t="s">
        <v>1218</v>
      </c>
      <c r="C6" s="267"/>
      <c r="D6" s="268"/>
      <c r="E6" s="269">
        <f>SUM(E4:E5)</f>
        <v>0</v>
      </c>
      <c r="F6" s="11"/>
      <c r="G6" s="11"/>
      <c r="H6" s="270" t="s">
        <v>1333</v>
      </c>
      <c r="I6" s="271"/>
      <c r="J6" s="272"/>
      <c r="K6" s="273">
        <v>0</v>
      </c>
      <c r="M6" s="133">
        <v>2</v>
      </c>
      <c r="N6" s="140" t="s">
        <v>1319</v>
      </c>
      <c r="O6" s="232" t="str">
        <f>IFERROR(VLOOKUP($E$1,'FY 2024 Com WAM-WADA'!$A:N,9,FALSE),"")</f>
        <v/>
      </c>
      <c r="P6" s="232" t="str">
        <f>IFERROR(VLOOKUP($E$1,'FY 2025 Com WAM-WADA'!$A:O,9,FALSE),"")</f>
        <v/>
      </c>
      <c r="Q6" s="233">
        <f>IFERROR(E33,"")</f>
        <v>0</v>
      </c>
    </row>
    <row r="7" spans="2:17" s="71" customFormat="1" ht="15.75" thickTop="1" x14ac:dyDescent="0.25">
      <c r="B7" s="86" t="s">
        <v>1211</v>
      </c>
      <c r="C7" s="82"/>
      <c r="D7" s="83"/>
      <c r="E7" s="195">
        <v>0</v>
      </c>
      <c r="F7" s="11"/>
      <c r="G7" s="11"/>
      <c r="H7" s="266" t="s">
        <v>1359</v>
      </c>
      <c r="I7" s="267"/>
      <c r="J7" s="268"/>
      <c r="K7" s="269">
        <f>IFERROR(AVERAGE(K5:K6),0)</f>
        <v>0</v>
      </c>
      <c r="M7" s="107"/>
      <c r="N7" s="105"/>
      <c r="O7" s="234"/>
      <c r="P7" s="234"/>
      <c r="Q7" s="230"/>
    </row>
    <row r="8" spans="2:17" ht="15.75" thickBot="1" x14ac:dyDescent="0.3">
      <c r="B8" s="277" t="s">
        <v>1212</v>
      </c>
      <c r="C8" s="278"/>
      <c r="D8" s="279"/>
      <c r="E8" s="283" t="str">
        <f>IFERROR(VLOOKUP(E1,'FY2026 WADA'!A:C,3,FALSE),"")</f>
        <v/>
      </c>
      <c r="F8" s="11"/>
      <c r="G8" s="11"/>
      <c r="H8" s="86" t="s">
        <v>1373</v>
      </c>
      <c r="I8" s="82"/>
      <c r="J8" s="83"/>
      <c r="K8" s="195">
        <v>0</v>
      </c>
      <c r="L8"/>
      <c r="M8" s="133">
        <v>3</v>
      </c>
      <c r="N8" s="148" t="s">
        <v>1316</v>
      </c>
      <c r="O8" s="134" t="str">
        <f>IFERROR(VLOOKUP($E$1,'FY 2024 Com WAM-WADA'!$A:H,3,FALSE),"")</f>
        <v/>
      </c>
      <c r="P8" s="134" t="str">
        <f>IFERROR(VLOOKUP($E$1,'FY 2025 Com WAM-WADA'!$A:I,3,FALSE),"")</f>
        <v/>
      </c>
      <c r="Q8" s="183" t="str">
        <f>IFERROR(VLOOKUP($E$1,'FY 2025 Com WAM-WADA'!$A:J,3,FALSE),"")</f>
        <v/>
      </c>
    </row>
    <row r="9" spans="2:17" ht="16.5" thickTop="1" thickBot="1" x14ac:dyDescent="0.3">
      <c r="B9" s="266" t="s">
        <v>1219</v>
      </c>
      <c r="C9" s="267"/>
      <c r="D9" s="268"/>
      <c r="E9" s="281">
        <f>SUM(E7:E8)</f>
        <v>0</v>
      </c>
      <c r="F9" s="11"/>
      <c r="G9" s="11"/>
      <c r="H9" s="277" t="s">
        <v>1374</v>
      </c>
      <c r="I9" s="278"/>
      <c r="J9" s="279"/>
      <c r="K9" s="280">
        <v>0</v>
      </c>
      <c r="L9" s="11"/>
      <c r="M9" s="133">
        <v>4</v>
      </c>
      <c r="N9" s="153" t="s">
        <v>1317</v>
      </c>
      <c r="O9" s="134" t="str">
        <f>IFERROR(VLOOKUP($E$1,'FY 2026 Com WAM-WADA'!$A:M,8,FALSE),"")</f>
        <v/>
      </c>
      <c r="P9" s="134" t="str">
        <f>IFERROR(VLOOKUP($E$1,'FY 2025 Com WAM-WADA'!$A:N,8,FALSE),"")</f>
        <v/>
      </c>
      <c r="Q9" s="183" t="str">
        <f>IFERROR(VLOOKUP($E$1,'FY 2025 Com WAM-WADA'!$A:O,8,FALSE),"")</f>
        <v/>
      </c>
    </row>
    <row r="10" spans="2:17" ht="15.75" thickTop="1" x14ac:dyDescent="0.25">
      <c r="B10" s="212"/>
      <c r="C10" s="11"/>
      <c r="D10" s="211"/>
      <c r="E10" s="213"/>
      <c r="F10" s="11"/>
      <c r="G10" s="11"/>
      <c r="H10" s="274" t="s">
        <v>1372</v>
      </c>
      <c r="I10" s="275"/>
      <c r="J10" s="268"/>
      <c r="K10" s="276">
        <f>(K8+K9)/2</f>
        <v>0</v>
      </c>
      <c r="L10" s="11"/>
      <c r="M10" s="107"/>
      <c r="N10" s="158"/>
      <c r="O10" s="164"/>
      <c r="P10" s="164"/>
      <c r="Q10" s="165"/>
    </row>
    <row r="11" spans="2:17" ht="15.75" thickBot="1" x14ac:dyDescent="0.3">
      <c r="B11" s="2"/>
      <c r="C11" s="3"/>
      <c r="D11" s="3"/>
      <c r="E11" s="231"/>
      <c r="F11" s="11"/>
      <c r="G11" s="11"/>
      <c r="H11" s="277" t="s">
        <v>1334</v>
      </c>
      <c r="I11" s="278"/>
      <c r="J11" s="279"/>
      <c r="K11" s="282" t="str">
        <f>IFERROR(VLOOKUP(E1,'FY2026 WAM'!A:C,3,FALSE),"")</f>
        <v/>
      </c>
      <c r="L11" s="11"/>
      <c r="M11" s="133">
        <v>5</v>
      </c>
      <c r="N11" s="163" t="s">
        <v>1320</v>
      </c>
      <c r="O11" s="232" t="str">
        <f>IFERROR(VLOOKUP($E$1,'FY 2024 Com WAM-WADA'!$A:L,7,FALSE),"")</f>
        <v/>
      </c>
      <c r="P11" s="232" t="str">
        <f>IFERROR(VLOOKUP($E$1,'FY 2025 Com WAM-WADA'!$A:M,7,FALSE),"")</f>
        <v/>
      </c>
      <c r="Q11" s="233" t="str">
        <f>IFERROR(Q5*Q8,"")</f>
        <v/>
      </c>
    </row>
    <row r="12" spans="2:17" ht="16.5" thickTop="1" thickBot="1" x14ac:dyDescent="0.3">
      <c r="B12" s="86" t="s">
        <v>1151</v>
      </c>
      <c r="C12" s="82"/>
      <c r="D12" s="84" t="str">
        <f>IFERROR(IF(K1="No","Leave Field 0.0000","Enter K-8 ADA"),"")</f>
        <v>Enter K-8 ADA</v>
      </c>
      <c r="E12" s="41">
        <v>0</v>
      </c>
      <c r="G12" s="11"/>
      <c r="H12" s="266" t="s">
        <v>1360</v>
      </c>
      <c r="I12" s="267"/>
      <c r="J12" s="268"/>
      <c r="K12" s="281">
        <f>IFERROR(((K8+K9)/2)+K11,0)</f>
        <v>0</v>
      </c>
      <c r="L12" s="11"/>
      <c r="M12" s="219">
        <v>6</v>
      </c>
      <c r="N12" s="220" t="s">
        <v>1321</v>
      </c>
      <c r="O12" s="235" t="str">
        <f>IFERROR(VLOOKUP($E$1,'FY 2024 Com WAM-WADA'!$A:Q,12,FALSE),"")</f>
        <v/>
      </c>
      <c r="P12" s="235" t="str">
        <f>IFERROR(VLOOKUP($E$1,'FY 2025 Com WAM-WADA'!$A:R,12,FALSE),"")</f>
        <v/>
      </c>
      <c r="Q12" s="236" t="str">
        <f>IFERROR(Q6*Q9,"")</f>
        <v/>
      </c>
    </row>
    <row r="13" spans="2:17" ht="16.5" thickTop="1" thickBot="1" x14ac:dyDescent="0.3">
      <c r="B13" s="2"/>
      <c r="C13" s="3"/>
      <c r="D13" s="52" t="s">
        <v>1184</v>
      </c>
      <c r="E13" s="210" t="str">
        <f>IFERROR(VLOOKUP(E1,CEP!A:E,4,FALSE),"")</f>
        <v/>
      </c>
      <c r="F13" s="11" t="s">
        <v>1179</v>
      </c>
      <c r="G13" s="11"/>
      <c r="H13" s="250" t="s">
        <v>1358</v>
      </c>
      <c r="I13" s="82"/>
      <c r="J13" s="84" t="str">
        <f>IFERROR(IF(K1="No","Leave Field 0.0000","Enter K-8 ADA"),"")</f>
        <v>Enter K-8 ADA</v>
      </c>
      <c r="K13" s="41">
        <v>0</v>
      </c>
      <c r="L13" s="11"/>
      <c r="M13" s="217">
        <v>7</v>
      </c>
      <c r="N13" s="218" t="s">
        <v>1322</v>
      </c>
      <c r="O13" s="237" t="str">
        <f>IFERROR(VLOOKUP($E$1,'FY 2025 Com WAM-WADA'!$A:R,13,FALSE),"")</f>
        <v/>
      </c>
      <c r="P13" s="237" t="str">
        <f>IFERROR(VLOOKUP($E$1,'FY 2025 Com WAM-WADA'!$A:S,13,FALSE),"")</f>
        <v/>
      </c>
      <c r="Q13" s="238" t="str">
        <f>IFERROR((Q11+Q12),"")</f>
        <v/>
      </c>
    </row>
    <row r="14" spans="2:17" ht="15.75" thickBot="1" x14ac:dyDescent="0.3">
      <c r="B14" s="8" t="s">
        <v>1315</v>
      </c>
      <c r="C14" s="27"/>
      <c r="D14" s="17">
        <v>0</v>
      </c>
      <c r="E14" s="55" t="str">
        <f>IFERROR(VLOOKUP(E1,CEP!A:X,9,FALSE),"")</f>
        <v/>
      </c>
      <c r="F14" s="11" t="s">
        <v>1203</v>
      </c>
      <c r="G14" s="11"/>
      <c r="H14" s="2"/>
      <c r="I14" s="3"/>
      <c r="J14" s="52" t="s">
        <v>1184</v>
      </c>
      <c r="K14" s="54" t="str">
        <f>IFERROR(VLOOKUP(E1,CEP!A:E,4,FALSE),"")</f>
        <v/>
      </c>
      <c r="L14" s="11"/>
      <c r="M14" s="107"/>
      <c r="N14" s="214"/>
      <c r="O14" s="239"/>
      <c r="P14" s="239"/>
      <c r="Q14" s="240"/>
    </row>
    <row r="15" spans="2:17" ht="18" thickBot="1" x14ac:dyDescent="0.3">
      <c r="B15" s="6" t="s">
        <v>1</v>
      </c>
      <c r="C15" s="28"/>
      <c r="D15" s="22">
        <v>0.1673</v>
      </c>
      <c r="E15" s="66" t="str">
        <f>IFERROR(E7*E14,"")</f>
        <v/>
      </c>
      <c r="F15" s="11"/>
      <c r="G15" s="11"/>
      <c r="H15" s="8" t="s">
        <v>1315</v>
      </c>
      <c r="I15" s="27"/>
      <c r="J15" s="17">
        <v>0</v>
      </c>
      <c r="K15" s="55" t="str">
        <f>IFERROR(VLOOKUP(E1,CEP!A:X,9,FALSE),"")</f>
        <v/>
      </c>
      <c r="L15" s="18"/>
      <c r="M15" s="133">
        <v>8</v>
      </c>
      <c r="N15" s="163" t="s">
        <v>1343</v>
      </c>
      <c r="O15" s="232" t="str">
        <f>IFERROR(VLOOKUP($E$1,'FY 2024 Com WAM-WADA'!$A:K,6,FALSE),"")</f>
        <v/>
      </c>
      <c r="P15" s="232" t="str">
        <f>IFERROR(VLOOKUP($E$1,'FY 2025 Com WAM-WADA'!$A:L,6,FALSE),"")</f>
        <v/>
      </c>
      <c r="Q15" s="233" t="str">
        <f>IFERROR(K11*Q8,"")</f>
        <v/>
      </c>
    </row>
    <row r="16" spans="2:17" ht="17.25" x14ac:dyDescent="0.25">
      <c r="B16" s="6" t="s">
        <v>2</v>
      </c>
      <c r="C16" s="29"/>
      <c r="D16" s="10">
        <f>E9*D15</f>
        <v>0</v>
      </c>
      <c r="E16" s="5"/>
      <c r="F16" s="18"/>
      <c r="G16" s="18"/>
      <c r="H16" s="6" t="s">
        <v>1</v>
      </c>
      <c r="I16" s="28"/>
      <c r="J16" s="22">
        <v>0.1673</v>
      </c>
      <c r="K16" s="66" t="str">
        <f>IFERROR(K15*((K8+K9)/2),"")</f>
        <v/>
      </c>
      <c r="L16" s="18"/>
      <c r="M16" s="133">
        <v>9</v>
      </c>
      <c r="N16" s="163" t="s">
        <v>1344</v>
      </c>
      <c r="O16" s="232" t="str">
        <f>IFERROR(VLOOKUP($E$1,'FY 2024 Com WAM-WADA'!$A:P,11,FALSE),"")</f>
        <v/>
      </c>
      <c r="P16" s="232" t="str">
        <f>IFERROR(VLOOKUP($E$1,'FY 2025 Com WAM-WADA'!$A:Q,11,FALSE),"")</f>
        <v/>
      </c>
      <c r="Q16" s="233" t="str">
        <f>IFERROR(E8*Q9,"")</f>
        <v/>
      </c>
    </row>
    <row r="17" spans="2:17" ht="17.25" customHeight="1" thickBot="1" x14ac:dyDescent="0.3">
      <c r="B17" s="9" t="s">
        <v>1200</v>
      </c>
      <c r="C17" s="30">
        <v>0.25</v>
      </c>
      <c r="D17" s="23">
        <f>IFERROR(IF(E13="No",IF(D14-D16&lt;0,0,D14-D16),IF(E15-D16&lt;0,0,(E15-D16))),0)</f>
        <v>0</v>
      </c>
      <c r="E17" s="5"/>
      <c r="F17" s="18"/>
      <c r="G17" s="18"/>
      <c r="H17" s="6" t="s">
        <v>2</v>
      </c>
      <c r="I17" s="29"/>
      <c r="J17" s="10">
        <f>K12*J16</f>
        <v>0</v>
      </c>
      <c r="K17" s="5"/>
      <c r="L17" s="18"/>
      <c r="M17" s="107"/>
      <c r="N17" s="158"/>
      <c r="O17" s="164"/>
      <c r="P17" s="241"/>
      <c r="Q17" s="229"/>
    </row>
    <row r="18" spans="2:17" ht="13.5" customHeight="1" thickBot="1" x14ac:dyDescent="0.3">
      <c r="B18" s="46" t="s">
        <v>5</v>
      </c>
      <c r="C18" s="47"/>
      <c r="D18" s="48"/>
      <c r="E18" s="78">
        <f>D17*C17</f>
        <v>0</v>
      </c>
      <c r="F18" s="18"/>
      <c r="G18" s="18"/>
      <c r="H18" s="9" t="s">
        <v>1200</v>
      </c>
      <c r="I18" s="30">
        <v>0.25</v>
      </c>
      <c r="J18" s="23">
        <f>IFERROR(IF(K14="No",IF(J15-J17&lt;0,0,J15-J17),IF(K16-J17&lt;0,0,(K16-J17))),0)</f>
        <v>0</v>
      </c>
      <c r="K18" s="5"/>
      <c r="L18" s="18"/>
      <c r="M18" s="133">
        <v>10</v>
      </c>
      <c r="N18" s="173" t="s">
        <v>1345</v>
      </c>
      <c r="O18" s="232" t="str">
        <f t="shared" ref="O18:Q19" si="0">IFERROR(O11-O15,"")</f>
        <v/>
      </c>
      <c r="P18" s="232" t="str">
        <f t="shared" si="0"/>
        <v/>
      </c>
      <c r="Q18" s="233" t="str">
        <f t="shared" si="0"/>
        <v/>
      </c>
    </row>
    <row r="19" spans="2:17" ht="18" thickBot="1" x14ac:dyDescent="0.3">
      <c r="B19" s="2"/>
      <c r="C19" s="31"/>
      <c r="D19" s="4"/>
      <c r="E19" s="7"/>
      <c r="F19" s="18"/>
      <c r="G19" s="18"/>
      <c r="H19" s="46" t="s">
        <v>5</v>
      </c>
      <c r="I19" s="47"/>
      <c r="J19" s="48"/>
      <c r="K19" s="78">
        <f>J18*I18</f>
        <v>0</v>
      </c>
      <c r="L19" s="18"/>
      <c r="M19" s="219">
        <v>11</v>
      </c>
      <c r="N19" s="222" t="s">
        <v>1346</v>
      </c>
      <c r="O19" s="235" t="str">
        <f t="shared" si="0"/>
        <v/>
      </c>
      <c r="P19" s="235" t="str">
        <f t="shared" si="0"/>
        <v/>
      </c>
      <c r="Q19" s="236" t="str">
        <f t="shared" si="0"/>
        <v/>
      </c>
    </row>
    <row r="20" spans="2:17" ht="18" customHeight="1" thickBot="1" x14ac:dyDescent="0.3">
      <c r="B20" s="8" t="s">
        <v>3</v>
      </c>
      <c r="C20" s="32"/>
      <c r="D20" s="17">
        <v>0</v>
      </c>
      <c r="E20" s="7"/>
      <c r="F20" s="18"/>
      <c r="G20" s="18"/>
      <c r="H20" s="2"/>
      <c r="I20" s="31"/>
      <c r="J20" s="4"/>
      <c r="K20" s="7"/>
      <c r="L20" s="11"/>
      <c r="M20" s="217">
        <v>12</v>
      </c>
      <c r="N20" s="221" t="s">
        <v>1347</v>
      </c>
      <c r="O20" s="242" t="str">
        <f>IFERROR(O18+O19,"")</f>
        <v/>
      </c>
      <c r="P20" s="242" t="str">
        <f>IFERROR(P18+P19,"")</f>
        <v/>
      </c>
      <c r="Q20" s="243" t="str">
        <f>IFERROR(Q18+Q19,"")</f>
        <v/>
      </c>
    </row>
    <row r="21" spans="2:17" ht="15.75" thickBot="1" x14ac:dyDescent="0.3">
      <c r="B21" s="6" t="s">
        <v>1</v>
      </c>
      <c r="C21" s="29"/>
      <c r="D21" s="22">
        <v>0.13300000000000001</v>
      </c>
      <c r="E21" s="7"/>
      <c r="F21" s="18"/>
      <c r="G21" s="18"/>
      <c r="H21" s="8" t="s">
        <v>3</v>
      </c>
      <c r="I21" s="32"/>
      <c r="J21" s="17">
        <v>0</v>
      </c>
      <c r="K21" s="7"/>
      <c r="L21" s="18"/>
      <c r="M21" s="215"/>
      <c r="N21" s="83"/>
      <c r="O21" s="83"/>
      <c r="P21" s="83"/>
      <c r="Q21" s="216"/>
    </row>
    <row r="22" spans="2:17" x14ac:dyDescent="0.25">
      <c r="B22" s="6" t="s">
        <v>2</v>
      </c>
      <c r="C22" s="29"/>
      <c r="D22" s="10">
        <f>IFERROR(IF(K1="Yes",IF(E12&gt;0,E12*D21,"Enter K8 ADA"),D21*(E9)),0)</f>
        <v>0</v>
      </c>
      <c r="E22" s="7"/>
      <c r="F22" s="18"/>
      <c r="G22" s="18"/>
      <c r="H22" s="6" t="s">
        <v>1</v>
      </c>
      <c r="I22" s="29"/>
      <c r="J22" s="22">
        <v>0.13300000000000001</v>
      </c>
      <c r="K22" s="7"/>
      <c r="L22" s="18"/>
      <c r="M22" s="295" t="s">
        <v>1328</v>
      </c>
      <c r="N22" s="296"/>
      <c r="O22" s="296"/>
      <c r="P22" s="296"/>
      <c r="Q22" s="244" t="str">
        <f>Q13</f>
        <v/>
      </c>
    </row>
    <row r="23" spans="2:17" ht="15.75" thickBot="1" x14ac:dyDescent="0.3">
      <c r="B23" s="9" t="s">
        <v>1200</v>
      </c>
      <c r="C23" s="30">
        <v>0.75</v>
      </c>
      <c r="D23" s="23">
        <f>IFERROR(IF(D20-D22&lt;0,0,D20-D22),0)</f>
        <v>0</v>
      </c>
      <c r="E23" s="7"/>
      <c r="F23" s="19"/>
      <c r="G23" s="19"/>
      <c r="H23" s="6" t="s">
        <v>2</v>
      </c>
      <c r="I23" s="29"/>
      <c r="J23" s="10">
        <f>IFERROR(IF(K1="Yes",IF(K13&gt;0,K13*J22,"Enter K8 ADA"),J22*(K12)),0)</f>
        <v>0</v>
      </c>
      <c r="K23" s="7"/>
      <c r="L23" s="100"/>
      <c r="M23" s="291" t="s">
        <v>1323</v>
      </c>
      <c r="N23" s="292"/>
      <c r="O23" s="292"/>
      <c r="P23" s="292"/>
      <c r="Q23" s="245" t="str">
        <f>IFERROR(VLOOKUP(E1,'FY2026 Formula WAM-WADA'!A:K,11,FALSE),"")</f>
        <v/>
      </c>
    </row>
    <row r="24" spans="2:17" ht="15.75" thickBot="1" x14ac:dyDescent="0.3">
      <c r="B24" s="46" t="s">
        <v>5</v>
      </c>
      <c r="C24" s="47"/>
      <c r="D24" s="49"/>
      <c r="E24" s="50">
        <f>D23*C23</f>
        <v>0</v>
      </c>
      <c r="F24" s="18"/>
      <c r="G24" s="18"/>
      <c r="H24" s="9" t="s">
        <v>1200</v>
      </c>
      <c r="I24" s="30">
        <v>0.75</v>
      </c>
      <c r="J24" s="23">
        <f>IFERROR(IF(J21-J23&lt;0,0,J21-J23),0)</f>
        <v>0</v>
      </c>
      <c r="K24" s="7"/>
      <c r="L24" s="100"/>
      <c r="M24" s="293" t="s">
        <v>1222</v>
      </c>
      <c r="N24" s="294"/>
      <c r="O24" s="294"/>
      <c r="P24" s="294"/>
      <c r="Q24" s="246" t="str">
        <f>IF(Q22&gt;Q23,"YES","NO")</f>
        <v>NO</v>
      </c>
    </row>
    <row r="25" spans="2:17" ht="15.75" thickBot="1" x14ac:dyDescent="0.3">
      <c r="B25" s="2"/>
      <c r="C25" s="31"/>
      <c r="D25" s="3"/>
      <c r="E25" s="24"/>
      <c r="F25" s="18"/>
      <c r="G25" s="18"/>
      <c r="H25" s="46" t="s">
        <v>5</v>
      </c>
      <c r="I25" s="47"/>
      <c r="J25" s="49"/>
      <c r="K25" s="50">
        <f>J24*I24</f>
        <v>0</v>
      </c>
      <c r="L25" s="101"/>
      <c r="M25" s="291" t="s">
        <v>1337</v>
      </c>
      <c r="N25" s="292"/>
      <c r="O25" s="292"/>
      <c r="P25" s="292"/>
      <c r="Q25" s="247" t="str">
        <f>IF(Q24="YES",((K5+K6)/2),"0.0000 ")</f>
        <v xml:space="preserve">0.0000 </v>
      </c>
    </row>
    <row r="26" spans="2:17" ht="15.75" thickBot="1" x14ac:dyDescent="0.3">
      <c r="B26" s="8" t="s">
        <v>4</v>
      </c>
      <c r="C26" s="32"/>
      <c r="D26" s="17">
        <v>0</v>
      </c>
      <c r="E26" s="7"/>
      <c r="F26" s="18"/>
      <c r="G26" s="18"/>
      <c r="H26" s="2"/>
      <c r="I26" s="31"/>
      <c r="J26" s="3"/>
      <c r="K26" s="24"/>
      <c r="L26" s="11"/>
      <c r="M26" s="291" t="s">
        <v>1338</v>
      </c>
      <c r="N26" s="292"/>
      <c r="O26" s="292"/>
      <c r="P26" s="292"/>
      <c r="Q26" s="247" t="str">
        <f>IF(Q24="YES",((K8+K9)/2),"0.0000 ")</f>
        <v xml:space="preserve">0.0000 </v>
      </c>
    </row>
    <row r="27" spans="2:17" ht="15.75" thickBot="1" x14ac:dyDescent="0.3">
      <c r="B27" s="6" t="s">
        <v>1</v>
      </c>
      <c r="C27" s="29"/>
      <c r="D27" s="22">
        <v>2.0899999999999998E-2</v>
      </c>
      <c r="E27" s="249"/>
      <c r="F27" s="18"/>
      <c r="G27" s="18"/>
      <c r="H27" s="8" t="s">
        <v>4</v>
      </c>
      <c r="I27" s="32"/>
      <c r="J27" s="17">
        <v>0</v>
      </c>
      <c r="K27" s="7"/>
      <c r="L27" s="100"/>
      <c r="M27" s="291" t="s">
        <v>1339</v>
      </c>
      <c r="N27" s="292"/>
      <c r="O27" s="292"/>
      <c r="P27" s="292"/>
      <c r="Q27" s="247" t="str">
        <f>IF(Q24="YES",E5,"0.0000 ")</f>
        <v xml:space="preserve">0.0000 </v>
      </c>
    </row>
    <row r="28" spans="2:17" ht="15.75" thickBot="1" x14ac:dyDescent="0.3">
      <c r="B28" s="6" t="s">
        <v>2</v>
      </c>
      <c r="C28" s="29"/>
      <c r="D28" s="10">
        <f>IFERROR(IF(K1="Yes",IF(E12&gt;0,E12*D27,"Enter K8 ADA"),D27*(E9)),0)</f>
        <v>0</v>
      </c>
      <c r="E28" s="7"/>
      <c r="F28" s="18"/>
      <c r="G28" s="18"/>
      <c r="H28" s="6" t="s">
        <v>1</v>
      </c>
      <c r="I28" s="29"/>
      <c r="J28" s="22">
        <v>2.0899999999999998E-2</v>
      </c>
      <c r="K28" s="7"/>
      <c r="L28" s="100"/>
      <c r="M28" s="284" t="s">
        <v>1340</v>
      </c>
      <c r="N28" s="285"/>
      <c r="O28" s="285"/>
      <c r="P28" s="285"/>
      <c r="Q28" s="248" t="str">
        <f>IF(Q24="YES",E7,"0.0000 ")</f>
        <v xml:space="preserve">0.0000 </v>
      </c>
    </row>
    <row r="29" spans="2:17" ht="15.75" thickBot="1" x14ac:dyDescent="0.3">
      <c r="B29" s="9" t="s">
        <v>1200</v>
      </c>
      <c r="C29" s="30">
        <v>0.6</v>
      </c>
      <c r="D29" s="23">
        <f>IFERROR(IF(D26-D28&lt;0,0,D26-D28),0)</f>
        <v>0</v>
      </c>
      <c r="E29" s="7"/>
      <c r="F29" s="19"/>
      <c r="G29" s="19"/>
      <c r="H29" s="6" t="s">
        <v>2</v>
      </c>
      <c r="I29" s="29"/>
      <c r="J29" s="10">
        <f>IFERROR(IF(K1="Yes",IF(K13&gt;0,K13*J28,"Enter K8 ADA"),J28*(K12)),0)</f>
        <v>0</v>
      </c>
      <c r="K29" s="7"/>
      <c r="L29" s="87"/>
      <c r="M29" s="18"/>
      <c r="N29" s="11"/>
      <c r="O29" s="11"/>
    </row>
    <row r="30" spans="2:17" s="71" customFormat="1" ht="15.75" thickBot="1" x14ac:dyDescent="0.3">
      <c r="B30" s="46" t="s">
        <v>5</v>
      </c>
      <c r="C30" s="51"/>
      <c r="D30" s="49"/>
      <c r="E30" s="50">
        <f>D29*C29</f>
        <v>0</v>
      </c>
      <c r="F30" s="19"/>
      <c r="G30" s="19"/>
      <c r="H30" s="9" t="s">
        <v>1200</v>
      </c>
      <c r="I30" s="30">
        <v>0.6</v>
      </c>
      <c r="J30" s="23">
        <f>IFERROR(IF(J27-J29&lt;0,0,J27-J29),0)</f>
        <v>0</v>
      </c>
      <c r="K30" s="7"/>
      <c r="L30" s="102"/>
      <c r="M30" s="71">
        <v>1</v>
      </c>
      <c r="N30" s="71" t="s">
        <v>1341</v>
      </c>
      <c r="O30" s="11"/>
      <c r="P30"/>
      <c r="Q30"/>
    </row>
    <row r="31" spans="2:17" s="71" customFormat="1" ht="15.75" thickBot="1" x14ac:dyDescent="0.3">
      <c r="B31" s="2"/>
      <c r="C31" s="3"/>
      <c r="D31" s="3"/>
      <c r="E31" s="5"/>
      <c r="F31" s="19"/>
      <c r="G31" s="19"/>
      <c r="H31" s="46" t="s">
        <v>5</v>
      </c>
      <c r="I31" s="51"/>
      <c r="J31" s="49"/>
      <c r="K31" s="50">
        <f>J30*I30</f>
        <v>0</v>
      </c>
      <c r="M31" s="71">
        <v>2</v>
      </c>
      <c r="N31" s="71" t="s">
        <v>1342</v>
      </c>
      <c r="O31" s="11"/>
      <c r="P31"/>
      <c r="Q31"/>
    </row>
    <row r="32" spans="2:17" s="71" customFormat="1" ht="15.75" thickBot="1" x14ac:dyDescent="0.3">
      <c r="B32" s="262" t="s">
        <v>1213</v>
      </c>
      <c r="C32" s="263"/>
      <c r="D32" s="264"/>
      <c r="E32" s="40">
        <f>E5</f>
        <v>0</v>
      </c>
      <c r="F32" s="19"/>
      <c r="G32" s="19"/>
      <c r="H32" s="2"/>
      <c r="I32" s="3"/>
      <c r="J32" s="3"/>
      <c r="K32" s="5"/>
      <c r="M32" s="56">
        <v>3</v>
      </c>
      <c r="N32" s="56" t="s">
        <v>1361</v>
      </c>
      <c r="O32" s="11"/>
      <c r="P32"/>
      <c r="Q32"/>
    </row>
    <row r="33" spans="2:17" s="71" customFormat="1" ht="15.75" thickBot="1" x14ac:dyDescent="0.3">
      <c r="B33" s="259" t="s">
        <v>1221</v>
      </c>
      <c r="C33" s="260"/>
      <c r="D33" s="261"/>
      <c r="E33" s="182">
        <f>IFERROR(E9+E18+E24+E30+E32,"")</f>
        <v>0</v>
      </c>
      <c r="F33" s="19"/>
      <c r="G33" s="19"/>
      <c r="H33" s="262" t="s">
        <v>1336</v>
      </c>
      <c r="I33" s="263"/>
      <c r="J33" s="264"/>
      <c r="K33" s="40">
        <f>K7</f>
        <v>0</v>
      </c>
      <c r="L33" s="77"/>
      <c r="M33" s="56">
        <v>4</v>
      </c>
      <c r="N33" s="56" t="s">
        <v>1362</v>
      </c>
      <c r="P33"/>
      <c r="Q33"/>
    </row>
    <row r="34" spans="2:17" s="71" customFormat="1" ht="15.75" thickBot="1" x14ac:dyDescent="0.3">
      <c r="B34" s="192"/>
      <c r="C34" s="193"/>
      <c r="D34" s="25"/>
      <c r="E34" s="194"/>
      <c r="F34" s="19"/>
      <c r="G34" s="19"/>
      <c r="H34" s="259" t="s">
        <v>1327</v>
      </c>
      <c r="I34" s="260"/>
      <c r="J34" s="261"/>
      <c r="K34" s="182">
        <f>IFERROR(K12+K19+K25+K31+K33,"")</f>
        <v>0</v>
      </c>
      <c r="L34" s="77"/>
      <c r="M34" s="56">
        <v>5</v>
      </c>
      <c r="N34" s="56" t="s">
        <v>1363</v>
      </c>
    </row>
    <row r="35" spans="2:17" ht="28.5" x14ac:dyDescent="0.45">
      <c r="B35" s="265" t="s">
        <v>1176</v>
      </c>
      <c r="C35" s="265"/>
      <c r="D35" s="265"/>
      <c r="E35" s="265"/>
      <c r="F35" s="265"/>
      <c r="G35" s="265"/>
      <c r="H35" s="192"/>
      <c r="I35" s="193"/>
      <c r="J35" s="25"/>
      <c r="K35" s="194"/>
      <c r="L35" s="265"/>
      <c r="M35" s="265"/>
      <c r="N35" s="265"/>
      <c r="O35" s="265"/>
      <c r="P35" s="265"/>
      <c r="Q35" s="265"/>
    </row>
    <row r="36" spans="2:17" ht="28.5" x14ac:dyDescent="0.45">
      <c r="F36" s="20"/>
      <c r="G36" s="20"/>
      <c r="H36" s="265"/>
      <c r="I36" s="265"/>
      <c r="J36" s="265"/>
      <c r="K36" s="265"/>
      <c r="L36" s="44"/>
      <c r="M36" s="71"/>
      <c r="N36" s="71"/>
      <c r="P36" s="71"/>
      <c r="Q36" s="71"/>
    </row>
    <row r="37" spans="2:17" ht="28.5" x14ac:dyDescent="0.45">
      <c r="H37" s="20"/>
      <c r="I37" s="44"/>
      <c r="J37" s="44"/>
      <c r="K37" s="44"/>
      <c r="L37" s="38"/>
      <c r="M37" s="71"/>
      <c r="N37" s="71"/>
      <c r="P37" s="71"/>
      <c r="Q37" s="71"/>
    </row>
    <row r="38" spans="2:17" ht="18.75" x14ac:dyDescent="0.3">
      <c r="H38" s="301" t="s">
        <v>1201</v>
      </c>
      <c r="I38" s="301"/>
      <c r="J38" s="33"/>
      <c r="K38" s="42">
        <f ca="1">TODAY()</f>
        <v>46059</v>
      </c>
      <c r="L38" s="20"/>
      <c r="M38" s="71"/>
      <c r="N38" s="71"/>
      <c r="P38" s="71"/>
      <c r="Q38" s="71"/>
    </row>
    <row r="39" spans="2:17" ht="28.5" x14ac:dyDescent="0.45">
      <c r="H39" s="301" t="s">
        <v>1174</v>
      </c>
      <c r="I39" s="301"/>
      <c r="J39" s="33"/>
      <c r="K39" s="42">
        <v>46113</v>
      </c>
      <c r="L39" s="12"/>
    </row>
    <row r="40" spans="2:17" ht="15.75" x14ac:dyDescent="0.25">
      <c r="B40" s="34"/>
      <c r="C40" s="34"/>
      <c r="D40" s="34"/>
      <c r="E40" s="67"/>
      <c r="I40" s="35"/>
      <c r="J40" s="36"/>
      <c r="K40" s="33"/>
      <c r="L40" s="13"/>
    </row>
    <row r="41" spans="2:17" ht="15.75" x14ac:dyDescent="0.25">
      <c r="E41" s="88"/>
      <c r="H41" s="286" t="s">
        <v>1175</v>
      </c>
      <c r="I41" s="286"/>
      <c r="J41" s="36"/>
      <c r="K41" s="42">
        <v>45938</v>
      </c>
      <c r="L41" s="11"/>
    </row>
    <row r="42" spans="2:17" ht="28.5" x14ac:dyDescent="0.45">
      <c r="B42" s="89" t="s">
        <v>1202</v>
      </c>
      <c r="C42" s="88"/>
      <c r="D42" s="88"/>
      <c r="E42" s="88"/>
      <c r="I42" s="37"/>
      <c r="J42" s="33"/>
      <c r="K42" s="33"/>
      <c r="L42" s="14"/>
    </row>
    <row r="43" spans="2:17" ht="23.25" x14ac:dyDescent="0.35">
      <c r="B43" s="89" t="s">
        <v>1205</v>
      </c>
      <c r="C43" s="88"/>
      <c r="D43" s="88"/>
      <c r="I43" s="37"/>
      <c r="J43" s="33"/>
      <c r="K43" s="33"/>
      <c r="L43" s="15"/>
    </row>
    <row r="44" spans="2:17" ht="15.75" x14ac:dyDescent="0.25">
      <c r="B44" t="s">
        <v>1204</v>
      </c>
      <c r="I44" s="33"/>
      <c r="J44" s="33"/>
      <c r="K44" s="33"/>
    </row>
    <row r="45" spans="2:17" x14ac:dyDescent="0.25">
      <c r="B45" t="s">
        <v>1206</v>
      </c>
    </row>
    <row r="65" spans="2:2" x14ac:dyDescent="0.25">
      <c r="B65" s="1"/>
    </row>
  </sheetData>
  <sheetProtection sheet="1" objects="1" scenarios="1"/>
  <mergeCells count="15">
    <mergeCell ref="M28:P28"/>
    <mergeCell ref="H41:I41"/>
    <mergeCell ref="M3:N3"/>
    <mergeCell ref="C1:D1"/>
    <mergeCell ref="M25:P25"/>
    <mergeCell ref="M24:P24"/>
    <mergeCell ref="M23:P23"/>
    <mergeCell ref="M22:P22"/>
    <mergeCell ref="D3:E3"/>
    <mergeCell ref="J3:K3"/>
    <mergeCell ref="I4:J4"/>
    <mergeCell ref="H38:I38"/>
    <mergeCell ref="H39:I39"/>
    <mergeCell ref="M26:P26"/>
    <mergeCell ref="M27:P27"/>
  </mergeCells>
  <conditionalFormatting sqref="A1:XFD9 A10:G10 L10:XFD29 H10:K37 A11 F11:G11 A12:G36 L30:L34 O30:XFD34 M32:N34 L35:XFD36">
    <cfRule type="expression" dxfId="23" priority="1">
      <formula>$K$38&gt;$K$39</formula>
    </cfRule>
  </conditionalFormatting>
  <conditionalFormatting sqref="B42:B43">
    <cfRule type="expression" dxfId="22" priority="76">
      <formula>E14&gt;0</formula>
    </cfRule>
  </conditionalFormatting>
  <conditionalFormatting sqref="B43">
    <cfRule type="expression" dxfId="21" priority="44">
      <formula>E14&gt;0</formula>
    </cfRule>
  </conditionalFormatting>
  <conditionalFormatting sqref="D10 D12">
    <cfRule type="containsText" dxfId="20" priority="41" operator="containsText" text="Leave Field 0.0000">
      <formula>NOT(ISERROR(SEARCH("Leave Field 0.0000",D10)))</formula>
    </cfRule>
    <cfRule type="containsText" dxfId="19" priority="42" operator="containsText" text="Enter K-8 ADA">
      <formula>NOT(ISERROR(SEARCH("Enter K-8 ADA",D10)))</formula>
    </cfRule>
  </conditionalFormatting>
  <conditionalFormatting sqref="E14">
    <cfRule type="cellIs" dxfId="18" priority="19" operator="equal">
      <formula>0</formula>
    </cfRule>
  </conditionalFormatting>
  <conditionalFormatting sqref="E40">
    <cfRule type="expression" dxfId="17" priority="69">
      <formula>I14&gt;0</formula>
    </cfRule>
  </conditionalFormatting>
  <conditionalFormatting sqref="H39 J39:K39">
    <cfRule type="expression" dxfId="16" priority="25">
      <formula>$K$38&gt;=$K$39</formula>
    </cfRule>
  </conditionalFormatting>
  <conditionalFormatting sqref="J13">
    <cfRule type="containsText" dxfId="15" priority="9" operator="containsText" text="Leave Field 0.0000">
      <formula>NOT(ISERROR(SEARCH("Leave Field 0.0000",J13)))</formula>
    </cfRule>
    <cfRule type="containsText" dxfId="14" priority="10" operator="containsText" text="Enter K-8 ADA">
      <formula>NOT(ISERROR(SEARCH("Enter K-8 ADA",J13)))</formula>
    </cfRule>
  </conditionalFormatting>
  <conditionalFormatting sqref="K15">
    <cfRule type="cellIs" dxfId="13" priority="8" operator="equal">
      <formula>0</formula>
    </cfRule>
  </conditionalFormatting>
  <conditionalFormatting sqref="M24">
    <cfRule type="expression" dxfId="12" priority="46">
      <formula>G13&gt;0</formula>
    </cfRule>
  </conditionalFormatting>
  <conditionalFormatting sqref="Q24">
    <cfRule type="expression" dxfId="11" priority="16">
      <formula>Q24="YES"</formula>
    </cfRule>
  </conditionalFormatting>
  <conditionalFormatting sqref="Q24:Q28">
    <cfRule type="expression" dxfId="10" priority="73">
      <formula>I12&gt;0</formula>
    </cfRule>
  </conditionalFormatting>
  <dataValidations count="1">
    <dataValidation allowBlank="1" showInputMessage="1" showErrorMessage="1" promptTitle="Chose Yes or No as Appropriate" sqref="K1" xr:uid="{00000000-0002-0000-0000-000000000000}"/>
  </dataValidations>
  <pageMargins left="0.25" right="0.25" top="0.75" bottom="0.75" header="0.3" footer="0.3"/>
  <pageSetup scale="56" fitToHeight="0" orientation="landscape" verticalDpi="597"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y District Code" prompt="Enter the Districts County District Code" xr:uid="{00000000-0002-0000-0000-000001000000}">
          <x14:formula1>
            <xm:f>'FY2026 Formula WAM-WADA'!$A$1:$A$568</xm:f>
          </x14:formula1>
          <xm:sqref>E1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A30D-747E-4162-A525-4E22064799C5}">
  <sheetPr>
    <tabColor rgb="FF92D050"/>
  </sheetPr>
  <dimension ref="A1:AL560"/>
  <sheetViews>
    <sheetView workbookViewId="0">
      <selection activeCell="A398" sqref="A398:XFD398"/>
    </sheetView>
  </sheetViews>
  <sheetFormatPr defaultRowHeight="15" x14ac:dyDescent="0.25"/>
  <cols>
    <col min="1" max="1" width="8.7109375" style="71" bestFit="1" customWidth="1"/>
    <col min="2" max="2" width="9.140625" style="71" bestFit="1" customWidth="1"/>
    <col min="3" max="3" width="11.28515625" style="71" bestFit="1" customWidth="1"/>
    <col min="4" max="5" width="9.140625" style="71" bestFit="1" customWidth="1"/>
    <col min="6" max="7" width="9" style="71" bestFit="1" customWidth="1"/>
    <col min="8" max="8" width="5.5703125" style="71" bestFit="1" customWidth="1"/>
    <col min="9" max="10" width="9" style="71" bestFit="1" customWidth="1"/>
    <col min="11" max="11" width="5.5703125" style="71" bestFit="1" customWidth="1"/>
    <col min="12" max="13" width="9" style="71" bestFit="1" customWidth="1"/>
    <col min="14" max="14" width="9.140625" style="71"/>
    <col min="15" max="15" width="9.5703125" style="71" bestFit="1" customWidth="1"/>
    <col min="16" max="16" width="9.140625" style="71" bestFit="1" customWidth="1"/>
    <col min="17" max="17" width="8.140625" style="71" bestFit="1" customWidth="1"/>
    <col min="18" max="18" width="2" style="71" bestFit="1" customWidth="1"/>
    <col min="19" max="20" width="8.140625" style="71" bestFit="1" customWidth="1"/>
    <col min="21" max="21" width="11" style="71" customWidth="1"/>
    <col min="22" max="16384" width="9.140625" style="71"/>
  </cols>
  <sheetData>
    <row r="1" spans="1:38" ht="31.5" x14ac:dyDescent="0.25">
      <c r="A1" s="99" t="s">
        <v>1275</v>
      </c>
      <c r="B1" s="99" t="s">
        <v>1276</v>
      </c>
      <c r="C1" s="99" t="s">
        <v>1277</v>
      </c>
      <c r="D1" s="99" t="s">
        <v>1278</v>
      </c>
      <c r="E1" s="99" t="s">
        <v>1279</v>
      </c>
      <c r="F1" s="99" t="s">
        <v>1309</v>
      </c>
      <c r="G1" s="99" t="s">
        <v>1281</v>
      </c>
      <c r="H1" s="99" t="s">
        <v>1282</v>
      </c>
      <c r="I1" s="99" t="s">
        <v>1310</v>
      </c>
      <c r="J1" s="99" t="s">
        <v>1284</v>
      </c>
      <c r="K1" s="99" t="s">
        <v>1285</v>
      </c>
      <c r="L1" s="99" t="s">
        <v>1311</v>
      </c>
      <c r="M1" s="99" t="s">
        <v>1287</v>
      </c>
      <c r="N1" s="99" t="s">
        <v>1288</v>
      </c>
      <c r="O1" s="99" t="s">
        <v>1289</v>
      </c>
      <c r="P1" s="99" t="s">
        <v>1290</v>
      </c>
      <c r="Q1" s="98"/>
      <c r="R1" s="98"/>
      <c r="S1" s="98"/>
      <c r="T1" s="98"/>
    </row>
    <row r="2" spans="1:38" x14ac:dyDescent="0.25">
      <c r="A2" s="71" t="s">
        <v>10</v>
      </c>
      <c r="B2" s="71">
        <v>206.87</v>
      </c>
      <c r="D2" s="71">
        <v>206.87</v>
      </c>
      <c r="E2" s="71">
        <v>122.03</v>
      </c>
      <c r="F2" s="71">
        <v>34.609400000000001</v>
      </c>
      <c r="G2" s="71">
        <v>21.855799999999999</v>
      </c>
      <c r="H2" s="71">
        <v>24</v>
      </c>
      <c r="I2" s="71">
        <v>27.5137</v>
      </c>
      <c r="L2" s="71">
        <v>4.3235999999999999</v>
      </c>
      <c r="N2" s="71">
        <v>0</v>
      </c>
      <c r="O2" s="71">
        <v>0</v>
      </c>
      <c r="P2" s="71">
        <v>228.72579999999999</v>
      </c>
      <c r="U2" s="73"/>
      <c r="V2" s="73"/>
      <c r="W2" s="73"/>
      <c r="X2" s="73"/>
      <c r="Y2" s="73"/>
      <c r="Z2" s="73"/>
      <c r="AA2" s="73"/>
      <c r="AD2" s="73"/>
      <c r="AE2" s="73"/>
      <c r="AF2" s="73"/>
      <c r="AG2" s="73"/>
      <c r="AH2" s="73"/>
      <c r="AI2" s="73"/>
      <c r="AK2" s="73"/>
      <c r="AL2" s="73"/>
    </row>
    <row r="3" spans="1:38" x14ac:dyDescent="0.25">
      <c r="A3" s="71" t="s">
        <v>11</v>
      </c>
      <c r="B3" s="73">
        <v>2328.65</v>
      </c>
      <c r="C3" s="71">
        <v>101.0663</v>
      </c>
      <c r="D3" s="73">
        <v>2429.7163</v>
      </c>
      <c r="E3" s="73">
        <v>1105.58</v>
      </c>
      <c r="F3" s="71">
        <v>406.49149999999997</v>
      </c>
      <c r="G3" s="71">
        <v>174.77209999999999</v>
      </c>
      <c r="H3" s="71">
        <v>287</v>
      </c>
      <c r="I3" s="71">
        <v>323.15230000000003</v>
      </c>
      <c r="K3" s="71">
        <v>163</v>
      </c>
      <c r="L3" s="71">
        <v>50.781100000000002</v>
      </c>
      <c r="M3" s="71">
        <v>67.331400000000002</v>
      </c>
      <c r="N3" s="71">
        <v>0</v>
      </c>
      <c r="O3" s="71">
        <v>0</v>
      </c>
      <c r="P3" s="73">
        <v>2671.8198000000002</v>
      </c>
      <c r="U3" s="73"/>
      <c r="V3" s="73"/>
      <c r="W3" s="73"/>
      <c r="X3" s="73"/>
      <c r="Y3" s="73"/>
      <c r="Z3" s="73"/>
      <c r="AA3" s="73"/>
      <c r="AD3" s="73"/>
      <c r="AE3" s="73"/>
      <c r="AF3" s="73"/>
      <c r="AG3" s="73"/>
      <c r="AH3" s="73"/>
      <c r="AI3" s="73"/>
      <c r="AK3" s="73"/>
      <c r="AL3" s="73"/>
    </row>
    <row r="4" spans="1:38" x14ac:dyDescent="0.25">
      <c r="A4" s="71" t="s">
        <v>12</v>
      </c>
      <c r="B4" s="71">
        <v>142.6</v>
      </c>
      <c r="D4" s="71">
        <v>142.6</v>
      </c>
      <c r="E4" s="71">
        <v>55.62</v>
      </c>
      <c r="F4" s="71">
        <v>23.856999999999999</v>
      </c>
      <c r="G4" s="71">
        <v>7.9408000000000003</v>
      </c>
      <c r="H4" s="71">
        <v>23</v>
      </c>
      <c r="I4" s="71">
        <v>18.965800000000002</v>
      </c>
      <c r="J4" s="71">
        <v>3.0255999999999998</v>
      </c>
      <c r="L4" s="71">
        <v>2.9803000000000002</v>
      </c>
      <c r="N4" s="71">
        <v>0</v>
      </c>
      <c r="O4" s="71">
        <v>0</v>
      </c>
      <c r="P4" s="71">
        <v>153.56639999999999</v>
      </c>
      <c r="U4" s="73"/>
      <c r="V4" s="73"/>
      <c r="W4" s="73"/>
      <c r="X4" s="73"/>
      <c r="Y4" s="73"/>
      <c r="Z4" s="73"/>
      <c r="AA4" s="73"/>
      <c r="AD4" s="73"/>
      <c r="AE4" s="73"/>
      <c r="AF4" s="73"/>
      <c r="AG4" s="73"/>
      <c r="AH4" s="73"/>
      <c r="AI4" s="73"/>
      <c r="AK4" s="73"/>
      <c r="AL4" s="73"/>
    </row>
    <row r="5" spans="1:38" x14ac:dyDescent="0.25">
      <c r="A5" s="71" t="s">
        <v>13</v>
      </c>
      <c r="B5" s="71">
        <v>270</v>
      </c>
      <c r="D5" s="71">
        <v>270</v>
      </c>
      <c r="E5" s="71">
        <v>55</v>
      </c>
      <c r="F5" s="71">
        <v>45.170999999999999</v>
      </c>
      <c r="G5" s="71">
        <v>2.4571999999999998</v>
      </c>
      <c r="H5" s="71">
        <v>23</v>
      </c>
      <c r="I5" s="71">
        <v>35.909999999999997</v>
      </c>
      <c r="L5" s="71">
        <v>5.6429999999999998</v>
      </c>
      <c r="N5" s="71">
        <v>0</v>
      </c>
      <c r="O5" s="71">
        <v>0</v>
      </c>
      <c r="P5" s="71">
        <v>272.4572</v>
      </c>
      <c r="U5" s="73"/>
      <c r="V5" s="73"/>
      <c r="W5" s="73"/>
      <c r="X5" s="73"/>
      <c r="Y5" s="73"/>
      <c r="Z5" s="73"/>
      <c r="AA5" s="73"/>
      <c r="AD5" s="73"/>
      <c r="AE5" s="73"/>
      <c r="AF5" s="73"/>
      <c r="AG5" s="73"/>
      <c r="AH5" s="73"/>
      <c r="AI5" s="73"/>
      <c r="AK5" s="73"/>
      <c r="AL5" s="73"/>
    </row>
    <row r="6" spans="1:38" x14ac:dyDescent="0.25">
      <c r="A6" s="71" t="s">
        <v>497</v>
      </c>
      <c r="B6" s="71">
        <v>250</v>
      </c>
      <c r="D6" s="71">
        <v>191.5</v>
      </c>
      <c r="E6" s="71">
        <v>26</v>
      </c>
      <c r="F6" s="71">
        <v>41.825000000000003</v>
      </c>
      <c r="H6" s="71">
        <v>15</v>
      </c>
      <c r="I6" s="71">
        <v>25.4695</v>
      </c>
      <c r="L6" s="71">
        <v>4.0023999999999997</v>
      </c>
      <c r="N6" s="71">
        <v>0</v>
      </c>
      <c r="O6" s="71">
        <v>0</v>
      </c>
      <c r="P6" s="71">
        <v>250</v>
      </c>
      <c r="U6" s="73"/>
      <c r="V6" s="73"/>
      <c r="W6" s="73"/>
      <c r="X6" s="73"/>
      <c r="Y6" s="73"/>
      <c r="Z6" s="73"/>
      <c r="AA6" s="73"/>
      <c r="AD6" s="73"/>
      <c r="AE6" s="73"/>
      <c r="AF6" s="73"/>
      <c r="AG6" s="73"/>
      <c r="AH6" s="73"/>
      <c r="AI6" s="73"/>
      <c r="AK6" s="73"/>
      <c r="AL6" s="73"/>
    </row>
    <row r="7" spans="1:38" x14ac:dyDescent="0.25">
      <c r="A7" s="71" t="s">
        <v>14</v>
      </c>
      <c r="B7" s="73">
        <v>2259.5</v>
      </c>
      <c r="C7" s="71">
        <v>77.046199999999999</v>
      </c>
      <c r="D7" s="73">
        <v>2336.5462000000002</v>
      </c>
      <c r="E7" s="71">
        <v>716</v>
      </c>
      <c r="F7" s="71">
        <v>390.9042</v>
      </c>
      <c r="G7" s="71">
        <v>81.274000000000001</v>
      </c>
      <c r="H7" s="71">
        <v>223</v>
      </c>
      <c r="I7" s="71">
        <v>310.76060000000001</v>
      </c>
      <c r="K7" s="71">
        <v>15</v>
      </c>
      <c r="L7" s="71">
        <v>48.833799999999997</v>
      </c>
      <c r="N7" s="71">
        <v>1.5</v>
      </c>
      <c r="O7" s="71">
        <v>0</v>
      </c>
      <c r="P7" s="73">
        <v>2419.3202000000001</v>
      </c>
      <c r="U7" s="73"/>
      <c r="V7" s="73"/>
      <c r="W7" s="73"/>
      <c r="X7" s="73"/>
      <c r="Y7" s="73"/>
      <c r="Z7" s="73"/>
      <c r="AA7" s="73"/>
      <c r="AD7" s="73"/>
      <c r="AE7" s="73"/>
      <c r="AF7" s="73"/>
      <c r="AG7" s="73"/>
      <c r="AH7" s="73"/>
      <c r="AI7" s="73"/>
      <c r="AK7" s="73"/>
      <c r="AL7" s="73"/>
    </row>
    <row r="8" spans="1:38" x14ac:dyDescent="0.25">
      <c r="A8" s="71" t="s">
        <v>15</v>
      </c>
      <c r="B8" s="71">
        <v>303.36</v>
      </c>
      <c r="D8" s="71">
        <v>303.36</v>
      </c>
      <c r="E8" s="71">
        <v>158.47</v>
      </c>
      <c r="F8" s="71">
        <v>50.752099999999999</v>
      </c>
      <c r="G8" s="71">
        <v>26.929500000000001</v>
      </c>
      <c r="H8" s="71">
        <v>37</v>
      </c>
      <c r="I8" s="71">
        <v>40.346899999999998</v>
      </c>
      <c r="L8" s="71">
        <v>6.3402000000000003</v>
      </c>
      <c r="N8" s="71">
        <v>0</v>
      </c>
      <c r="O8" s="71">
        <v>0</v>
      </c>
      <c r="P8" s="71">
        <v>330.28949999999998</v>
      </c>
      <c r="U8" s="73"/>
      <c r="V8" s="73"/>
      <c r="W8" s="73"/>
      <c r="X8" s="73"/>
      <c r="Y8" s="73"/>
      <c r="Z8" s="73"/>
      <c r="AA8" s="73"/>
      <c r="AD8" s="73"/>
      <c r="AE8" s="73"/>
      <c r="AF8" s="73"/>
      <c r="AG8" s="73"/>
      <c r="AH8" s="73"/>
      <c r="AI8" s="73"/>
      <c r="AK8" s="73"/>
      <c r="AL8" s="73"/>
    </row>
    <row r="9" spans="1:38" x14ac:dyDescent="0.25">
      <c r="A9" s="71" t="s">
        <v>16</v>
      </c>
      <c r="B9" s="71">
        <v>342</v>
      </c>
      <c r="D9" s="71">
        <v>342</v>
      </c>
      <c r="E9" s="71">
        <v>114.65</v>
      </c>
      <c r="F9" s="71">
        <v>57.2166</v>
      </c>
      <c r="G9" s="71">
        <v>14.3584</v>
      </c>
      <c r="H9" s="71">
        <v>30</v>
      </c>
      <c r="I9" s="71">
        <v>45.485999999999997</v>
      </c>
      <c r="K9" s="71">
        <v>1</v>
      </c>
      <c r="L9" s="71">
        <v>7.1478000000000002</v>
      </c>
      <c r="N9" s="71">
        <v>0</v>
      </c>
      <c r="O9" s="71">
        <v>0</v>
      </c>
      <c r="P9" s="71">
        <v>356.35840000000002</v>
      </c>
      <c r="U9" s="73"/>
      <c r="V9" s="73"/>
      <c r="W9" s="73"/>
      <c r="X9" s="73"/>
      <c r="Y9" s="73"/>
      <c r="Z9" s="73"/>
      <c r="AA9" s="73"/>
      <c r="AD9" s="73"/>
      <c r="AE9" s="73"/>
      <c r="AF9" s="73"/>
      <c r="AG9" s="73"/>
      <c r="AH9" s="73"/>
      <c r="AI9" s="73"/>
      <c r="AK9" s="73"/>
      <c r="AL9" s="73"/>
    </row>
    <row r="10" spans="1:38" x14ac:dyDescent="0.25">
      <c r="A10" s="71" t="s">
        <v>17</v>
      </c>
      <c r="B10" s="71">
        <v>121</v>
      </c>
      <c r="D10" s="71">
        <v>121</v>
      </c>
      <c r="E10" s="71">
        <v>46</v>
      </c>
      <c r="F10" s="71">
        <v>20.243300000000001</v>
      </c>
      <c r="G10" s="71">
        <v>6.4391999999999996</v>
      </c>
      <c r="H10" s="71">
        <v>19</v>
      </c>
      <c r="I10" s="71">
        <v>16.093</v>
      </c>
      <c r="J10" s="71">
        <v>2.1802000000000001</v>
      </c>
      <c r="L10" s="71">
        <v>2.5289000000000001</v>
      </c>
      <c r="N10" s="71">
        <v>0</v>
      </c>
      <c r="O10" s="71">
        <v>0</v>
      </c>
      <c r="P10" s="71">
        <v>129.61940000000001</v>
      </c>
      <c r="U10" s="73"/>
      <c r="V10" s="73"/>
      <c r="W10" s="73"/>
      <c r="X10" s="73"/>
      <c r="Y10" s="73"/>
      <c r="Z10" s="73"/>
      <c r="AA10" s="73"/>
      <c r="AD10" s="73"/>
      <c r="AE10" s="73"/>
      <c r="AF10" s="73"/>
      <c r="AG10" s="73"/>
      <c r="AH10" s="73"/>
      <c r="AI10" s="73"/>
      <c r="AK10" s="73"/>
      <c r="AL10" s="73"/>
    </row>
    <row r="11" spans="1:38" x14ac:dyDescent="0.25">
      <c r="A11" s="71" t="s">
        <v>18</v>
      </c>
      <c r="B11" s="71">
        <v>275</v>
      </c>
      <c r="C11" s="71">
        <v>16.3949</v>
      </c>
      <c r="D11" s="71">
        <v>291.39490000000001</v>
      </c>
      <c r="E11" s="71">
        <v>118</v>
      </c>
      <c r="F11" s="71">
        <v>48.750399999999999</v>
      </c>
      <c r="G11" s="71">
        <v>17.3124</v>
      </c>
      <c r="H11" s="71">
        <v>54</v>
      </c>
      <c r="I11" s="71">
        <v>38.755499999999998</v>
      </c>
      <c r="J11" s="71">
        <v>11.433400000000001</v>
      </c>
      <c r="L11" s="71">
        <v>6.0902000000000003</v>
      </c>
      <c r="N11" s="71">
        <v>0</v>
      </c>
      <c r="O11" s="71">
        <v>0</v>
      </c>
      <c r="P11" s="71">
        <v>320.14069999999998</v>
      </c>
      <c r="U11" s="73"/>
      <c r="V11" s="73"/>
      <c r="W11" s="73"/>
      <c r="X11" s="73"/>
      <c r="Y11" s="73"/>
      <c r="Z11" s="73"/>
      <c r="AA11" s="73"/>
      <c r="AD11" s="73"/>
      <c r="AE11" s="73"/>
      <c r="AF11" s="73"/>
      <c r="AG11" s="73"/>
      <c r="AH11" s="73"/>
      <c r="AI11" s="73"/>
      <c r="AK11" s="73"/>
      <c r="AL11" s="73"/>
    </row>
    <row r="12" spans="1:38" x14ac:dyDescent="0.25">
      <c r="A12" s="71" t="s">
        <v>19</v>
      </c>
      <c r="B12" s="71">
        <v>537.68499999999995</v>
      </c>
      <c r="C12" s="71">
        <v>18.4526</v>
      </c>
      <c r="D12" s="71">
        <v>556.13760000000002</v>
      </c>
      <c r="E12" s="71">
        <v>266.51</v>
      </c>
      <c r="F12" s="71">
        <v>93.041799999999995</v>
      </c>
      <c r="G12" s="71">
        <v>43.366999999999997</v>
      </c>
      <c r="H12" s="71">
        <v>80</v>
      </c>
      <c r="I12" s="71">
        <v>73.966300000000004</v>
      </c>
      <c r="J12" s="71">
        <v>4.5252999999999997</v>
      </c>
      <c r="L12" s="71">
        <v>11.6233</v>
      </c>
      <c r="N12" s="71">
        <v>0</v>
      </c>
      <c r="O12" s="71">
        <v>0</v>
      </c>
      <c r="P12" s="71">
        <v>604.0299</v>
      </c>
      <c r="U12" s="73"/>
      <c r="V12" s="73"/>
      <c r="W12" s="73"/>
      <c r="X12" s="73"/>
      <c r="Y12" s="73"/>
      <c r="Z12" s="73"/>
      <c r="AA12" s="73"/>
      <c r="AD12" s="73"/>
      <c r="AE12" s="73"/>
      <c r="AF12" s="73"/>
      <c r="AG12" s="73"/>
      <c r="AH12" s="73"/>
      <c r="AI12" s="73"/>
      <c r="AK12" s="73"/>
      <c r="AL12" s="73"/>
    </row>
    <row r="13" spans="1:38" x14ac:dyDescent="0.25">
      <c r="A13" s="71" t="s">
        <v>20</v>
      </c>
      <c r="B13" s="73">
        <v>2156.665</v>
      </c>
      <c r="C13" s="71">
        <v>0.23139999999999999</v>
      </c>
      <c r="D13" s="73">
        <v>2156.8964000000001</v>
      </c>
      <c r="E13" s="73">
        <v>1326.13</v>
      </c>
      <c r="F13" s="71">
        <v>360.84879999999998</v>
      </c>
      <c r="G13" s="71">
        <v>241.3211</v>
      </c>
      <c r="H13" s="71">
        <v>313</v>
      </c>
      <c r="I13" s="71">
        <v>286.86720000000003</v>
      </c>
      <c r="J13" s="71">
        <v>19.599599999999999</v>
      </c>
      <c r="K13" s="71">
        <v>86</v>
      </c>
      <c r="L13" s="71">
        <v>45.079099999999997</v>
      </c>
      <c r="M13" s="71">
        <v>24.552499999999998</v>
      </c>
      <c r="N13" s="71">
        <v>0</v>
      </c>
      <c r="O13" s="71">
        <v>0</v>
      </c>
      <c r="P13" s="73">
        <v>2442.3696</v>
      </c>
      <c r="U13" s="73"/>
      <c r="V13" s="73"/>
      <c r="W13" s="73"/>
      <c r="X13" s="73"/>
      <c r="Y13" s="73"/>
      <c r="Z13" s="73"/>
      <c r="AA13" s="73"/>
      <c r="AD13" s="73"/>
      <c r="AE13" s="73"/>
      <c r="AF13" s="73"/>
      <c r="AG13" s="73"/>
      <c r="AH13" s="73"/>
      <c r="AI13" s="73"/>
      <c r="AK13" s="73"/>
      <c r="AL13" s="73"/>
    </row>
    <row r="14" spans="1:38" x14ac:dyDescent="0.25">
      <c r="A14" s="71" t="s">
        <v>21</v>
      </c>
      <c r="B14" s="71">
        <v>392</v>
      </c>
      <c r="C14" s="71">
        <v>14.4625</v>
      </c>
      <c r="D14" s="71">
        <v>406.46249999999998</v>
      </c>
      <c r="E14" s="71">
        <v>241</v>
      </c>
      <c r="F14" s="71">
        <v>68.001199999999997</v>
      </c>
      <c r="G14" s="71">
        <v>43.249699999999997</v>
      </c>
      <c r="H14" s="71">
        <v>48</v>
      </c>
      <c r="I14" s="71">
        <v>54.0595</v>
      </c>
      <c r="K14" s="71">
        <v>42</v>
      </c>
      <c r="L14" s="71">
        <v>8.4951000000000008</v>
      </c>
      <c r="M14" s="71">
        <v>20.103000000000002</v>
      </c>
      <c r="N14" s="71">
        <v>7.25</v>
      </c>
      <c r="O14" s="71">
        <v>0</v>
      </c>
      <c r="P14" s="71">
        <v>477.0652</v>
      </c>
      <c r="U14" s="73"/>
      <c r="V14" s="73"/>
      <c r="W14" s="73"/>
      <c r="X14" s="73"/>
      <c r="Y14" s="73"/>
      <c r="Z14" s="73"/>
      <c r="AA14" s="73"/>
      <c r="AD14" s="73"/>
      <c r="AE14" s="73"/>
      <c r="AF14" s="73"/>
      <c r="AG14" s="73"/>
      <c r="AH14" s="73"/>
      <c r="AI14" s="73"/>
      <c r="AK14" s="73"/>
      <c r="AL14" s="73"/>
    </row>
    <row r="15" spans="1:38" x14ac:dyDescent="0.25">
      <c r="A15" s="71" t="s">
        <v>22</v>
      </c>
      <c r="B15" s="71">
        <v>716</v>
      </c>
      <c r="C15" s="71">
        <v>15.2464</v>
      </c>
      <c r="D15" s="71">
        <v>731.24639999999999</v>
      </c>
      <c r="E15" s="71">
        <v>446</v>
      </c>
      <c r="F15" s="71">
        <v>122.33750000000001</v>
      </c>
      <c r="G15" s="71">
        <v>80.915599999999998</v>
      </c>
      <c r="H15" s="71">
        <v>108</v>
      </c>
      <c r="I15" s="71">
        <v>97.255799999999994</v>
      </c>
      <c r="J15" s="71">
        <v>8.0581999999999994</v>
      </c>
      <c r="L15" s="71">
        <v>15.282999999999999</v>
      </c>
      <c r="N15" s="71">
        <v>19</v>
      </c>
      <c r="O15" s="71">
        <v>0</v>
      </c>
      <c r="P15" s="71">
        <v>839.22019999999998</v>
      </c>
      <c r="U15" s="73"/>
      <c r="V15" s="73"/>
      <c r="W15" s="73"/>
      <c r="X15" s="73"/>
      <c r="Y15" s="73"/>
      <c r="Z15" s="73"/>
      <c r="AA15" s="73"/>
      <c r="AD15" s="73"/>
      <c r="AE15" s="73"/>
      <c r="AF15" s="73"/>
      <c r="AG15" s="73"/>
      <c r="AH15" s="73"/>
      <c r="AI15" s="73"/>
      <c r="AK15" s="73"/>
      <c r="AL15" s="73"/>
    </row>
    <row r="16" spans="1:38" x14ac:dyDescent="0.25">
      <c r="A16" s="71" t="s">
        <v>23</v>
      </c>
      <c r="B16" s="71">
        <v>323.5</v>
      </c>
      <c r="C16" s="71">
        <v>14.378</v>
      </c>
      <c r="D16" s="71">
        <v>337.87799999999999</v>
      </c>
      <c r="E16" s="71">
        <v>237</v>
      </c>
      <c r="F16" s="71">
        <v>56.527000000000001</v>
      </c>
      <c r="G16" s="71">
        <v>45.118299999999998</v>
      </c>
      <c r="H16" s="71">
        <v>56</v>
      </c>
      <c r="I16" s="71">
        <v>44.937800000000003</v>
      </c>
      <c r="J16" s="71">
        <v>8.2966999999999995</v>
      </c>
      <c r="K16" s="71">
        <v>15</v>
      </c>
      <c r="L16" s="71">
        <v>7.0617000000000001</v>
      </c>
      <c r="M16" s="71">
        <v>4.7629999999999999</v>
      </c>
      <c r="N16" s="71">
        <v>7.5</v>
      </c>
      <c r="O16" s="71">
        <v>0</v>
      </c>
      <c r="P16" s="71">
        <v>403.55599999999998</v>
      </c>
      <c r="U16" s="73"/>
      <c r="V16" s="73"/>
      <c r="W16" s="73"/>
      <c r="X16" s="73"/>
      <c r="Y16" s="73"/>
      <c r="Z16" s="73"/>
      <c r="AA16" s="73"/>
      <c r="AD16" s="73"/>
      <c r="AE16" s="73"/>
      <c r="AF16" s="73"/>
      <c r="AG16" s="73"/>
      <c r="AH16" s="73"/>
      <c r="AI16" s="73"/>
      <c r="AK16" s="73"/>
      <c r="AL16" s="73"/>
    </row>
    <row r="17" spans="1:38" x14ac:dyDescent="0.25">
      <c r="A17" s="71" t="s">
        <v>24</v>
      </c>
      <c r="B17" s="73">
        <v>1712.51</v>
      </c>
      <c r="C17" s="71">
        <v>80.966899999999995</v>
      </c>
      <c r="D17" s="73">
        <v>1793.4768999999999</v>
      </c>
      <c r="E17" s="71">
        <v>971.14</v>
      </c>
      <c r="F17" s="71">
        <v>300.0487</v>
      </c>
      <c r="G17" s="71">
        <v>167.77279999999999</v>
      </c>
      <c r="H17" s="71">
        <v>218</v>
      </c>
      <c r="I17" s="71">
        <v>238.5324</v>
      </c>
      <c r="K17" s="71">
        <v>48</v>
      </c>
      <c r="L17" s="71">
        <v>37.483699999999999</v>
      </c>
      <c r="M17" s="71">
        <v>6.3098000000000001</v>
      </c>
      <c r="N17" s="71">
        <v>5.25</v>
      </c>
      <c r="O17" s="71">
        <v>0</v>
      </c>
      <c r="P17" s="73">
        <v>1972.8095000000001</v>
      </c>
      <c r="U17" s="73"/>
      <c r="V17" s="73"/>
      <c r="W17" s="73"/>
      <c r="X17" s="73"/>
      <c r="Y17" s="73"/>
      <c r="Z17" s="73"/>
      <c r="AA17" s="73"/>
      <c r="AD17" s="73"/>
      <c r="AE17" s="73"/>
      <c r="AF17" s="73"/>
      <c r="AG17" s="73"/>
      <c r="AH17" s="73"/>
      <c r="AI17" s="73"/>
      <c r="AK17" s="73"/>
      <c r="AL17" s="73"/>
    </row>
    <row r="18" spans="1:38" x14ac:dyDescent="0.25">
      <c r="A18" s="71" t="s">
        <v>25</v>
      </c>
      <c r="B18" s="71">
        <v>564.62</v>
      </c>
      <c r="C18" s="71">
        <v>17.405100000000001</v>
      </c>
      <c r="D18" s="71">
        <v>582.02509999999995</v>
      </c>
      <c r="E18" s="71">
        <v>292</v>
      </c>
      <c r="F18" s="71">
        <v>97.372799999999998</v>
      </c>
      <c r="G18" s="71">
        <v>48.656799999999997</v>
      </c>
      <c r="H18" s="71">
        <v>82</v>
      </c>
      <c r="I18" s="71">
        <v>77.409300000000002</v>
      </c>
      <c r="J18" s="71">
        <v>3.4430000000000001</v>
      </c>
      <c r="K18" s="71">
        <v>145</v>
      </c>
      <c r="L18" s="71">
        <v>12.164300000000001</v>
      </c>
      <c r="M18" s="71">
        <v>79.701400000000007</v>
      </c>
      <c r="N18" s="71">
        <v>11</v>
      </c>
      <c r="O18" s="71">
        <v>0</v>
      </c>
      <c r="P18" s="71">
        <v>724.82629999999995</v>
      </c>
      <c r="U18" s="73"/>
      <c r="V18" s="73"/>
      <c r="W18" s="73"/>
      <c r="X18" s="73"/>
      <c r="Y18" s="73"/>
      <c r="Z18" s="73"/>
      <c r="AA18" s="73"/>
      <c r="AD18" s="73"/>
      <c r="AE18" s="73"/>
      <c r="AF18" s="73"/>
      <c r="AG18" s="73"/>
      <c r="AH18" s="73"/>
      <c r="AI18" s="73"/>
      <c r="AK18" s="73"/>
      <c r="AL18" s="73"/>
    </row>
    <row r="19" spans="1:38" x14ac:dyDescent="0.25">
      <c r="A19" s="71" t="s">
        <v>498</v>
      </c>
      <c r="B19" s="71">
        <v>171.5</v>
      </c>
      <c r="D19" s="71">
        <v>124.5</v>
      </c>
      <c r="E19" s="71">
        <v>118.51</v>
      </c>
      <c r="F19" s="71">
        <v>28.692</v>
      </c>
      <c r="G19" s="71">
        <v>22.453600000000002</v>
      </c>
      <c r="H19" s="71">
        <v>21</v>
      </c>
      <c r="I19" s="71">
        <v>16.558499999999999</v>
      </c>
      <c r="J19" s="71">
        <v>3.3311000000000002</v>
      </c>
      <c r="L19" s="71">
        <v>2.6021000000000001</v>
      </c>
      <c r="N19" s="71">
        <v>0</v>
      </c>
      <c r="O19" s="71">
        <v>0</v>
      </c>
      <c r="P19" s="71">
        <v>197.28469999999999</v>
      </c>
      <c r="U19" s="73"/>
      <c r="V19" s="73"/>
      <c r="W19" s="73"/>
      <c r="X19" s="73"/>
      <c r="Y19" s="73"/>
      <c r="Z19" s="73"/>
      <c r="AA19" s="73"/>
      <c r="AD19" s="73"/>
      <c r="AE19" s="73"/>
      <c r="AF19" s="73"/>
      <c r="AG19" s="73"/>
      <c r="AH19" s="73"/>
      <c r="AI19" s="73"/>
      <c r="AK19" s="73"/>
      <c r="AL19" s="73"/>
    </row>
    <row r="20" spans="1:38" x14ac:dyDescent="0.25">
      <c r="A20" s="71" t="s">
        <v>26</v>
      </c>
      <c r="B20" s="73">
        <v>2227.7550000000001</v>
      </c>
      <c r="C20" s="71">
        <v>131.62700000000001</v>
      </c>
      <c r="D20" s="73">
        <v>2359.3820000000001</v>
      </c>
      <c r="E20" s="73">
        <v>1382.24</v>
      </c>
      <c r="F20" s="71">
        <v>394.72460000000001</v>
      </c>
      <c r="G20" s="71">
        <v>246.87880000000001</v>
      </c>
      <c r="H20" s="71">
        <v>310</v>
      </c>
      <c r="I20" s="71">
        <v>313.7978</v>
      </c>
      <c r="K20" s="71">
        <v>568</v>
      </c>
      <c r="L20" s="71">
        <v>49.311100000000003</v>
      </c>
      <c r="M20" s="71">
        <v>311.2133</v>
      </c>
      <c r="N20" s="71">
        <v>51.255000000000003</v>
      </c>
      <c r="O20" s="71">
        <v>0</v>
      </c>
      <c r="P20" s="73">
        <v>2968.7291</v>
      </c>
      <c r="U20" s="73"/>
      <c r="V20" s="73"/>
      <c r="W20" s="73"/>
      <c r="X20" s="73"/>
      <c r="Y20" s="73"/>
      <c r="Z20" s="73"/>
      <c r="AA20" s="73"/>
      <c r="AD20" s="73"/>
      <c r="AE20" s="73"/>
      <c r="AF20" s="73"/>
      <c r="AG20" s="73"/>
      <c r="AH20" s="73"/>
      <c r="AI20" s="73"/>
      <c r="AK20" s="73"/>
      <c r="AL20" s="73"/>
    </row>
    <row r="21" spans="1:38" x14ac:dyDescent="0.25">
      <c r="A21" s="71" t="s">
        <v>27</v>
      </c>
      <c r="B21" s="71">
        <v>257.75</v>
      </c>
      <c r="D21" s="71">
        <v>257.75</v>
      </c>
      <c r="E21" s="71">
        <v>96.5</v>
      </c>
      <c r="F21" s="71">
        <v>43.121600000000001</v>
      </c>
      <c r="G21" s="71">
        <v>13.3446</v>
      </c>
      <c r="H21" s="71">
        <v>34</v>
      </c>
      <c r="I21" s="71">
        <v>34.280799999999999</v>
      </c>
      <c r="L21" s="71">
        <v>5.3869999999999996</v>
      </c>
      <c r="N21" s="71">
        <v>0</v>
      </c>
      <c r="O21" s="71">
        <v>0</v>
      </c>
      <c r="P21" s="71">
        <v>271.09460000000001</v>
      </c>
      <c r="U21" s="73"/>
      <c r="V21" s="73"/>
      <c r="W21" s="73"/>
      <c r="X21" s="73"/>
      <c r="Y21" s="73"/>
      <c r="Z21" s="73"/>
      <c r="AA21" s="73"/>
      <c r="AD21" s="73"/>
      <c r="AE21" s="73"/>
      <c r="AF21" s="73"/>
      <c r="AG21" s="73"/>
      <c r="AH21" s="73"/>
      <c r="AI21" s="73"/>
      <c r="AK21" s="73"/>
      <c r="AL21" s="73"/>
    </row>
    <row r="22" spans="1:38" x14ac:dyDescent="0.25">
      <c r="A22" s="71" t="s">
        <v>28</v>
      </c>
      <c r="B22" s="71">
        <v>167.5</v>
      </c>
      <c r="D22" s="71">
        <v>167.5</v>
      </c>
      <c r="E22" s="71">
        <v>113</v>
      </c>
      <c r="F22" s="71">
        <v>28.0228</v>
      </c>
      <c r="G22" s="71">
        <v>21.244299999999999</v>
      </c>
      <c r="H22" s="71">
        <v>14</v>
      </c>
      <c r="I22" s="71">
        <v>22.2775</v>
      </c>
      <c r="L22" s="71">
        <v>3.5007999999999999</v>
      </c>
      <c r="N22" s="71">
        <v>0</v>
      </c>
      <c r="O22" s="71">
        <v>0</v>
      </c>
      <c r="P22" s="71">
        <v>188.74430000000001</v>
      </c>
      <c r="U22" s="73"/>
      <c r="V22" s="73"/>
      <c r="W22" s="73"/>
      <c r="X22" s="73"/>
      <c r="Y22" s="73"/>
      <c r="Z22" s="73"/>
      <c r="AA22" s="73"/>
      <c r="AD22" s="73"/>
      <c r="AE22" s="73"/>
      <c r="AF22" s="73"/>
      <c r="AG22" s="73"/>
      <c r="AH22" s="73"/>
      <c r="AI22" s="73"/>
      <c r="AK22" s="73"/>
      <c r="AL22" s="73"/>
    </row>
    <row r="23" spans="1:38" x14ac:dyDescent="0.25">
      <c r="A23" s="71" t="s">
        <v>29</v>
      </c>
      <c r="B23" s="73">
        <v>1085</v>
      </c>
      <c r="C23" s="71">
        <v>28.645</v>
      </c>
      <c r="D23" s="73">
        <v>1113.645</v>
      </c>
      <c r="E23" s="71">
        <v>540</v>
      </c>
      <c r="F23" s="71">
        <v>186.31280000000001</v>
      </c>
      <c r="G23" s="71">
        <v>88.421800000000005</v>
      </c>
      <c r="H23" s="71">
        <v>186</v>
      </c>
      <c r="I23" s="71">
        <v>148.1148</v>
      </c>
      <c r="J23" s="71">
        <v>28.413900000000002</v>
      </c>
      <c r="K23" s="71">
        <v>19</v>
      </c>
      <c r="L23" s="71">
        <v>23.275200000000002</v>
      </c>
      <c r="N23" s="71">
        <v>22.5</v>
      </c>
      <c r="O23" s="71">
        <v>0</v>
      </c>
      <c r="P23" s="73">
        <v>1252.9807000000001</v>
      </c>
      <c r="U23" s="73"/>
      <c r="V23" s="73"/>
      <c r="W23" s="73"/>
      <c r="X23" s="73"/>
      <c r="Y23" s="73"/>
      <c r="Z23" s="73"/>
      <c r="AA23" s="73"/>
      <c r="AD23" s="73"/>
      <c r="AE23" s="73"/>
      <c r="AF23" s="73"/>
      <c r="AG23" s="73"/>
      <c r="AH23" s="73"/>
      <c r="AI23" s="73"/>
      <c r="AK23" s="73"/>
      <c r="AL23" s="73"/>
    </row>
    <row r="24" spans="1:38" x14ac:dyDescent="0.25">
      <c r="A24" s="71" t="s">
        <v>30</v>
      </c>
      <c r="B24" s="71">
        <v>168.17</v>
      </c>
      <c r="D24" s="71">
        <v>168.17</v>
      </c>
      <c r="E24" s="71">
        <v>57</v>
      </c>
      <c r="F24" s="71">
        <v>28.134799999999998</v>
      </c>
      <c r="G24" s="71">
        <v>7.2163000000000004</v>
      </c>
      <c r="H24" s="71">
        <v>20</v>
      </c>
      <c r="I24" s="71">
        <v>22.366599999999998</v>
      </c>
      <c r="L24" s="71">
        <v>3.5148000000000001</v>
      </c>
      <c r="N24" s="71">
        <v>0</v>
      </c>
      <c r="O24" s="71">
        <v>0</v>
      </c>
      <c r="P24" s="71">
        <v>175.38630000000001</v>
      </c>
      <c r="U24" s="73"/>
      <c r="V24" s="73"/>
      <c r="W24" s="73"/>
      <c r="X24" s="73"/>
      <c r="Y24" s="73"/>
      <c r="Z24" s="73"/>
      <c r="AA24" s="73"/>
      <c r="AD24" s="73"/>
      <c r="AE24" s="73"/>
      <c r="AF24" s="73"/>
      <c r="AG24" s="73"/>
      <c r="AH24" s="73"/>
      <c r="AI24" s="73"/>
      <c r="AK24" s="73"/>
      <c r="AL24" s="73"/>
    </row>
    <row r="25" spans="1:38" x14ac:dyDescent="0.25">
      <c r="A25" s="71" t="s">
        <v>31</v>
      </c>
      <c r="B25" s="71">
        <v>107.62</v>
      </c>
      <c r="D25" s="71">
        <v>107.62</v>
      </c>
      <c r="E25" s="71">
        <v>56</v>
      </c>
      <c r="F25" s="71">
        <v>18.004799999999999</v>
      </c>
      <c r="G25" s="71">
        <v>9.4987999999999992</v>
      </c>
      <c r="H25" s="71">
        <v>20</v>
      </c>
      <c r="I25" s="71">
        <v>14.313499999999999</v>
      </c>
      <c r="J25" s="71">
        <v>4.2648999999999999</v>
      </c>
      <c r="L25" s="71">
        <v>2.2492999999999999</v>
      </c>
      <c r="N25" s="71">
        <v>0</v>
      </c>
      <c r="O25" s="71">
        <v>0</v>
      </c>
      <c r="P25" s="71">
        <v>121.3837</v>
      </c>
      <c r="U25" s="73"/>
      <c r="V25" s="73"/>
      <c r="W25" s="73"/>
      <c r="X25" s="73"/>
      <c r="Y25" s="73"/>
      <c r="Z25" s="73"/>
      <c r="AA25" s="73"/>
      <c r="AD25" s="73"/>
      <c r="AE25" s="73"/>
      <c r="AF25" s="73"/>
      <c r="AG25" s="73"/>
      <c r="AH25" s="73"/>
      <c r="AI25" s="73"/>
      <c r="AK25" s="73"/>
      <c r="AL25" s="73"/>
    </row>
    <row r="26" spans="1:38" x14ac:dyDescent="0.25">
      <c r="A26" s="71" t="s">
        <v>32</v>
      </c>
      <c r="B26" s="71">
        <v>673.5</v>
      </c>
      <c r="C26" s="71">
        <v>5.9485000000000001</v>
      </c>
      <c r="D26" s="71">
        <v>679.44849999999997</v>
      </c>
      <c r="E26" s="71">
        <v>156</v>
      </c>
      <c r="F26" s="71">
        <v>113.6717</v>
      </c>
      <c r="G26" s="71">
        <v>10.582100000000001</v>
      </c>
      <c r="H26" s="71">
        <v>63</v>
      </c>
      <c r="I26" s="71">
        <v>90.366699999999994</v>
      </c>
      <c r="L26" s="71">
        <v>14.2005</v>
      </c>
      <c r="N26" s="71">
        <v>0</v>
      </c>
      <c r="O26" s="71">
        <v>0</v>
      </c>
      <c r="P26" s="71">
        <v>690.03060000000005</v>
      </c>
      <c r="U26" s="73"/>
      <c r="V26" s="73"/>
      <c r="W26" s="73"/>
      <c r="X26" s="73"/>
      <c r="Y26" s="73"/>
      <c r="Z26" s="73"/>
      <c r="AA26" s="73"/>
      <c r="AD26" s="73"/>
      <c r="AE26" s="73"/>
      <c r="AF26" s="73"/>
      <c r="AG26" s="73"/>
      <c r="AH26" s="73"/>
      <c r="AI26" s="73"/>
      <c r="AK26" s="73"/>
      <c r="AL26" s="73"/>
    </row>
    <row r="27" spans="1:38" x14ac:dyDescent="0.25">
      <c r="A27" s="71" t="s">
        <v>33</v>
      </c>
      <c r="B27" s="71">
        <v>333.25</v>
      </c>
      <c r="D27" s="71">
        <v>333.25</v>
      </c>
      <c r="E27" s="71">
        <v>154</v>
      </c>
      <c r="F27" s="71">
        <v>55.752699999999997</v>
      </c>
      <c r="G27" s="71">
        <v>24.561800000000002</v>
      </c>
      <c r="H27" s="71">
        <v>56</v>
      </c>
      <c r="I27" s="71">
        <v>44.322299999999998</v>
      </c>
      <c r="J27" s="71">
        <v>8.7583000000000002</v>
      </c>
      <c r="L27" s="71">
        <v>6.9649000000000001</v>
      </c>
      <c r="N27" s="71">
        <v>0</v>
      </c>
      <c r="O27" s="71">
        <v>0</v>
      </c>
      <c r="P27" s="71">
        <v>366.57010000000002</v>
      </c>
      <c r="U27" s="73"/>
      <c r="V27" s="73"/>
      <c r="W27" s="73"/>
      <c r="X27" s="73"/>
      <c r="Y27" s="73"/>
      <c r="Z27" s="73"/>
      <c r="AA27" s="73"/>
      <c r="AD27" s="73"/>
      <c r="AE27" s="73"/>
      <c r="AF27" s="73"/>
      <c r="AG27" s="73"/>
      <c r="AH27" s="73"/>
      <c r="AI27" s="73"/>
      <c r="AK27" s="73"/>
      <c r="AL27" s="73"/>
    </row>
    <row r="28" spans="1:38" x14ac:dyDescent="0.25">
      <c r="A28" s="71" t="s">
        <v>34</v>
      </c>
      <c r="B28" s="71">
        <v>106</v>
      </c>
      <c r="D28" s="71">
        <v>106</v>
      </c>
      <c r="E28" s="71">
        <v>50</v>
      </c>
      <c r="F28" s="71">
        <v>17.733799999999999</v>
      </c>
      <c r="G28" s="71">
        <v>8.0665999999999993</v>
      </c>
      <c r="H28" s="71">
        <v>8</v>
      </c>
      <c r="I28" s="71">
        <v>14.098000000000001</v>
      </c>
      <c r="L28" s="71">
        <v>2.2153999999999998</v>
      </c>
      <c r="N28" s="71">
        <v>2</v>
      </c>
      <c r="O28" s="71">
        <v>0</v>
      </c>
      <c r="P28" s="71">
        <v>116.06659999999999</v>
      </c>
      <c r="U28" s="73"/>
      <c r="V28" s="73"/>
      <c r="W28" s="73"/>
      <c r="X28" s="73"/>
      <c r="Y28" s="73"/>
      <c r="Z28" s="73"/>
      <c r="AA28" s="73"/>
      <c r="AD28" s="73"/>
      <c r="AE28" s="73"/>
      <c r="AF28" s="73"/>
      <c r="AG28" s="73"/>
      <c r="AH28" s="73"/>
      <c r="AI28" s="73"/>
      <c r="AK28" s="73"/>
      <c r="AL28" s="73"/>
    </row>
    <row r="29" spans="1:38" x14ac:dyDescent="0.25">
      <c r="A29" s="71" t="s">
        <v>499</v>
      </c>
      <c r="B29" s="71">
        <v>61.5</v>
      </c>
      <c r="D29" s="71">
        <v>42</v>
      </c>
      <c r="E29" s="71">
        <v>5</v>
      </c>
      <c r="F29" s="71">
        <v>10.289</v>
      </c>
      <c r="H29" s="71">
        <v>5</v>
      </c>
      <c r="I29" s="71">
        <v>5.5860000000000003</v>
      </c>
      <c r="L29" s="71">
        <v>0.87780000000000002</v>
      </c>
      <c r="N29" s="71">
        <v>0</v>
      </c>
      <c r="O29" s="71">
        <v>0</v>
      </c>
      <c r="P29" s="71">
        <v>61.5</v>
      </c>
      <c r="U29" s="73"/>
      <c r="V29" s="73"/>
      <c r="W29" s="73"/>
      <c r="X29" s="73"/>
      <c r="Y29" s="73"/>
      <c r="Z29" s="73"/>
      <c r="AA29" s="73"/>
      <c r="AD29" s="73"/>
      <c r="AE29" s="73"/>
      <c r="AF29" s="73"/>
      <c r="AG29" s="73"/>
      <c r="AH29" s="73"/>
      <c r="AI29" s="73"/>
      <c r="AK29" s="73"/>
      <c r="AL29" s="73"/>
    </row>
    <row r="30" spans="1:38" x14ac:dyDescent="0.25">
      <c r="A30" s="71" t="s">
        <v>35</v>
      </c>
      <c r="B30" s="71">
        <v>874</v>
      </c>
      <c r="D30" s="71">
        <v>874</v>
      </c>
      <c r="E30" s="71">
        <v>412</v>
      </c>
      <c r="F30" s="71">
        <v>146.22020000000001</v>
      </c>
      <c r="G30" s="71">
        <v>66.444999999999993</v>
      </c>
      <c r="H30" s="71">
        <v>134</v>
      </c>
      <c r="I30" s="71">
        <v>116.242</v>
      </c>
      <c r="J30" s="71">
        <v>13.3185</v>
      </c>
      <c r="L30" s="71">
        <v>18.2666</v>
      </c>
      <c r="N30" s="71">
        <v>1.75</v>
      </c>
      <c r="O30" s="71">
        <v>0</v>
      </c>
      <c r="P30" s="71">
        <v>955.51350000000002</v>
      </c>
      <c r="U30" s="73"/>
      <c r="V30" s="73"/>
      <c r="W30" s="73"/>
      <c r="X30" s="73"/>
      <c r="Y30" s="73"/>
      <c r="Z30" s="73"/>
      <c r="AA30" s="73"/>
      <c r="AD30" s="73"/>
      <c r="AE30" s="73"/>
      <c r="AF30" s="73"/>
      <c r="AG30" s="73"/>
      <c r="AH30" s="73"/>
      <c r="AI30" s="73"/>
      <c r="AK30" s="73"/>
      <c r="AL30" s="73"/>
    </row>
    <row r="31" spans="1:38" x14ac:dyDescent="0.25">
      <c r="A31" s="71" t="s">
        <v>36</v>
      </c>
      <c r="B31" s="71">
        <v>508.18</v>
      </c>
      <c r="D31" s="71">
        <v>508.18</v>
      </c>
      <c r="E31" s="71">
        <v>539.42999999999995</v>
      </c>
      <c r="F31" s="71">
        <v>85.018500000000003</v>
      </c>
      <c r="G31" s="71">
        <v>113.6036</v>
      </c>
      <c r="H31" s="71">
        <v>74</v>
      </c>
      <c r="I31" s="71">
        <v>67.587900000000005</v>
      </c>
      <c r="J31" s="71">
        <v>4.8090000000000002</v>
      </c>
      <c r="L31" s="71">
        <v>10.621</v>
      </c>
      <c r="N31" s="71">
        <v>0</v>
      </c>
      <c r="O31" s="71">
        <v>0</v>
      </c>
      <c r="P31" s="71">
        <v>626.59259999999995</v>
      </c>
      <c r="U31" s="73"/>
      <c r="V31" s="73"/>
      <c r="W31" s="73"/>
      <c r="X31" s="73"/>
      <c r="Y31" s="73"/>
      <c r="Z31" s="73"/>
      <c r="AA31" s="73"/>
      <c r="AD31" s="73"/>
      <c r="AE31" s="73"/>
      <c r="AF31" s="73"/>
      <c r="AG31" s="73"/>
      <c r="AH31" s="73"/>
      <c r="AI31" s="73"/>
      <c r="AK31" s="73"/>
      <c r="AL31" s="73"/>
    </row>
    <row r="32" spans="1:38" x14ac:dyDescent="0.25">
      <c r="A32" s="71" t="s">
        <v>37</v>
      </c>
      <c r="B32" s="73">
        <v>1156.635</v>
      </c>
      <c r="C32" s="71">
        <v>32.395699999999998</v>
      </c>
      <c r="D32" s="73">
        <v>1189.0307</v>
      </c>
      <c r="E32" s="71">
        <v>854.29</v>
      </c>
      <c r="F32" s="71">
        <v>198.9248</v>
      </c>
      <c r="G32" s="71">
        <v>163.84139999999999</v>
      </c>
      <c r="H32" s="71">
        <v>193</v>
      </c>
      <c r="I32" s="71">
        <v>158.14109999999999</v>
      </c>
      <c r="J32" s="71">
        <v>26.144200000000001</v>
      </c>
      <c r="L32" s="71">
        <v>24.8507</v>
      </c>
      <c r="N32" s="71">
        <v>40.5</v>
      </c>
      <c r="O32" s="71">
        <v>0</v>
      </c>
      <c r="P32" s="73">
        <v>1419.5163</v>
      </c>
      <c r="U32" s="73"/>
      <c r="V32" s="73"/>
      <c r="W32" s="73"/>
      <c r="X32" s="73"/>
      <c r="Y32" s="73"/>
      <c r="Z32" s="73"/>
      <c r="AA32" s="73"/>
      <c r="AD32" s="73"/>
      <c r="AE32" s="73"/>
      <c r="AF32" s="73"/>
      <c r="AG32" s="73"/>
      <c r="AH32" s="73"/>
      <c r="AI32" s="73"/>
      <c r="AK32" s="73"/>
      <c r="AL32" s="73"/>
    </row>
    <row r="33" spans="1:38" x14ac:dyDescent="0.25">
      <c r="A33" s="71" t="s">
        <v>38</v>
      </c>
      <c r="B33" s="71">
        <v>707.74</v>
      </c>
      <c r="C33" s="71">
        <v>25.2621</v>
      </c>
      <c r="D33" s="71">
        <v>733.00210000000004</v>
      </c>
      <c r="E33" s="71">
        <v>360</v>
      </c>
      <c r="F33" s="71">
        <v>122.6313</v>
      </c>
      <c r="G33" s="71">
        <v>59.342199999999998</v>
      </c>
      <c r="H33" s="71">
        <v>86</v>
      </c>
      <c r="I33" s="71">
        <v>97.4893</v>
      </c>
      <c r="K33" s="71">
        <v>1</v>
      </c>
      <c r="L33" s="71">
        <v>15.319699999999999</v>
      </c>
      <c r="N33" s="71">
        <v>0</v>
      </c>
      <c r="O33" s="71">
        <v>0</v>
      </c>
      <c r="P33" s="71">
        <v>792.34429999999998</v>
      </c>
      <c r="U33" s="73"/>
      <c r="V33" s="73"/>
      <c r="W33" s="73"/>
      <c r="X33" s="73"/>
      <c r="Y33" s="73"/>
      <c r="Z33" s="73"/>
      <c r="AA33" s="73"/>
      <c r="AD33" s="73"/>
      <c r="AE33" s="73"/>
      <c r="AF33" s="73"/>
      <c r="AG33" s="73"/>
      <c r="AH33" s="73"/>
      <c r="AI33" s="73"/>
      <c r="AK33" s="73"/>
      <c r="AL33" s="73"/>
    </row>
    <row r="34" spans="1:38" x14ac:dyDescent="0.25">
      <c r="A34" s="71" t="s">
        <v>39</v>
      </c>
      <c r="B34" s="71">
        <v>457.005</v>
      </c>
      <c r="C34" s="71">
        <v>13.0648</v>
      </c>
      <c r="D34" s="71">
        <v>470.06979999999999</v>
      </c>
      <c r="E34" s="71">
        <v>207.75</v>
      </c>
      <c r="F34" s="71">
        <v>78.642700000000005</v>
      </c>
      <c r="G34" s="71">
        <v>32.276800000000001</v>
      </c>
      <c r="H34" s="71">
        <v>53</v>
      </c>
      <c r="I34" s="71">
        <v>62.519300000000001</v>
      </c>
      <c r="K34" s="71">
        <v>1</v>
      </c>
      <c r="L34" s="71">
        <v>9.8245000000000005</v>
      </c>
      <c r="N34" s="71">
        <v>6.5</v>
      </c>
      <c r="O34" s="71">
        <v>0</v>
      </c>
      <c r="P34" s="71">
        <v>508.84660000000002</v>
      </c>
      <c r="U34" s="73"/>
      <c r="V34" s="73"/>
      <c r="W34" s="73"/>
      <c r="X34" s="73"/>
      <c r="Y34" s="73"/>
      <c r="Z34" s="73"/>
      <c r="AA34" s="73"/>
      <c r="AD34" s="73"/>
      <c r="AE34" s="73"/>
      <c r="AF34" s="73"/>
      <c r="AG34" s="73"/>
      <c r="AH34" s="73"/>
      <c r="AI34" s="73"/>
      <c r="AK34" s="73"/>
      <c r="AL34" s="73"/>
    </row>
    <row r="35" spans="1:38" x14ac:dyDescent="0.25">
      <c r="A35" s="71" t="s">
        <v>40</v>
      </c>
      <c r="B35" s="71">
        <v>190</v>
      </c>
      <c r="C35" s="71">
        <v>6.5991999999999997</v>
      </c>
      <c r="D35" s="71">
        <v>196.5992</v>
      </c>
      <c r="E35" s="71">
        <v>43</v>
      </c>
      <c r="F35" s="71">
        <v>32.890999999999998</v>
      </c>
      <c r="G35" s="71">
        <v>2.5272000000000001</v>
      </c>
      <c r="H35" s="71">
        <v>14</v>
      </c>
      <c r="I35" s="71">
        <v>26.1477</v>
      </c>
      <c r="L35" s="71">
        <v>4.1089000000000002</v>
      </c>
      <c r="N35" s="71">
        <v>0</v>
      </c>
      <c r="O35" s="71">
        <v>0</v>
      </c>
      <c r="P35" s="71">
        <v>199.12639999999999</v>
      </c>
      <c r="U35" s="73"/>
      <c r="V35" s="73"/>
      <c r="W35" s="73"/>
      <c r="X35" s="73"/>
      <c r="Y35" s="73"/>
      <c r="Z35" s="73"/>
      <c r="AA35" s="73"/>
      <c r="AD35" s="73"/>
      <c r="AE35" s="73"/>
      <c r="AF35" s="73"/>
      <c r="AG35" s="73"/>
      <c r="AH35" s="73"/>
      <c r="AI35" s="73"/>
      <c r="AK35" s="73"/>
      <c r="AL35" s="73"/>
    </row>
    <row r="36" spans="1:38" x14ac:dyDescent="0.25">
      <c r="A36" s="71" t="s">
        <v>41</v>
      </c>
      <c r="B36" s="71">
        <v>155</v>
      </c>
      <c r="C36" s="71">
        <v>8.16</v>
      </c>
      <c r="D36" s="71">
        <v>163.16</v>
      </c>
      <c r="E36" s="71">
        <v>104.47</v>
      </c>
      <c r="F36" s="71">
        <v>27.296700000000001</v>
      </c>
      <c r="G36" s="71">
        <v>19.293299999999999</v>
      </c>
      <c r="H36" s="71">
        <v>34</v>
      </c>
      <c r="I36" s="71">
        <v>21.700299999999999</v>
      </c>
      <c r="J36" s="71">
        <v>9.2248000000000001</v>
      </c>
      <c r="L36" s="71">
        <v>3.41</v>
      </c>
      <c r="N36" s="71">
        <v>4</v>
      </c>
      <c r="O36" s="71">
        <v>0</v>
      </c>
      <c r="P36" s="71">
        <v>195.6781</v>
      </c>
      <c r="U36" s="73"/>
      <c r="V36" s="73"/>
      <c r="W36" s="73"/>
      <c r="X36" s="73"/>
      <c r="Y36" s="73"/>
      <c r="Z36" s="73"/>
      <c r="AA36" s="73"/>
      <c r="AD36" s="73"/>
      <c r="AE36" s="73"/>
      <c r="AF36" s="73"/>
      <c r="AG36" s="73"/>
      <c r="AH36" s="73"/>
      <c r="AI36" s="73"/>
      <c r="AK36" s="73"/>
      <c r="AL36" s="73"/>
    </row>
    <row r="37" spans="1:38" x14ac:dyDescent="0.25">
      <c r="A37" s="71" t="s">
        <v>42</v>
      </c>
      <c r="B37" s="71">
        <v>796.25</v>
      </c>
      <c r="C37" s="71">
        <v>18.381799999999998</v>
      </c>
      <c r="D37" s="71">
        <v>814.6318</v>
      </c>
      <c r="E37" s="71">
        <v>505.14</v>
      </c>
      <c r="F37" s="71">
        <v>136.28790000000001</v>
      </c>
      <c r="G37" s="71">
        <v>92.212999999999994</v>
      </c>
      <c r="H37" s="71">
        <v>115</v>
      </c>
      <c r="I37" s="71">
        <v>108.346</v>
      </c>
      <c r="J37" s="71">
        <v>4.9904999999999999</v>
      </c>
      <c r="K37" s="71">
        <v>8</v>
      </c>
      <c r="L37" s="71">
        <v>17.0258</v>
      </c>
      <c r="N37" s="71">
        <v>29.03</v>
      </c>
      <c r="O37" s="71">
        <v>0</v>
      </c>
      <c r="P37" s="71">
        <v>940.86530000000005</v>
      </c>
      <c r="U37" s="73"/>
      <c r="V37" s="73"/>
      <c r="W37" s="73"/>
      <c r="X37" s="73"/>
      <c r="Y37" s="73"/>
      <c r="Z37" s="73"/>
      <c r="AA37" s="73"/>
      <c r="AD37" s="73"/>
      <c r="AE37" s="73"/>
      <c r="AF37" s="73"/>
      <c r="AG37" s="73"/>
      <c r="AH37" s="73"/>
      <c r="AI37" s="73"/>
      <c r="AK37" s="73"/>
      <c r="AL37" s="73"/>
    </row>
    <row r="38" spans="1:38" x14ac:dyDescent="0.25">
      <c r="A38" s="71" t="s">
        <v>43</v>
      </c>
      <c r="B38" s="73">
        <v>1888.34</v>
      </c>
      <c r="C38" s="71">
        <v>69.566699999999997</v>
      </c>
      <c r="D38" s="73">
        <v>1957.9067</v>
      </c>
      <c r="E38" s="71">
        <v>302.18</v>
      </c>
      <c r="F38" s="71">
        <v>327.55779999999999</v>
      </c>
      <c r="H38" s="71">
        <v>174</v>
      </c>
      <c r="I38" s="71">
        <v>260.40159999999997</v>
      </c>
      <c r="K38" s="71">
        <v>6</v>
      </c>
      <c r="L38" s="71">
        <v>40.920299999999997</v>
      </c>
      <c r="N38" s="71">
        <v>0</v>
      </c>
      <c r="O38" s="71">
        <v>0</v>
      </c>
      <c r="P38" s="73">
        <v>1957.9067</v>
      </c>
      <c r="U38" s="73"/>
      <c r="V38" s="73"/>
      <c r="W38" s="73"/>
      <c r="X38" s="73"/>
      <c r="Y38" s="73"/>
      <c r="Z38" s="73"/>
      <c r="AA38" s="73"/>
      <c r="AD38" s="73"/>
      <c r="AE38" s="73"/>
      <c r="AF38" s="73"/>
      <c r="AG38" s="73"/>
      <c r="AH38" s="73"/>
      <c r="AI38" s="73"/>
      <c r="AK38" s="73"/>
      <c r="AL38" s="73"/>
    </row>
    <row r="39" spans="1:38" x14ac:dyDescent="0.25">
      <c r="A39" s="71" t="s">
        <v>44</v>
      </c>
      <c r="B39" s="73">
        <v>1517.335</v>
      </c>
      <c r="C39" s="71">
        <v>48.212699999999998</v>
      </c>
      <c r="D39" s="73">
        <v>1565.5477000000001</v>
      </c>
      <c r="E39" s="71">
        <v>398.32</v>
      </c>
      <c r="F39" s="71">
        <v>261.91609999999997</v>
      </c>
      <c r="G39" s="71">
        <v>34.100999999999999</v>
      </c>
      <c r="H39" s="71">
        <v>165</v>
      </c>
      <c r="I39" s="71">
        <v>208.21780000000001</v>
      </c>
      <c r="K39" s="71">
        <v>39</v>
      </c>
      <c r="L39" s="71">
        <v>32.719900000000003</v>
      </c>
      <c r="M39" s="71">
        <v>3.7679999999999998</v>
      </c>
      <c r="N39" s="71">
        <v>13</v>
      </c>
      <c r="O39" s="71">
        <v>0</v>
      </c>
      <c r="P39" s="73">
        <v>1616.4167</v>
      </c>
      <c r="U39" s="73"/>
      <c r="V39" s="73"/>
      <c r="W39" s="73"/>
      <c r="X39" s="73"/>
      <c r="Y39" s="73"/>
      <c r="Z39" s="73"/>
      <c r="AA39" s="73"/>
      <c r="AD39" s="73"/>
      <c r="AE39" s="73"/>
      <c r="AF39" s="73"/>
      <c r="AG39" s="73"/>
      <c r="AH39" s="73"/>
      <c r="AI39" s="73"/>
      <c r="AK39" s="73"/>
      <c r="AL39" s="73"/>
    </row>
    <row r="40" spans="1:38" x14ac:dyDescent="0.25">
      <c r="A40" s="71" t="s">
        <v>45</v>
      </c>
      <c r="B40" s="71">
        <v>380.245</v>
      </c>
      <c r="C40" s="71">
        <v>15.6326</v>
      </c>
      <c r="D40" s="71">
        <v>395.87759999999997</v>
      </c>
      <c r="E40" s="71">
        <v>129.24</v>
      </c>
      <c r="F40" s="71">
        <v>66.2303</v>
      </c>
      <c r="G40" s="71">
        <v>15.7524</v>
      </c>
      <c r="H40" s="71">
        <v>46</v>
      </c>
      <c r="I40" s="71">
        <v>52.651699999999998</v>
      </c>
      <c r="L40" s="71">
        <v>8.2737999999999996</v>
      </c>
      <c r="N40" s="71">
        <v>0</v>
      </c>
      <c r="O40" s="71">
        <v>0</v>
      </c>
      <c r="P40" s="71">
        <v>411.63</v>
      </c>
      <c r="Q40" s="73">
        <v>2397</v>
      </c>
      <c r="R40" s="71">
        <v>0</v>
      </c>
      <c r="S40" s="73">
        <v>2371</v>
      </c>
      <c r="T40" s="73">
        <v>2371</v>
      </c>
      <c r="U40" s="73"/>
      <c r="V40" s="73"/>
      <c r="W40" s="73"/>
      <c r="X40" s="73"/>
      <c r="Y40" s="73"/>
      <c r="Z40" s="73"/>
      <c r="AA40" s="73"/>
      <c r="AD40" s="73"/>
      <c r="AE40" s="73"/>
      <c r="AF40" s="73"/>
      <c r="AG40" s="73"/>
      <c r="AH40" s="73"/>
      <c r="AI40" s="73"/>
      <c r="AK40" s="73"/>
      <c r="AL40" s="73"/>
    </row>
    <row r="41" spans="1:38" x14ac:dyDescent="0.25">
      <c r="A41" s="71" t="s">
        <v>46</v>
      </c>
      <c r="B41" s="73">
        <v>1283.5999999999999</v>
      </c>
      <c r="C41" s="71">
        <v>39.11</v>
      </c>
      <c r="D41" s="73">
        <v>1322.71</v>
      </c>
      <c r="E41" s="71">
        <v>307.47000000000003</v>
      </c>
      <c r="F41" s="71">
        <v>221.2894</v>
      </c>
      <c r="G41" s="71">
        <v>21.545200000000001</v>
      </c>
      <c r="H41" s="71">
        <v>116</v>
      </c>
      <c r="I41" s="71">
        <v>175.9204</v>
      </c>
      <c r="L41" s="71">
        <v>27.644600000000001</v>
      </c>
      <c r="N41" s="71">
        <v>0</v>
      </c>
      <c r="O41" s="71">
        <v>0</v>
      </c>
      <c r="P41" s="73">
        <v>1344.2552000000001</v>
      </c>
      <c r="U41" s="73"/>
      <c r="V41" s="73"/>
      <c r="W41" s="73"/>
      <c r="X41" s="73"/>
      <c r="Y41" s="73"/>
      <c r="Z41" s="73"/>
      <c r="AA41" s="73"/>
      <c r="AD41" s="73"/>
      <c r="AE41" s="73"/>
      <c r="AF41" s="73"/>
      <c r="AG41" s="73"/>
      <c r="AH41" s="73"/>
      <c r="AI41" s="73"/>
      <c r="AK41" s="73"/>
      <c r="AL41" s="73"/>
    </row>
    <row r="42" spans="1:38" x14ac:dyDescent="0.25">
      <c r="A42" s="71" t="s">
        <v>47</v>
      </c>
      <c r="B42" s="71">
        <v>567.89</v>
      </c>
      <c r="C42" s="71">
        <v>20.3628</v>
      </c>
      <c r="D42" s="71">
        <v>588.25279999999998</v>
      </c>
      <c r="E42" s="71">
        <v>176.78</v>
      </c>
      <c r="F42" s="71">
        <v>98.414699999999996</v>
      </c>
      <c r="G42" s="71">
        <v>19.5913</v>
      </c>
      <c r="H42" s="71">
        <v>42</v>
      </c>
      <c r="I42" s="71">
        <v>78.2376</v>
      </c>
      <c r="K42" s="71">
        <v>1</v>
      </c>
      <c r="L42" s="71">
        <v>12.294499999999999</v>
      </c>
      <c r="N42" s="71">
        <v>0</v>
      </c>
      <c r="O42" s="71">
        <v>0</v>
      </c>
      <c r="P42" s="71">
        <v>607.84410000000003</v>
      </c>
      <c r="U42" s="73"/>
      <c r="V42" s="73"/>
      <c r="W42" s="73"/>
      <c r="X42" s="73"/>
      <c r="Y42" s="73"/>
      <c r="Z42" s="73"/>
      <c r="AA42" s="73"/>
      <c r="AD42" s="73"/>
      <c r="AE42" s="73"/>
      <c r="AF42" s="73"/>
      <c r="AG42" s="73"/>
      <c r="AH42" s="73"/>
      <c r="AI42" s="73"/>
      <c r="AK42" s="73"/>
      <c r="AL42" s="73"/>
    </row>
    <row r="43" spans="1:38" x14ac:dyDescent="0.25">
      <c r="A43" s="71" t="s">
        <v>48</v>
      </c>
      <c r="B43" s="73">
        <v>17575.5</v>
      </c>
      <c r="C43" s="71">
        <v>751.84529999999995</v>
      </c>
      <c r="D43" s="73">
        <v>18327.345300000001</v>
      </c>
      <c r="E43" s="73">
        <v>8568.06</v>
      </c>
      <c r="F43" s="73">
        <v>3066.1649000000002</v>
      </c>
      <c r="G43" s="73">
        <v>1375.4728</v>
      </c>
      <c r="H43" s="68">
        <v>2140</v>
      </c>
      <c r="I43" s="73">
        <v>2437.5369000000001</v>
      </c>
      <c r="K43" s="68">
        <v>1664</v>
      </c>
      <c r="L43" s="71">
        <v>383.04149999999998</v>
      </c>
      <c r="M43" s="71">
        <v>768.57510000000002</v>
      </c>
      <c r="N43" s="71">
        <v>85.14</v>
      </c>
      <c r="O43" s="71">
        <v>0</v>
      </c>
      <c r="P43" s="73">
        <v>20556.533200000002</v>
      </c>
      <c r="U43" s="73"/>
      <c r="V43" s="73"/>
      <c r="W43" s="73"/>
      <c r="X43" s="73"/>
      <c r="Y43" s="73"/>
      <c r="Z43" s="73"/>
      <c r="AA43" s="73"/>
      <c r="AD43" s="73"/>
      <c r="AE43" s="73"/>
      <c r="AF43" s="73"/>
      <c r="AG43" s="73"/>
      <c r="AH43" s="73"/>
      <c r="AI43" s="73"/>
      <c r="AK43" s="73"/>
      <c r="AL43" s="73"/>
    </row>
    <row r="44" spans="1:38" x14ac:dyDescent="0.25">
      <c r="A44" s="71" t="s">
        <v>49</v>
      </c>
      <c r="B44" s="71">
        <v>684.98500000000001</v>
      </c>
      <c r="C44" s="71">
        <v>9.2310999999999996</v>
      </c>
      <c r="D44" s="71">
        <v>694.21609999999998</v>
      </c>
      <c r="E44" s="71">
        <v>147.51</v>
      </c>
      <c r="F44" s="71">
        <v>116.14239999999999</v>
      </c>
      <c r="G44" s="71">
        <v>7.8418999999999999</v>
      </c>
      <c r="H44" s="71">
        <v>112</v>
      </c>
      <c r="I44" s="71">
        <v>92.330699999999993</v>
      </c>
      <c r="J44" s="71">
        <v>14.751899999999999</v>
      </c>
      <c r="K44" s="71">
        <v>2</v>
      </c>
      <c r="L44" s="71">
        <v>14.5091</v>
      </c>
      <c r="N44" s="71">
        <v>0</v>
      </c>
      <c r="O44" s="71">
        <v>0</v>
      </c>
      <c r="P44" s="71">
        <v>716.80989999999997</v>
      </c>
      <c r="U44" s="73"/>
      <c r="V44" s="73"/>
      <c r="W44" s="73"/>
      <c r="X44" s="73"/>
      <c r="Y44" s="73"/>
      <c r="Z44" s="73"/>
      <c r="AA44" s="73"/>
      <c r="AD44" s="73"/>
      <c r="AE44" s="73"/>
      <c r="AF44" s="73"/>
      <c r="AG44" s="73"/>
      <c r="AH44" s="73"/>
      <c r="AI44" s="73"/>
      <c r="AK44" s="73"/>
      <c r="AL44" s="73"/>
    </row>
    <row r="45" spans="1:38" x14ac:dyDescent="0.25">
      <c r="A45" s="71" t="s">
        <v>50</v>
      </c>
      <c r="B45" s="71">
        <v>815.76</v>
      </c>
      <c r="C45" s="71">
        <v>27.0793</v>
      </c>
      <c r="D45" s="71">
        <v>842.83929999999998</v>
      </c>
      <c r="E45" s="71">
        <v>164.54</v>
      </c>
      <c r="F45" s="71">
        <v>141.00700000000001</v>
      </c>
      <c r="G45" s="71">
        <v>5.8832000000000004</v>
      </c>
      <c r="H45" s="71">
        <v>76</v>
      </c>
      <c r="I45" s="71">
        <v>112.0976</v>
      </c>
      <c r="L45" s="71">
        <v>17.615300000000001</v>
      </c>
      <c r="N45" s="71">
        <v>6</v>
      </c>
      <c r="O45" s="71">
        <v>0</v>
      </c>
      <c r="P45" s="71">
        <v>854.72249999999997</v>
      </c>
      <c r="U45" s="73"/>
      <c r="V45" s="73"/>
      <c r="W45" s="73"/>
      <c r="X45" s="73"/>
      <c r="Y45" s="73"/>
      <c r="Z45" s="73"/>
      <c r="AA45" s="73"/>
      <c r="AD45" s="73"/>
      <c r="AE45" s="73"/>
      <c r="AF45" s="73"/>
      <c r="AG45" s="73"/>
      <c r="AH45" s="73"/>
      <c r="AI45" s="73"/>
      <c r="AK45" s="73"/>
      <c r="AL45" s="73"/>
    </row>
    <row r="46" spans="1:38" x14ac:dyDescent="0.25">
      <c r="A46" s="71" t="s">
        <v>51</v>
      </c>
      <c r="B46" s="71">
        <v>258</v>
      </c>
      <c r="D46" s="71">
        <v>258</v>
      </c>
      <c r="E46" s="71">
        <v>81</v>
      </c>
      <c r="F46" s="71">
        <v>43.163400000000003</v>
      </c>
      <c r="G46" s="71">
        <v>9.4591999999999992</v>
      </c>
      <c r="H46" s="71">
        <v>29</v>
      </c>
      <c r="I46" s="71">
        <v>34.314</v>
      </c>
      <c r="L46" s="71">
        <v>5.3921999999999999</v>
      </c>
      <c r="N46" s="71">
        <v>0</v>
      </c>
      <c r="O46" s="71">
        <v>0</v>
      </c>
      <c r="P46" s="71">
        <v>267.45920000000001</v>
      </c>
      <c r="U46" s="73"/>
      <c r="V46" s="73"/>
      <c r="W46" s="73"/>
      <c r="X46" s="73"/>
      <c r="Y46" s="73"/>
      <c r="Z46" s="73"/>
      <c r="AA46" s="73"/>
      <c r="AD46" s="73"/>
      <c r="AE46" s="73"/>
      <c r="AF46" s="73"/>
      <c r="AG46" s="73"/>
      <c r="AH46" s="73"/>
      <c r="AI46" s="73"/>
      <c r="AK46" s="73"/>
      <c r="AL46" s="73"/>
    </row>
    <row r="47" spans="1:38" x14ac:dyDescent="0.25">
      <c r="A47" s="71" t="s">
        <v>52</v>
      </c>
      <c r="B47" s="73">
        <v>9744.625</v>
      </c>
      <c r="C47" s="71">
        <v>358.68540000000002</v>
      </c>
      <c r="D47" s="73">
        <v>10103.3104</v>
      </c>
      <c r="E47" s="73">
        <v>6418.78</v>
      </c>
      <c r="F47" s="73">
        <v>1690.2837999999999</v>
      </c>
      <c r="G47" s="73">
        <v>1182.1251999999999</v>
      </c>
      <c r="H47" s="68">
        <v>1185</v>
      </c>
      <c r="I47" s="73">
        <v>1343.7402999999999</v>
      </c>
      <c r="K47" s="68">
        <v>1138</v>
      </c>
      <c r="L47" s="71">
        <v>211.1592</v>
      </c>
      <c r="M47" s="71">
        <v>556.10450000000003</v>
      </c>
      <c r="N47" s="71">
        <v>55.25</v>
      </c>
      <c r="O47" s="71">
        <v>0</v>
      </c>
      <c r="P47" s="73">
        <v>11896.7901</v>
      </c>
      <c r="U47" s="73"/>
      <c r="V47" s="73"/>
      <c r="W47" s="73"/>
      <c r="X47" s="73"/>
      <c r="Y47" s="73"/>
      <c r="Z47" s="73"/>
      <c r="AA47" s="73"/>
      <c r="AD47" s="73"/>
      <c r="AE47" s="73"/>
      <c r="AF47" s="73"/>
      <c r="AG47" s="73"/>
      <c r="AH47" s="73"/>
      <c r="AI47" s="73"/>
      <c r="AK47" s="73"/>
      <c r="AL47" s="73"/>
    </row>
    <row r="48" spans="1:38" x14ac:dyDescent="0.25">
      <c r="A48" s="71" t="s">
        <v>53</v>
      </c>
      <c r="B48" s="71">
        <v>629.25</v>
      </c>
      <c r="D48" s="71">
        <v>629.25</v>
      </c>
      <c r="E48" s="71">
        <v>391</v>
      </c>
      <c r="F48" s="71">
        <v>105.2735</v>
      </c>
      <c r="G48" s="71">
        <v>71.431600000000003</v>
      </c>
      <c r="H48" s="71">
        <v>69</v>
      </c>
      <c r="I48" s="71">
        <v>83.690299999999993</v>
      </c>
      <c r="L48" s="71">
        <v>13.151300000000001</v>
      </c>
      <c r="N48" s="71">
        <v>0</v>
      </c>
      <c r="O48" s="71">
        <v>0</v>
      </c>
      <c r="P48" s="71">
        <v>700.6816</v>
      </c>
      <c r="U48" s="73"/>
      <c r="V48" s="73"/>
      <c r="W48" s="73"/>
      <c r="X48" s="73"/>
      <c r="Y48" s="73"/>
      <c r="Z48" s="73"/>
      <c r="AA48" s="73"/>
      <c r="AD48" s="73"/>
      <c r="AE48" s="73"/>
      <c r="AF48" s="73"/>
      <c r="AG48" s="73"/>
      <c r="AH48" s="73"/>
      <c r="AI48" s="73"/>
      <c r="AK48" s="73"/>
      <c r="AL48" s="73"/>
    </row>
    <row r="49" spans="1:38" x14ac:dyDescent="0.25">
      <c r="A49" s="71" t="s">
        <v>54</v>
      </c>
      <c r="B49" s="73">
        <v>4533.7</v>
      </c>
      <c r="C49" s="71">
        <v>113.4503</v>
      </c>
      <c r="D49" s="73">
        <v>4647.1503000000002</v>
      </c>
      <c r="E49" s="73">
        <v>3200.34</v>
      </c>
      <c r="F49" s="71">
        <v>777.46820000000002</v>
      </c>
      <c r="G49" s="71">
        <v>605.71759999999995</v>
      </c>
      <c r="H49" s="71">
        <v>846</v>
      </c>
      <c r="I49" s="71">
        <v>618.07100000000003</v>
      </c>
      <c r="J49" s="71">
        <v>170.9468</v>
      </c>
      <c r="K49" s="71">
        <v>14</v>
      </c>
      <c r="L49" s="71">
        <v>97.125399999999999</v>
      </c>
      <c r="N49" s="71">
        <v>58</v>
      </c>
      <c r="O49" s="71">
        <v>0</v>
      </c>
      <c r="P49" s="73">
        <v>5481.8146999999999</v>
      </c>
      <c r="U49" s="73"/>
      <c r="V49" s="73"/>
      <c r="W49" s="73"/>
      <c r="X49" s="73"/>
      <c r="Y49" s="73"/>
      <c r="Z49" s="73"/>
      <c r="AA49" s="73"/>
      <c r="AD49" s="73"/>
      <c r="AE49" s="73"/>
      <c r="AF49" s="73"/>
      <c r="AG49" s="73"/>
      <c r="AH49" s="73"/>
      <c r="AI49" s="73"/>
      <c r="AK49" s="73"/>
      <c r="AL49" s="73"/>
    </row>
    <row r="50" spans="1:38" x14ac:dyDescent="0.25">
      <c r="A50" s="71" t="s">
        <v>55</v>
      </c>
      <c r="B50" s="71">
        <v>762</v>
      </c>
      <c r="C50" s="71">
        <v>20.533300000000001</v>
      </c>
      <c r="D50" s="71">
        <v>782.53330000000005</v>
      </c>
      <c r="E50" s="71">
        <v>462</v>
      </c>
      <c r="F50" s="71">
        <v>130.9178</v>
      </c>
      <c r="G50" s="71">
        <v>82.770499999999998</v>
      </c>
      <c r="H50" s="71">
        <v>103</v>
      </c>
      <c r="I50" s="71">
        <v>104.07689999999999</v>
      </c>
      <c r="L50" s="71">
        <v>16.354900000000001</v>
      </c>
      <c r="N50" s="71">
        <v>0</v>
      </c>
      <c r="O50" s="71">
        <v>0</v>
      </c>
      <c r="P50" s="71">
        <v>865.30380000000002</v>
      </c>
      <c r="U50" s="73"/>
      <c r="V50" s="73"/>
      <c r="W50" s="73"/>
      <c r="X50" s="73"/>
      <c r="Y50" s="73"/>
      <c r="Z50" s="73"/>
      <c r="AA50" s="73"/>
      <c r="AD50" s="73"/>
      <c r="AE50" s="73"/>
      <c r="AF50" s="73"/>
      <c r="AG50" s="73"/>
      <c r="AH50" s="73"/>
      <c r="AI50" s="73"/>
      <c r="AK50" s="73"/>
      <c r="AL50" s="73"/>
    </row>
    <row r="51" spans="1:38" x14ac:dyDescent="0.25">
      <c r="A51" s="71" t="s">
        <v>56</v>
      </c>
      <c r="B51" s="71">
        <v>49.795000000000002</v>
      </c>
      <c r="D51" s="71">
        <v>49.795000000000002</v>
      </c>
      <c r="E51" s="71">
        <v>32</v>
      </c>
      <c r="F51" s="71">
        <v>8.3307000000000002</v>
      </c>
      <c r="G51" s="71">
        <v>5.9173</v>
      </c>
      <c r="H51" s="71">
        <v>14</v>
      </c>
      <c r="I51" s="71">
        <v>6.6227</v>
      </c>
      <c r="J51" s="71">
        <v>5.5328999999999997</v>
      </c>
      <c r="L51" s="71">
        <v>1.0407</v>
      </c>
      <c r="N51" s="71">
        <v>1</v>
      </c>
      <c r="O51" s="71">
        <v>0</v>
      </c>
      <c r="P51" s="71">
        <v>62.245199999999997</v>
      </c>
      <c r="U51" s="73"/>
      <c r="V51" s="73"/>
      <c r="W51" s="73"/>
      <c r="X51" s="73"/>
      <c r="Y51" s="73"/>
      <c r="Z51" s="73"/>
      <c r="AA51" s="73"/>
      <c r="AD51" s="73"/>
      <c r="AE51" s="73"/>
      <c r="AF51" s="73"/>
      <c r="AG51" s="73"/>
      <c r="AH51" s="73"/>
      <c r="AI51" s="73"/>
      <c r="AK51" s="73"/>
      <c r="AL51" s="73"/>
    </row>
    <row r="52" spans="1:38" x14ac:dyDescent="0.25">
      <c r="A52" s="71" t="s">
        <v>57</v>
      </c>
      <c r="B52" s="71">
        <v>546</v>
      </c>
      <c r="C52" s="71">
        <v>24.903500000000001</v>
      </c>
      <c r="D52" s="71">
        <v>570.90350000000001</v>
      </c>
      <c r="E52" s="71">
        <v>246</v>
      </c>
      <c r="F52" s="71">
        <v>95.512200000000007</v>
      </c>
      <c r="G52" s="71">
        <v>37.622</v>
      </c>
      <c r="H52" s="71">
        <v>91</v>
      </c>
      <c r="I52" s="71">
        <v>75.930199999999999</v>
      </c>
      <c r="J52" s="71">
        <v>11.3024</v>
      </c>
      <c r="K52" s="71">
        <v>1</v>
      </c>
      <c r="L52" s="71">
        <v>11.931900000000001</v>
      </c>
      <c r="N52" s="71">
        <v>14.5</v>
      </c>
      <c r="O52" s="71">
        <v>0</v>
      </c>
      <c r="P52" s="71">
        <v>634.3279</v>
      </c>
      <c r="U52" s="73"/>
      <c r="V52" s="73"/>
      <c r="W52" s="73"/>
      <c r="X52" s="73"/>
      <c r="Y52" s="73"/>
      <c r="Z52" s="73"/>
      <c r="AA52" s="73"/>
      <c r="AD52" s="73"/>
      <c r="AE52" s="73"/>
      <c r="AF52" s="73"/>
      <c r="AG52" s="73"/>
      <c r="AH52" s="73"/>
      <c r="AI52" s="73"/>
      <c r="AK52" s="73"/>
      <c r="AL52" s="73"/>
    </row>
    <row r="53" spans="1:38" x14ac:dyDescent="0.25">
      <c r="A53" s="71" t="s">
        <v>500</v>
      </c>
      <c r="B53" s="71">
        <v>33.5</v>
      </c>
      <c r="D53" s="71">
        <v>22.5</v>
      </c>
      <c r="E53" s="71">
        <v>13</v>
      </c>
      <c r="F53" s="71">
        <v>5.6045999999999996</v>
      </c>
      <c r="G53" s="71">
        <v>1.8489</v>
      </c>
      <c r="H53" s="71">
        <v>3</v>
      </c>
      <c r="I53" s="71">
        <v>2.9925000000000002</v>
      </c>
      <c r="J53" s="71">
        <v>5.5999999999999999E-3</v>
      </c>
      <c r="L53" s="71">
        <v>0.4703</v>
      </c>
      <c r="N53" s="71">
        <v>0</v>
      </c>
      <c r="O53" s="71">
        <v>0</v>
      </c>
      <c r="P53" s="71">
        <v>35.354500000000002</v>
      </c>
      <c r="U53" s="73"/>
      <c r="V53" s="73"/>
      <c r="W53" s="73"/>
      <c r="X53" s="73"/>
      <c r="Y53" s="73"/>
      <c r="Z53" s="73"/>
      <c r="AA53" s="73"/>
      <c r="AD53" s="73"/>
      <c r="AE53" s="73"/>
      <c r="AF53" s="73"/>
      <c r="AG53" s="73"/>
      <c r="AH53" s="73"/>
      <c r="AI53" s="73"/>
      <c r="AK53" s="73"/>
      <c r="AL53" s="73"/>
    </row>
    <row r="54" spans="1:38" x14ac:dyDescent="0.25">
      <c r="A54" s="71" t="s">
        <v>501</v>
      </c>
      <c r="B54" s="71">
        <v>48</v>
      </c>
      <c r="D54" s="71">
        <v>30.5</v>
      </c>
      <c r="E54" s="71">
        <v>27</v>
      </c>
      <c r="F54" s="71">
        <v>8.0304000000000002</v>
      </c>
      <c r="G54" s="71">
        <v>4.7423999999999999</v>
      </c>
      <c r="H54" s="71">
        <v>6</v>
      </c>
      <c r="I54" s="71">
        <v>4.0564999999999998</v>
      </c>
      <c r="J54" s="71">
        <v>1.4576</v>
      </c>
      <c r="L54" s="71">
        <v>0.63749999999999996</v>
      </c>
      <c r="N54" s="71">
        <v>0</v>
      </c>
      <c r="O54" s="71">
        <v>0</v>
      </c>
      <c r="P54" s="71">
        <v>54.2</v>
      </c>
      <c r="U54" s="73"/>
      <c r="V54" s="73"/>
      <c r="W54" s="73"/>
      <c r="X54" s="73"/>
      <c r="Y54" s="73"/>
      <c r="Z54" s="73"/>
      <c r="AA54" s="73"/>
      <c r="AD54" s="73"/>
      <c r="AE54" s="73"/>
      <c r="AF54" s="73"/>
      <c r="AG54" s="73"/>
      <c r="AH54" s="73"/>
      <c r="AI54" s="73"/>
      <c r="AK54" s="73"/>
      <c r="AL54" s="73"/>
    </row>
    <row r="55" spans="1:38" x14ac:dyDescent="0.25">
      <c r="A55" s="71" t="s">
        <v>58</v>
      </c>
      <c r="B55" s="71">
        <v>315.5</v>
      </c>
      <c r="C55" s="71">
        <v>17.352799999999998</v>
      </c>
      <c r="D55" s="71">
        <v>332.8528</v>
      </c>
      <c r="E55" s="71">
        <v>127</v>
      </c>
      <c r="F55" s="71">
        <v>55.686300000000003</v>
      </c>
      <c r="G55" s="71">
        <v>17.828399999999998</v>
      </c>
      <c r="H55" s="71">
        <v>55</v>
      </c>
      <c r="I55" s="71">
        <v>44.269399999999997</v>
      </c>
      <c r="J55" s="71">
        <v>8.0479000000000003</v>
      </c>
      <c r="L55" s="71">
        <v>6.9565999999999999</v>
      </c>
      <c r="N55" s="71">
        <v>4.25</v>
      </c>
      <c r="O55" s="71">
        <v>0</v>
      </c>
      <c r="P55" s="71">
        <v>362.97910000000002</v>
      </c>
      <c r="U55" s="73"/>
      <c r="V55" s="73"/>
      <c r="W55" s="73"/>
      <c r="X55" s="73"/>
      <c r="Y55" s="73"/>
      <c r="Z55" s="73"/>
      <c r="AA55" s="73"/>
      <c r="AD55" s="73"/>
      <c r="AE55" s="73"/>
      <c r="AF55" s="73"/>
      <c r="AG55" s="73"/>
      <c r="AH55" s="73"/>
      <c r="AI55" s="73"/>
      <c r="AK55" s="73"/>
      <c r="AL55" s="73"/>
    </row>
    <row r="56" spans="1:38" x14ac:dyDescent="0.25">
      <c r="A56" s="71" t="s">
        <v>502</v>
      </c>
      <c r="B56" s="71">
        <v>40.090000000000003</v>
      </c>
      <c r="D56" s="71">
        <v>25.02</v>
      </c>
      <c r="E56" s="71">
        <v>6</v>
      </c>
      <c r="F56" s="71">
        <v>6.7070999999999996</v>
      </c>
      <c r="H56" s="71">
        <v>5</v>
      </c>
      <c r="I56" s="71">
        <v>3.3277000000000001</v>
      </c>
      <c r="J56" s="71">
        <v>1.2543</v>
      </c>
      <c r="L56" s="71">
        <v>0.52290000000000003</v>
      </c>
      <c r="N56" s="71">
        <v>0</v>
      </c>
      <c r="O56" s="71">
        <v>0</v>
      </c>
      <c r="P56" s="71">
        <v>41.344299999999997</v>
      </c>
      <c r="U56" s="73"/>
      <c r="V56" s="73"/>
      <c r="W56" s="73"/>
      <c r="X56" s="73"/>
      <c r="Y56" s="73"/>
      <c r="Z56" s="73"/>
      <c r="AA56" s="73"/>
      <c r="AD56" s="73"/>
      <c r="AE56" s="73"/>
      <c r="AF56" s="73"/>
      <c r="AG56" s="73"/>
      <c r="AH56" s="73"/>
      <c r="AI56" s="73"/>
      <c r="AK56" s="73"/>
      <c r="AL56" s="73"/>
    </row>
    <row r="57" spans="1:38" x14ac:dyDescent="0.25">
      <c r="A57" s="71" t="s">
        <v>59</v>
      </c>
      <c r="B57" s="71">
        <v>257.60000000000002</v>
      </c>
      <c r="C57" s="71">
        <v>3.2642000000000002</v>
      </c>
      <c r="D57" s="71">
        <v>260.86419999999998</v>
      </c>
      <c r="E57" s="71">
        <v>141</v>
      </c>
      <c r="F57" s="71">
        <v>43.642600000000002</v>
      </c>
      <c r="G57" s="71">
        <v>24.339400000000001</v>
      </c>
      <c r="H57" s="71">
        <v>38</v>
      </c>
      <c r="I57" s="71">
        <v>34.694899999999997</v>
      </c>
      <c r="J57" s="71">
        <v>2.4788000000000001</v>
      </c>
      <c r="L57" s="71">
        <v>5.4520999999999997</v>
      </c>
      <c r="N57" s="71">
        <v>0</v>
      </c>
      <c r="O57" s="71">
        <v>0</v>
      </c>
      <c r="P57" s="71">
        <v>287.68239999999997</v>
      </c>
      <c r="U57" s="73"/>
      <c r="V57" s="73"/>
      <c r="W57" s="73"/>
      <c r="X57" s="73"/>
      <c r="Y57" s="73"/>
      <c r="Z57" s="73"/>
      <c r="AA57" s="73"/>
      <c r="AD57" s="73"/>
      <c r="AE57" s="73"/>
      <c r="AF57" s="73"/>
      <c r="AG57" s="73"/>
      <c r="AH57" s="73"/>
      <c r="AI57" s="73"/>
      <c r="AK57" s="73"/>
      <c r="AL57" s="73"/>
    </row>
    <row r="58" spans="1:38" x14ac:dyDescent="0.25">
      <c r="A58" s="71" t="s">
        <v>503</v>
      </c>
      <c r="B58" s="71">
        <v>37</v>
      </c>
      <c r="D58" s="71">
        <v>27</v>
      </c>
      <c r="E58" s="71">
        <v>24</v>
      </c>
      <c r="F58" s="71">
        <v>6.1901000000000002</v>
      </c>
      <c r="G58" s="71">
        <v>4.4524999999999997</v>
      </c>
      <c r="H58" s="71">
        <v>2</v>
      </c>
      <c r="I58" s="71">
        <v>3.5910000000000002</v>
      </c>
      <c r="L58" s="71">
        <v>0.56430000000000002</v>
      </c>
      <c r="N58" s="71">
        <v>0</v>
      </c>
      <c r="O58" s="71">
        <v>0</v>
      </c>
      <c r="P58" s="71">
        <v>41.452500000000001</v>
      </c>
      <c r="U58" s="73"/>
      <c r="V58" s="73"/>
      <c r="W58" s="73"/>
      <c r="X58" s="73"/>
      <c r="Y58" s="73"/>
      <c r="Z58" s="73"/>
      <c r="AA58" s="73"/>
      <c r="AD58" s="73"/>
      <c r="AE58" s="73"/>
      <c r="AF58" s="73"/>
      <c r="AG58" s="73"/>
      <c r="AH58" s="73"/>
      <c r="AI58" s="73"/>
      <c r="AK58" s="73"/>
      <c r="AL58" s="73"/>
    </row>
    <row r="59" spans="1:38" x14ac:dyDescent="0.25">
      <c r="A59" s="71" t="s">
        <v>60</v>
      </c>
      <c r="B59" s="71">
        <v>938.75</v>
      </c>
      <c r="C59" s="71">
        <v>25.438500000000001</v>
      </c>
      <c r="D59" s="71">
        <v>964.18849999999998</v>
      </c>
      <c r="E59" s="71">
        <v>355.98</v>
      </c>
      <c r="F59" s="71">
        <v>161.30869999999999</v>
      </c>
      <c r="G59" s="71">
        <v>48.6678</v>
      </c>
      <c r="H59" s="71">
        <v>122</v>
      </c>
      <c r="I59" s="71">
        <v>128.2371</v>
      </c>
      <c r="K59" s="71">
        <v>8</v>
      </c>
      <c r="L59" s="71">
        <v>20.151499999999999</v>
      </c>
      <c r="N59" s="71">
        <v>0</v>
      </c>
      <c r="O59" s="71">
        <v>0</v>
      </c>
      <c r="P59" s="73">
        <v>1012.8563</v>
      </c>
      <c r="U59" s="73"/>
      <c r="V59" s="73"/>
      <c r="W59" s="73"/>
      <c r="X59" s="73"/>
      <c r="Y59" s="73"/>
      <c r="Z59" s="73"/>
      <c r="AA59" s="73"/>
      <c r="AD59" s="73"/>
      <c r="AE59" s="73"/>
      <c r="AF59" s="73"/>
      <c r="AG59" s="73"/>
      <c r="AH59" s="73"/>
      <c r="AI59" s="73"/>
      <c r="AK59" s="73"/>
      <c r="AL59" s="73"/>
    </row>
    <row r="60" spans="1:38" x14ac:dyDescent="0.25">
      <c r="A60" s="71" t="s">
        <v>61</v>
      </c>
      <c r="B60" s="71">
        <v>667.79</v>
      </c>
      <c r="C60" s="71">
        <v>8.0165000000000006</v>
      </c>
      <c r="D60" s="71">
        <v>675.80650000000003</v>
      </c>
      <c r="E60" s="71">
        <v>235.27</v>
      </c>
      <c r="F60" s="71">
        <v>113.0624</v>
      </c>
      <c r="G60" s="71">
        <v>30.5519</v>
      </c>
      <c r="H60" s="71">
        <v>94</v>
      </c>
      <c r="I60" s="71">
        <v>89.882300000000001</v>
      </c>
      <c r="J60" s="71">
        <v>3.0882999999999998</v>
      </c>
      <c r="K60" s="71">
        <v>1</v>
      </c>
      <c r="L60" s="71">
        <v>14.1244</v>
      </c>
      <c r="N60" s="71">
        <v>0</v>
      </c>
      <c r="O60" s="71">
        <v>0</v>
      </c>
      <c r="P60" s="71">
        <v>709.44669999999996</v>
      </c>
      <c r="U60" s="73"/>
      <c r="V60" s="73"/>
      <c r="W60" s="73"/>
      <c r="X60" s="73"/>
      <c r="Y60" s="73"/>
      <c r="Z60" s="73"/>
      <c r="AA60" s="73"/>
      <c r="AD60" s="73"/>
      <c r="AE60" s="73"/>
      <c r="AF60" s="73"/>
      <c r="AG60" s="73"/>
      <c r="AH60" s="73"/>
      <c r="AI60" s="73"/>
      <c r="AK60" s="73"/>
      <c r="AL60" s="73"/>
    </row>
    <row r="61" spans="1:38" x14ac:dyDescent="0.25">
      <c r="A61" s="71" t="s">
        <v>62</v>
      </c>
      <c r="B61" s="73">
        <v>2118.4299999999998</v>
      </c>
      <c r="C61" s="71">
        <v>18.1511</v>
      </c>
      <c r="D61" s="73">
        <v>2136.5810999999999</v>
      </c>
      <c r="E61" s="73">
        <v>1113.5</v>
      </c>
      <c r="F61" s="71">
        <v>357.45</v>
      </c>
      <c r="G61" s="71">
        <v>189.01249999999999</v>
      </c>
      <c r="H61" s="71">
        <v>379</v>
      </c>
      <c r="I61" s="71">
        <v>284.1653</v>
      </c>
      <c r="J61" s="71">
        <v>71.126000000000005</v>
      </c>
      <c r="K61" s="71">
        <v>29</v>
      </c>
      <c r="L61" s="71">
        <v>44.654499999999999</v>
      </c>
      <c r="N61" s="71">
        <v>20.5</v>
      </c>
      <c r="O61" s="71">
        <v>0</v>
      </c>
      <c r="P61" s="73">
        <v>2417.2195999999999</v>
      </c>
      <c r="U61" s="73"/>
      <c r="V61" s="73"/>
      <c r="W61" s="73"/>
      <c r="X61" s="73"/>
      <c r="Y61" s="73"/>
      <c r="Z61" s="73"/>
      <c r="AA61" s="73"/>
      <c r="AD61" s="73"/>
      <c r="AE61" s="73"/>
      <c r="AF61" s="73"/>
      <c r="AG61" s="73"/>
      <c r="AH61" s="73"/>
      <c r="AI61" s="73"/>
      <c r="AK61" s="73"/>
      <c r="AL61" s="73"/>
    </row>
    <row r="62" spans="1:38" x14ac:dyDescent="0.25">
      <c r="A62" s="71" t="s">
        <v>63</v>
      </c>
      <c r="B62" s="71">
        <v>753.08</v>
      </c>
      <c r="D62" s="71">
        <v>753.08</v>
      </c>
      <c r="E62" s="71">
        <v>261.04000000000002</v>
      </c>
      <c r="F62" s="71">
        <v>125.9903</v>
      </c>
      <c r="G62" s="71">
        <v>33.7624</v>
      </c>
      <c r="H62" s="71">
        <v>96</v>
      </c>
      <c r="I62" s="71">
        <v>100.1596</v>
      </c>
      <c r="L62" s="71">
        <v>15.7394</v>
      </c>
      <c r="N62" s="71">
        <v>0</v>
      </c>
      <c r="O62" s="71">
        <v>0</v>
      </c>
      <c r="P62" s="71">
        <v>786.8424</v>
      </c>
      <c r="U62" s="73"/>
      <c r="V62" s="73"/>
      <c r="W62" s="73"/>
      <c r="X62" s="73"/>
      <c r="Y62" s="73"/>
      <c r="Z62" s="73"/>
      <c r="AA62" s="73"/>
      <c r="AD62" s="73"/>
      <c r="AE62" s="73"/>
      <c r="AF62" s="73"/>
      <c r="AG62" s="73"/>
      <c r="AH62" s="73"/>
      <c r="AI62" s="73"/>
      <c r="AK62" s="73"/>
      <c r="AL62" s="73"/>
    </row>
    <row r="63" spans="1:38" x14ac:dyDescent="0.25">
      <c r="A63" s="71" t="s">
        <v>64</v>
      </c>
      <c r="B63" s="71">
        <v>355.5</v>
      </c>
      <c r="C63" s="71">
        <v>19.302800000000001</v>
      </c>
      <c r="D63" s="71">
        <v>374.80279999999999</v>
      </c>
      <c r="E63" s="71">
        <v>197</v>
      </c>
      <c r="F63" s="71">
        <v>62.704500000000003</v>
      </c>
      <c r="G63" s="71">
        <v>33.573900000000002</v>
      </c>
      <c r="H63" s="71">
        <v>66</v>
      </c>
      <c r="I63" s="71">
        <v>49.848799999999997</v>
      </c>
      <c r="J63" s="71">
        <v>12.1134</v>
      </c>
      <c r="L63" s="71">
        <v>7.8334000000000001</v>
      </c>
      <c r="N63" s="71">
        <v>0</v>
      </c>
      <c r="O63" s="71">
        <v>0</v>
      </c>
      <c r="P63" s="71">
        <v>420.49009999999998</v>
      </c>
      <c r="U63" s="73"/>
      <c r="V63" s="73"/>
      <c r="W63" s="73"/>
      <c r="X63" s="73"/>
      <c r="Y63" s="73"/>
      <c r="Z63" s="73"/>
      <c r="AA63" s="73"/>
      <c r="AD63" s="73"/>
      <c r="AE63" s="73"/>
      <c r="AF63" s="73"/>
      <c r="AG63" s="73"/>
      <c r="AH63" s="73"/>
      <c r="AI63" s="73"/>
      <c r="AK63" s="73"/>
      <c r="AL63" s="73"/>
    </row>
    <row r="64" spans="1:38" x14ac:dyDescent="0.25">
      <c r="A64" s="71" t="s">
        <v>65</v>
      </c>
      <c r="B64" s="73">
        <v>3657.2049999999999</v>
      </c>
      <c r="D64" s="73">
        <v>3657.2049999999999</v>
      </c>
      <c r="E64" s="73">
        <v>1527.42</v>
      </c>
      <c r="F64" s="71">
        <v>611.85040000000004</v>
      </c>
      <c r="G64" s="71">
        <v>228.89240000000001</v>
      </c>
      <c r="H64" s="71">
        <v>410</v>
      </c>
      <c r="I64" s="71">
        <v>486.4083</v>
      </c>
      <c r="K64" s="71">
        <v>92</v>
      </c>
      <c r="L64" s="71">
        <v>76.435599999999994</v>
      </c>
      <c r="M64" s="71">
        <v>9.3385999999999996</v>
      </c>
      <c r="N64" s="71">
        <v>0</v>
      </c>
      <c r="O64" s="71">
        <v>0</v>
      </c>
      <c r="P64" s="73">
        <v>3895.4360000000001</v>
      </c>
      <c r="U64" s="73"/>
      <c r="V64" s="73"/>
      <c r="W64" s="73"/>
      <c r="X64" s="73"/>
      <c r="Y64" s="73"/>
      <c r="Z64" s="73"/>
      <c r="AA64" s="73"/>
      <c r="AD64" s="73"/>
      <c r="AE64" s="73"/>
      <c r="AF64" s="73"/>
      <c r="AG64" s="73"/>
      <c r="AH64" s="73"/>
      <c r="AI64" s="73"/>
      <c r="AK64" s="73"/>
      <c r="AL64" s="73"/>
    </row>
    <row r="65" spans="1:38" x14ac:dyDescent="0.25">
      <c r="A65" s="71" t="s">
        <v>66</v>
      </c>
      <c r="B65" s="71">
        <v>192</v>
      </c>
      <c r="D65" s="71">
        <v>192</v>
      </c>
      <c r="E65" s="71">
        <v>131.41999999999999</v>
      </c>
      <c r="F65" s="71">
        <v>32.121600000000001</v>
      </c>
      <c r="G65" s="71">
        <v>24.825600000000001</v>
      </c>
      <c r="H65" s="71">
        <v>39</v>
      </c>
      <c r="I65" s="71">
        <v>25.536000000000001</v>
      </c>
      <c r="J65" s="71">
        <v>10.098000000000001</v>
      </c>
      <c r="L65" s="71">
        <v>4.0128000000000004</v>
      </c>
      <c r="N65" s="71">
        <v>0</v>
      </c>
      <c r="O65" s="71">
        <v>0</v>
      </c>
      <c r="P65" s="71">
        <v>226.92359999999999</v>
      </c>
      <c r="U65" s="73"/>
      <c r="V65" s="73"/>
      <c r="W65" s="73"/>
      <c r="X65" s="73"/>
      <c r="Y65" s="73"/>
      <c r="Z65" s="73"/>
      <c r="AA65" s="73"/>
      <c r="AD65" s="73"/>
      <c r="AE65" s="73"/>
      <c r="AF65" s="73"/>
      <c r="AG65" s="73"/>
      <c r="AH65" s="73"/>
      <c r="AI65" s="73"/>
      <c r="AK65" s="73"/>
      <c r="AL65" s="73"/>
    </row>
    <row r="66" spans="1:38" x14ac:dyDescent="0.25">
      <c r="A66" s="71" t="s">
        <v>67</v>
      </c>
      <c r="B66" s="71">
        <v>290</v>
      </c>
      <c r="D66" s="71">
        <v>290</v>
      </c>
      <c r="E66" s="71">
        <v>158</v>
      </c>
      <c r="F66" s="71">
        <v>48.517000000000003</v>
      </c>
      <c r="G66" s="71">
        <v>27.370799999999999</v>
      </c>
      <c r="H66" s="71">
        <v>32</v>
      </c>
      <c r="I66" s="71">
        <v>38.57</v>
      </c>
      <c r="L66" s="71">
        <v>6.0609999999999999</v>
      </c>
      <c r="N66" s="71">
        <v>8</v>
      </c>
      <c r="O66" s="71">
        <v>0</v>
      </c>
      <c r="P66" s="71">
        <v>325.37079999999997</v>
      </c>
      <c r="U66" s="73"/>
      <c r="V66" s="73"/>
      <c r="W66" s="73"/>
      <c r="X66" s="73"/>
      <c r="Y66" s="73"/>
      <c r="Z66" s="73"/>
      <c r="AA66" s="73"/>
      <c r="AD66" s="73"/>
      <c r="AE66" s="73"/>
      <c r="AF66" s="73"/>
      <c r="AG66" s="73"/>
      <c r="AH66" s="73"/>
      <c r="AI66" s="73"/>
      <c r="AK66" s="73"/>
      <c r="AL66" s="73"/>
    </row>
    <row r="67" spans="1:38" x14ac:dyDescent="0.25">
      <c r="A67" s="71" t="s">
        <v>68</v>
      </c>
      <c r="B67" s="73">
        <v>5271.6350000000002</v>
      </c>
      <c r="C67" s="71">
        <v>139.58959999999999</v>
      </c>
      <c r="D67" s="73">
        <v>5411.2245999999996</v>
      </c>
      <c r="E67" s="73">
        <v>1881.43</v>
      </c>
      <c r="F67" s="71">
        <v>905.29790000000003</v>
      </c>
      <c r="G67" s="71">
        <v>244.03299999999999</v>
      </c>
      <c r="H67" s="71">
        <v>702</v>
      </c>
      <c r="I67" s="71">
        <v>719.69290000000001</v>
      </c>
      <c r="K67" s="71">
        <v>62</v>
      </c>
      <c r="L67" s="71">
        <v>113.0946</v>
      </c>
      <c r="N67" s="71">
        <v>5.5</v>
      </c>
      <c r="O67" s="71">
        <v>0</v>
      </c>
      <c r="P67" s="73">
        <v>5660.7575999999999</v>
      </c>
      <c r="U67" s="73"/>
      <c r="V67" s="73"/>
      <c r="W67" s="73"/>
      <c r="X67" s="73"/>
      <c r="Y67" s="73"/>
      <c r="Z67" s="73"/>
      <c r="AA67" s="73"/>
      <c r="AD67" s="73"/>
      <c r="AE67" s="73"/>
      <c r="AF67" s="73"/>
      <c r="AG67" s="73"/>
      <c r="AH67" s="73"/>
      <c r="AI67" s="73"/>
      <c r="AK67" s="73"/>
      <c r="AL67" s="73"/>
    </row>
    <row r="68" spans="1:38" x14ac:dyDescent="0.25">
      <c r="A68" s="71" t="s">
        <v>69</v>
      </c>
      <c r="B68" s="71">
        <v>203</v>
      </c>
      <c r="D68" s="71">
        <v>203</v>
      </c>
      <c r="E68" s="71">
        <v>123</v>
      </c>
      <c r="F68" s="71">
        <v>33.9619</v>
      </c>
      <c r="G68" s="71">
        <v>22.259499999999999</v>
      </c>
      <c r="H68" s="71">
        <v>28</v>
      </c>
      <c r="I68" s="71">
        <v>26.998999999999999</v>
      </c>
      <c r="J68" s="71">
        <v>0.75080000000000002</v>
      </c>
      <c r="L68" s="71">
        <v>4.2427000000000001</v>
      </c>
      <c r="N68" s="71">
        <v>0</v>
      </c>
      <c r="O68" s="71">
        <v>0</v>
      </c>
      <c r="P68" s="71">
        <v>226.0103</v>
      </c>
      <c r="U68" s="73"/>
      <c r="V68" s="73"/>
      <c r="W68" s="73"/>
      <c r="X68" s="73"/>
      <c r="Y68" s="73"/>
      <c r="Z68" s="73"/>
      <c r="AA68" s="73"/>
      <c r="AD68" s="73"/>
      <c r="AE68" s="73"/>
      <c r="AF68" s="73"/>
      <c r="AG68" s="73"/>
      <c r="AH68" s="73"/>
      <c r="AI68" s="73"/>
      <c r="AK68" s="73"/>
      <c r="AL68" s="73"/>
    </row>
    <row r="69" spans="1:38" x14ac:dyDescent="0.25">
      <c r="A69" s="71" t="s">
        <v>70</v>
      </c>
      <c r="B69" s="71">
        <v>322.5</v>
      </c>
      <c r="D69" s="71">
        <v>322.5</v>
      </c>
      <c r="E69" s="71">
        <v>108</v>
      </c>
      <c r="F69" s="71">
        <v>53.954300000000003</v>
      </c>
      <c r="G69" s="71">
        <v>13.5114</v>
      </c>
      <c r="H69" s="71">
        <v>44</v>
      </c>
      <c r="I69" s="71">
        <v>42.892499999999998</v>
      </c>
      <c r="J69" s="71">
        <v>0.8306</v>
      </c>
      <c r="L69" s="71">
        <v>6.7403000000000004</v>
      </c>
      <c r="N69" s="71">
        <v>5</v>
      </c>
      <c r="O69" s="71">
        <v>0</v>
      </c>
      <c r="P69" s="71">
        <v>341.84199999999998</v>
      </c>
      <c r="U69" s="73"/>
      <c r="V69" s="73"/>
      <c r="W69" s="73"/>
      <c r="X69" s="73"/>
      <c r="Y69" s="73"/>
      <c r="Z69" s="73"/>
      <c r="AA69" s="73"/>
      <c r="AD69" s="73"/>
      <c r="AE69" s="73"/>
      <c r="AF69" s="73"/>
      <c r="AG69" s="73"/>
      <c r="AH69" s="73"/>
      <c r="AI69" s="73"/>
      <c r="AK69" s="73"/>
      <c r="AL69" s="73"/>
    </row>
    <row r="70" spans="1:38" x14ac:dyDescent="0.25">
      <c r="A70" s="71" t="s">
        <v>71</v>
      </c>
      <c r="B70" s="73">
        <v>3955.96</v>
      </c>
      <c r="C70" s="71">
        <v>58.461199999999998</v>
      </c>
      <c r="D70" s="73">
        <v>4014.4212000000002</v>
      </c>
      <c r="E70" s="73">
        <v>2678.18</v>
      </c>
      <c r="F70" s="71">
        <v>671.61270000000002</v>
      </c>
      <c r="G70" s="71">
        <v>501.6431</v>
      </c>
      <c r="H70" s="71">
        <v>589</v>
      </c>
      <c r="I70" s="71">
        <v>533.91800000000001</v>
      </c>
      <c r="J70" s="71">
        <v>41.311500000000002</v>
      </c>
      <c r="K70" s="71">
        <v>214</v>
      </c>
      <c r="L70" s="71">
        <v>83.901399999999995</v>
      </c>
      <c r="M70" s="71">
        <v>78.059200000000004</v>
      </c>
      <c r="N70" s="71">
        <v>10.25</v>
      </c>
      <c r="O70" s="71">
        <v>0</v>
      </c>
      <c r="P70" s="73">
        <v>4645.6850000000004</v>
      </c>
      <c r="U70" s="73"/>
      <c r="V70" s="73"/>
      <c r="W70" s="73"/>
      <c r="X70" s="73"/>
      <c r="Y70" s="73"/>
      <c r="Z70" s="73"/>
      <c r="AA70" s="73"/>
      <c r="AD70" s="73"/>
      <c r="AE70" s="73"/>
      <c r="AF70" s="73"/>
      <c r="AG70" s="73"/>
      <c r="AH70" s="73"/>
      <c r="AI70" s="73"/>
      <c r="AK70" s="73"/>
      <c r="AL70" s="73"/>
    </row>
    <row r="71" spans="1:38" x14ac:dyDescent="0.25">
      <c r="A71" s="71" t="s">
        <v>504</v>
      </c>
      <c r="B71" s="71">
        <v>327.02</v>
      </c>
      <c r="C71" s="71">
        <v>9.4507999999999992</v>
      </c>
      <c r="D71" s="71">
        <v>255.95079999999999</v>
      </c>
      <c r="E71" s="71">
        <v>137.51</v>
      </c>
      <c r="F71" s="71">
        <v>56.291600000000003</v>
      </c>
      <c r="G71" s="71">
        <v>20.304600000000001</v>
      </c>
      <c r="H71" s="71">
        <v>33</v>
      </c>
      <c r="I71" s="71">
        <v>34.041499999999999</v>
      </c>
      <c r="K71" s="71">
        <v>1</v>
      </c>
      <c r="L71" s="71">
        <v>5.3494000000000002</v>
      </c>
      <c r="N71" s="71">
        <v>0</v>
      </c>
      <c r="O71" s="71">
        <v>0</v>
      </c>
      <c r="P71" s="71">
        <v>356.77539999999999</v>
      </c>
      <c r="U71" s="73"/>
      <c r="V71" s="73"/>
      <c r="W71" s="73"/>
      <c r="X71" s="73"/>
      <c r="Y71" s="73"/>
      <c r="Z71" s="73"/>
      <c r="AA71" s="73"/>
      <c r="AD71" s="73"/>
      <c r="AE71" s="73"/>
      <c r="AF71" s="73"/>
      <c r="AG71" s="73"/>
      <c r="AH71" s="73"/>
      <c r="AI71" s="73"/>
      <c r="AK71" s="73"/>
      <c r="AL71" s="73"/>
    </row>
    <row r="72" spans="1:38" x14ac:dyDescent="0.25">
      <c r="A72" s="71" t="s">
        <v>72</v>
      </c>
      <c r="B72" s="71">
        <v>92.25</v>
      </c>
      <c r="D72" s="71">
        <v>92.25</v>
      </c>
      <c r="E72" s="71">
        <v>48.5</v>
      </c>
      <c r="F72" s="71">
        <v>15.433400000000001</v>
      </c>
      <c r="G72" s="71">
        <v>8.2666000000000004</v>
      </c>
      <c r="H72" s="71">
        <v>20</v>
      </c>
      <c r="I72" s="71">
        <v>12.269299999999999</v>
      </c>
      <c r="J72" s="71">
        <v>5.7980999999999998</v>
      </c>
      <c r="L72" s="71">
        <v>1.9279999999999999</v>
      </c>
      <c r="N72" s="71">
        <v>0</v>
      </c>
      <c r="O72" s="71">
        <v>0</v>
      </c>
      <c r="P72" s="71">
        <v>106.3147</v>
      </c>
      <c r="U72" s="73"/>
      <c r="V72" s="73"/>
      <c r="W72" s="73"/>
      <c r="X72" s="73"/>
      <c r="Y72" s="73"/>
      <c r="Z72" s="73"/>
      <c r="AA72" s="73"/>
      <c r="AD72" s="73"/>
      <c r="AE72" s="73"/>
      <c r="AF72" s="73"/>
      <c r="AG72" s="73"/>
      <c r="AH72" s="73"/>
      <c r="AI72" s="73"/>
      <c r="AK72" s="73"/>
      <c r="AL72" s="73"/>
    </row>
    <row r="73" spans="1:38" x14ac:dyDescent="0.25">
      <c r="A73" s="71" t="s">
        <v>73</v>
      </c>
      <c r="B73" s="71">
        <v>132</v>
      </c>
      <c r="D73" s="71">
        <v>132</v>
      </c>
      <c r="E73" s="71">
        <v>41</v>
      </c>
      <c r="F73" s="71">
        <v>22.083600000000001</v>
      </c>
      <c r="G73" s="71">
        <v>4.7290999999999999</v>
      </c>
      <c r="H73" s="71">
        <v>27</v>
      </c>
      <c r="I73" s="71">
        <v>17.556000000000001</v>
      </c>
      <c r="J73" s="71">
        <v>7.0830000000000002</v>
      </c>
      <c r="L73" s="71">
        <v>2.7587999999999999</v>
      </c>
      <c r="N73" s="71">
        <v>0</v>
      </c>
      <c r="O73" s="71">
        <v>0</v>
      </c>
      <c r="P73" s="71">
        <v>143.81209999999999</v>
      </c>
      <c r="U73" s="73"/>
      <c r="V73" s="73"/>
      <c r="W73" s="73"/>
      <c r="X73" s="73"/>
      <c r="Y73" s="73"/>
      <c r="Z73" s="73"/>
      <c r="AA73" s="73"/>
      <c r="AD73" s="73"/>
      <c r="AE73" s="73"/>
      <c r="AF73" s="73"/>
      <c r="AG73" s="73"/>
      <c r="AH73" s="73"/>
      <c r="AI73" s="73"/>
      <c r="AK73" s="73"/>
      <c r="AL73" s="73"/>
    </row>
    <row r="74" spans="1:38" x14ac:dyDescent="0.25">
      <c r="A74" s="71" t="s">
        <v>74</v>
      </c>
      <c r="B74" s="71">
        <v>40.44</v>
      </c>
      <c r="C74" s="71">
        <v>1.3187</v>
      </c>
      <c r="D74" s="71">
        <v>41.758699999999997</v>
      </c>
      <c r="E74" s="71">
        <v>33.770000000000003</v>
      </c>
      <c r="F74" s="71">
        <v>6.9862000000000002</v>
      </c>
      <c r="G74" s="71">
        <v>6.6962999999999999</v>
      </c>
      <c r="H74" s="71">
        <v>10</v>
      </c>
      <c r="I74" s="71">
        <v>5.5538999999999996</v>
      </c>
      <c r="J74" s="71">
        <v>3.3346</v>
      </c>
      <c r="L74" s="71">
        <v>0.87280000000000002</v>
      </c>
      <c r="N74" s="71">
        <v>0</v>
      </c>
      <c r="O74" s="71">
        <v>0</v>
      </c>
      <c r="P74" s="71">
        <v>51.7896</v>
      </c>
      <c r="U74" s="73"/>
      <c r="V74" s="73"/>
      <c r="W74" s="73"/>
      <c r="X74" s="73"/>
      <c r="Y74" s="73"/>
      <c r="Z74" s="73"/>
      <c r="AA74" s="73"/>
      <c r="AD74" s="73"/>
      <c r="AE74" s="73"/>
      <c r="AF74" s="73"/>
      <c r="AG74" s="73"/>
      <c r="AH74" s="73"/>
      <c r="AI74" s="73"/>
      <c r="AK74" s="73"/>
      <c r="AL74" s="73"/>
    </row>
    <row r="75" spans="1:38" x14ac:dyDescent="0.25">
      <c r="A75" s="71" t="s">
        <v>75</v>
      </c>
      <c r="B75" s="71">
        <v>809.69500000000005</v>
      </c>
      <c r="C75" s="71">
        <v>20.149799999999999</v>
      </c>
      <c r="D75" s="71">
        <v>829.84479999999996</v>
      </c>
      <c r="E75" s="71">
        <v>301</v>
      </c>
      <c r="F75" s="71">
        <v>138.833</v>
      </c>
      <c r="G75" s="71">
        <v>40.541699999999999</v>
      </c>
      <c r="H75" s="71">
        <v>103</v>
      </c>
      <c r="I75" s="71">
        <v>110.3694</v>
      </c>
      <c r="L75" s="71">
        <v>17.343800000000002</v>
      </c>
      <c r="N75" s="71">
        <v>0</v>
      </c>
      <c r="O75" s="71">
        <v>0</v>
      </c>
      <c r="P75" s="71">
        <v>870.38649999999996</v>
      </c>
      <c r="U75" s="73"/>
      <c r="V75" s="73"/>
      <c r="W75" s="73"/>
      <c r="X75" s="73"/>
      <c r="Y75" s="73"/>
      <c r="Z75" s="73"/>
      <c r="AA75" s="73"/>
      <c r="AD75" s="73"/>
      <c r="AE75" s="73"/>
      <c r="AF75" s="73"/>
      <c r="AG75" s="73"/>
      <c r="AH75" s="73"/>
      <c r="AI75" s="73"/>
      <c r="AK75" s="73"/>
      <c r="AL75" s="73"/>
    </row>
    <row r="76" spans="1:38" x14ac:dyDescent="0.25">
      <c r="A76" s="71" t="s">
        <v>76</v>
      </c>
      <c r="B76" s="71">
        <v>146.16499999999999</v>
      </c>
      <c r="D76" s="71">
        <v>146.16499999999999</v>
      </c>
      <c r="E76" s="71">
        <v>50</v>
      </c>
      <c r="F76" s="71">
        <v>24.453399999999998</v>
      </c>
      <c r="G76" s="71">
        <v>6.3865999999999996</v>
      </c>
      <c r="H76" s="71">
        <v>21</v>
      </c>
      <c r="I76" s="71">
        <v>19.439900000000002</v>
      </c>
      <c r="J76" s="71">
        <v>1.17</v>
      </c>
      <c r="L76" s="71">
        <v>3.0548000000000002</v>
      </c>
      <c r="N76" s="71">
        <v>0</v>
      </c>
      <c r="O76" s="71">
        <v>0</v>
      </c>
      <c r="P76" s="71">
        <v>153.7216</v>
      </c>
      <c r="U76" s="73"/>
      <c r="V76" s="73"/>
      <c r="W76" s="73"/>
      <c r="X76" s="73"/>
      <c r="Y76" s="73"/>
      <c r="Z76" s="73"/>
      <c r="AA76" s="73"/>
      <c r="AD76" s="73"/>
      <c r="AE76" s="73"/>
      <c r="AF76" s="73"/>
      <c r="AG76" s="73"/>
      <c r="AH76" s="73"/>
      <c r="AI76" s="73"/>
      <c r="AK76" s="73"/>
      <c r="AL76" s="73"/>
    </row>
    <row r="77" spans="1:38" x14ac:dyDescent="0.25">
      <c r="A77" s="71" t="s">
        <v>77</v>
      </c>
      <c r="B77" s="71">
        <v>663.35500000000002</v>
      </c>
      <c r="C77" s="71">
        <v>9.9280000000000008</v>
      </c>
      <c r="D77" s="71">
        <v>673.28300000000002</v>
      </c>
      <c r="E77" s="71">
        <v>404.04</v>
      </c>
      <c r="F77" s="71">
        <v>112.64019999999999</v>
      </c>
      <c r="G77" s="71">
        <v>72.849900000000005</v>
      </c>
      <c r="H77" s="71">
        <v>75</v>
      </c>
      <c r="I77" s="71">
        <v>89.546599999999998</v>
      </c>
      <c r="L77" s="71">
        <v>14.0716</v>
      </c>
      <c r="N77" s="71">
        <v>0</v>
      </c>
      <c r="O77" s="71">
        <v>0</v>
      </c>
      <c r="P77" s="71">
        <v>746.13289999999995</v>
      </c>
      <c r="U77" s="73"/>
      <c r="V77" s="73"/>
      <c r="W77" s="73"/>
      <c r="X77" s="73"/>
      <c r="Y77" s="73"/>
      <c r="Z77" s="73"/>
      <c r="AA77" s="73"/>
      <c r="AD77" s="73"/>
      <c r="AE77" s="73"/>
      <c r="AF77" s="73"/>
      <c r="AG77" s="73"/>
      <c r="AH77" s="73"/>
      <c r="AI77" s="73"/>
      <c r="AK77" s="73"/>
      <c r="AL77" s="73"/>
    </row>
    <row r="78" spans="1:38" x14ac:dyDescent="0.25">
      <c r="A78" s="71" t="s">
        <v>78</v>
      </c>
      <c r="B78" s="71">
        <v>444.71</v>
      </c>
      <c r="C78" s="71">
        <v>23.5138</v>
      </c>
      <c r="D78" s="71">
        <v>468.22379999999998</v>
      </c>
      <c r="E78" s="71">
        <v>304</v>
      </c>
      <c r="F78" s="71">
        <v>78.333799999999997</v>
      </c>
      <c r="G78" s="71">
        <v>56.416499999999999</v>
      </c>
      <c r="H78" s="71">
        <v>70</v>
      </c>
      <c r="I78" s="71">
        <v>62.273800000000001</v>
      </c>
      <c r="J78" s="71">
        <v>5.7946999999999997</v>
      </c>
      <c r="L78" s="71">
        <v>9.7858999999999998</v>
      </c>
      <c r="N78" s="71">
        <v>22</v>
      </c>
      <c r="O78" s="71">
        <v>0</v>
      </c>
      <c r="P78" s="71">
        <v>552.43499999999995</v>
      </c>
      <c r="U78" s="73"/>
      <c r="V78" s="73"/>
      <c r="W78" s="73"/>
      <c r="X78" s="73"/>
      <c r="Y78" s="73"/>
      <c r="Z78" s="73"/>
      <c r="AA78" s="73"/>
      <c r="AD78" s="73"/>
      <c r="AE78" s="73"/>
      <c r="AF78" s="73"/>
      <c r="AG78" s="73"/>
      <c r="AH78" s="73"/>
      <c r="AI78" s="73"/>
      <c r="AK78" s="73"/>
      <c r="AL78" s="73"/>
    </row>
    <row r="79" spans="1:38" x14ac:dyDescent="0.25">
      <c r="A79" s="71" t="s">
        <v>79</v>
      </c>
      <c r="B79" s="71">
        <v>513</v>
      </c>
      <c r="C79" s="71">
        <v>6.0269000000000004</v>
      </c>
      <c r="D79" s="71">
        <v>519.02689999999996</v>
      </c>
      <c r="E79" s="71">
        <v>143</v>
      </c>
      <c r="F79" s="71">
        <v>86.833200000000005</v>
      </c>
      <c r="G79" s="71">
        <v>14.041700000000001</v>
      </c>
      <c r="H79" s="71">
        <v>89</v>
      </c>
      <c r="I79" s="71">
        <v>69.030600000000007</v>
      </c>
      <c r="J79" s="71">
        <v>14.9771</v>
      </c>
      <c r="K79" s="71">
        <v>6</v>
      </c>
      <c r="L79" s="71">
        <v>10.8477</v>
      </c>
      <c r="N79" s="71">
        <v>3.75</v>
      </c>
      <c r="O79" s="71">
        <v>0</v>
      </c>
      <c r="P79" s="71">
        <v>551.79570000000001</v>
      </c>
      <c r="U79" s="73"/>
      <c r="V79" s="73"/>
      <c r="W79" s="73"/>
      <c r="X79" s="73"/>
      <c r="Y79" s="73"/>
      <c r="Z79" s="73"/>
      <c r="AA79" s="73"/>
      <c r="AD79" s="73"/>
      <c r="AE79" s="73"/>
      <c r="AF79" s="73"/>
      <c r="AG79" s="73"/>
      <c r="AH79" s="73"/>
      <c r="AI79" s="73"/>
      <c r="AK79" s="73"/>
      <c r="AL79" s="73"/>
    </row>
    <row r="80" spans="1:38" x14ac:dyDescent="0.25">
      <c r="A80" s="71" t="s">
        <v>505</v>
      </c>
      <c r="B80" s="71">
        <v>160.5</v>
      </c>
      <c r="D80" s="71">
        <v>115</v>
      </c>
      <c r="E80" s="71">
        <v>42</v>
      </c>
      <c r="F80" s="71">
        <v>26.851700000000001</v>
      </c>
      <c r="G80" s="71">
        <v>3.7871000000000001</v>
      </c>
      <c r="H80" s="71">
        <v>13</v>
      </c>
      <c r="I80" s="71">
        <v>15.295</v>
      </c>
      <c r="L80" s="71">
        <v>2.4035000000000002</v>
      </c>
      <c r="N80" s="71">
        <v>0</v>
      </c>
      <c r="O80" s="71">
        <v>0</v>
      </c>
      <c r="P80" s="71">
        <v>164.28710000000001</v>
      </c>
      <c r="U80" s="73"/>
      <c r="V80" s="73"/>
      <c r="W80" s="73"/>
      <c r="X80" s="73"/>
      <c r="Y80" s="73"/>
      <c r="Z80" s="73"/>
      <c r="AA80" s="73"/>
      <c r="AD80" s="73"/>
      <c r="AE80" s="73"/>
      <c r="AF80" s="73"/>
      <c r="AG80" s="73"/>
      <c r="AH80" s="73"/>
      <c r="AI80" s="73"/>
      <c r="AK80" s="73"/>
      <c r="AL80" s="73"/>
    </row>
    <row r="81" spans="1:38" x14ac:dyDescent="0.25">
      <c r="A81" s="71" t="s">
        <v>80</v>
      </c>
      <c r="B81" s="73">
        <v>6084.91</v>
      </c>
      <c r="C81" s="71">
        <v>217.62520000000001</v>
      </c>
      <c r="D81" s="73">
        <v>6302.5352000000003</v>
      </c>
      <c r="E81" s="73">
        <v>1754.87</v>
      </c>
      <c r="F81" s="73">
        <v>1054.4141</v>
      </c>
      <c r="G81" s="71">
        <v>175.114</v>
      </c>
      <c r="H81" s="71">
        <v>568</v>
      </c>
      <c r="I81" s="71">
        <v>838.23720000000003</v>
      </c>
      <c r="K81" s="71">
        <v>134</v>
      </c>
      <c r="L81" s="71">
        <v>131.72300000000001</v>
      </c>
      <c r="M81" s="71">
        <v>1.3662000000000001</v>
      </c>
      <c r="N81" s="71">
        <v>45</v>
      </c>
      <c r="O81" s="71">
        <v>0</v>
      </c>
      <c r="P81" s="73">
        <v>6524.0154000000002</v>
      </c>
      <c r="U81" s="73"/>
      <c r="V81" s="73"/>
      <c r="W81" s="73"/>
      <c r="X81" s="73"/>
      <c r="Y81" s="73"/>
      <c r="Z81" s="73"/>
      <c r="AA81" s="73"/>
      <c r="AD81" s="73"/>
      <c r="AE81" s="73"/>
      <c r="AF81" s="73"/>
      <c r="AG81" s="73"/>
      <c r="AH81" s="73"/>
      <c r="AI81" s="73"/>
      <c r="AK81" s="73"/>
      <c r="AL81" s="73"/>
    </row>
    <row r="82" spans="1:38" x14ac:dyDescent="0.25">
      <c r="A82" s="71" t="s">
        <v>81</v>
      </c>
      <c r="B82" s="71">
        <v>696</v>
      </c>
      <c r="C82" s="71">
        <v>18.875900000000001</v>
      </c>
      <c r="D82" s="71">
        <v>714.8759</v>
      </c>
      <c r="E82" s="71">
        <v>270</v>
      </c>
      <c r="F82" s="71">
        <v>119.59869999999999</v>
      </c>
      <c r="G82" s="71">
        <v>37.600299999999997</v>
      </c>
      <c r="H82" s="71">
        <v>120</v>
      </c>
      <c r="I82" s="71">
        <v>95.078500000000005</v>
      </c>
      <c r="J82" s="71">
        <v>18.691099999999999</v>
      </c>
      <c r="L82" s="71">
        <v>14.940899999999999</v>
      </c>
      <c r="N82" s="71">
        <v>11</v>
      </c>
      <c r="O82" s="71">
        <v>0</v>
      </c>
      <c r="P82" s="71">
        <v>782.16729999999995</v>
      </c>
      <c r="U82" s="73"/>
      <c r="V82" s="73"/>
      <c r="W82" s="73"/>
      <c r="X82" s="73"/>
      <c r="Y82" s="73"/>
      <c r="Z82" s="73"/>
      <c r="AA82" s="73"/>
      <c r="AD82" s="73"/>
      <c r="AE82" s="73"/>
      <c r="AF82" s="73"/>
      <c r="AG82" s="73"/>
      <c r="AH82" s="73"/>
      <c r="AI82" s="73"/>
      <c r="AK82" s="73"/>
      <c r="AL82" s="73"/>
    </row>
    <row r="83" spans="1:38" x14ac:dyDescent="0.25">
      <c r="A83" s="71" t="s">
        <v>506</v>
      </c>
      <c r="B83" s="71">
        <v>182.96</v>
      </c>
      <c r="D83" s="71">
        <v>141</v>
      </c>
      <c r="E83" s="71">
        <v>50</v>
      </c>
      <c r="F83" s="71">
        <v>30.609200000000001</v>
      </c>
      <c r="G83" s="71">
        <v>4.8476999999999997</v>
      </c>
      <c r="H83" s="71">
        <v>16</v>
      </c>
      <c r="I83" s="71">
        <v>18.753</v>
      </c>
      <c r="L83" s="71">
        <v>2.9468999999999999</v>
      </c>
      <c r="N83" s="71">
        <v>4.5</v>
      </c>
      <c r="O83" s="71">
        <v>0</v>
      </c>
      <c r="P83" s="71">
        <v>192.30770000000001</v>
      </c>
      <c r="U83" s="73"/>
      <c r="V83" s="73"/>
      <c r="W83" s="73"/>
      <c r="X83" s="73"/>
      <c r="Y83" s="73"/>
      <c r="Z83" s="73"/>
      <c r="AA83" s="73"/>
      <c r="AD83" s="73"/>
      <c r="AE83" s="73"/>
      <c r="AF83" s="73"/>
      <c r="AG83" s="73"/>
      <c r="AH83" s="73"/>
      <c r="AI83" s="73"/>
      <c r="AK83" s="73"/>
      <c r="AL83" s="73"/>
    </row>
    <row r="84" spans="1:38" x14ac:dyDescent="0.25">
      <c r="A84" s="71" t="s">
        <v>82</v>
      </c>
      <c r="B84" s="73">
        <v>1989.855</v>
      </c>
      <c r="C84" s="71">
        <v>48.579900000000002</v>
      </c>
      <c r="D84" s="73">
        <v>2038.4349</v>
      </c>
      <c r="E84" s="71">
        <v>370.05</v>
      </c>
      <c r="F84" s="71">
        <v>341.03019999999998</v>
      </c>
      <c r="G84" s="71">
        <v>7.2549999999999999</v>
      </c>
      <c r="H84" s="71">
        <v>223</v>
      </c>
      <c r="I84" s="71">
        <v>271.11180000000002</v>
      </c>
      <c r="K84" s="71">
        <v>24</v>
      </c>
      <c r="L84" s="71">
        <v>42.603299999999997</v>
      </c>
      <c r="N84" s="71">
        <v>6.5000000000000002E-2</v>
      </c>
      <c r="O84" s="71">
        <v>0</v>
      </c>
      <c r="P84" s="73">
        <v>2045.7548999999999</v>
      </c>
      <c r="U84" s="73"/>
      <c r="V84" s="73"/>
      <c r="W84" s="73"/>
      <c r="X84" s="73"/>
      <c r="Y84" s="73"/>
      <c r="Z84" s="73"/>
      <c r="AA84" s="73"/>
      <c r="AD84" s="73"/>
      <c r="AE84" s="73"/>
      <c r="AF84" s="73"/>
      <c r="AG84" s="73"/>
      <c r="AH84" s="73"/>
      <c r="AI84" s="73"/>
      <c r="AK84" s="73"/>
      <c r="AL84" s="73"/>
    </row>
    <row r="85" spans="1:38" x14ac:dyDescent="0.25">
      <c r="A85" s="71" t="s">
        <v>83</v>
      </c>
      <c r="B85" s="73">
        <v>2032.9549999999999</v>
      </c>
      <c r="C85" s="71">
        <v>62.219799999999999</v>
      </c>
      <c r="D85" s="73">
        <v>2095.1747999999998</v>
      </c>
      <c r="E85" s="71">
        <v>653.45000000000005</v>
      </c>
      <c r="F85" s="71">
        <v>350.52269999999999</v>
      </c>
      <c r="G85" s="71">
        <v>75.731800000000007</v>
      </c>
      <c r="H85" s="71">
        <v>238</v>
      </c>
      <c r="I85" s="71">
        <v>278.65820000000002</v>
      </c>
      <c r="K85" s="71">
        <v>19</v>
      </c>
      <c r="L85" s="71">
        <v>43.789200000000001</v>
      </c>
      <c r="N85" s="71">
        <v>0</v>
      </c>
      <c r="O85" s="71">
        <v>0</v>
      </c>
      <c r="P85" s="73">
        <v>2170.9065999999998</v>
      </c>
      <c r="U85" s="73"/>
      <c r="V85" s="73"/>
      <c r="W85" s="73"/>
      <c r="X85" s="73"/>
      <c r="Y85" s="73"/>
      <c r="Z85" s="73"/>
      <c r="AA85" s="73"/>
      <c r="AD85" s="73"/>
      <c r="AE85" s="73"/>
      <c r="AF85" s="73"/>
      <c r="AG85" s="73"/>
      <c r="AH85" s="73"/>
      <c r="AI85" s="73"/>
      <c r="AK85" s="73"/>
      <c r="AL85" s="73"/>
    </row>
    <row r="86" spans="1:38" x14ac:dyDescent="0.25">
      <c r="A86" s="71" t="s">
        <v>84</v>
      </c>
      <c r="B86" s="71">
        <v>258</v>
      </c>
      <c r="D86" s="71">
        <v>258</v>
      </c>
      <c r="E86" s="71">
        <v>104</v>
      </c>
      <c r="F86" s="71">
        <v>43.163400000000003</v>
      </c>
      <c r="G86" s="71">
        <v>15.209199999999999</v>
      </c>
      <c r="H86" s="71">
        <v>40</v>
      </c>
      <c r="I86" s="71">
        <v>34.314</v>
      </c>
      <c r="J86" s="71">
        <v>4.2645</v>
      </c>
      <c r="L86" s="71">
        <v>5.3921999999999999</v>
      </c>
      <c r="N86" s="71">
        <v>0</v>
      </c>
      <c r="O86" s="71">
        <v>0</v>
      </c>
      <c r="P86" s="71">
        <v>277.47370000000001</v>
      </c>
      <c r="U86" s="73"/>
      <c r="V86" s="73"/>
      <c r="W86" s="73"/>
      <c r="X86" s="73"/>
      <c r="Y86" s="73"/>
      <c r="Z86" s="73"/>
      <c r="AA86" s="73"/>
      <c r="AD86" s="73"/>
      <c r="AE86" s="73"/>
      <c r="AF86" s="73"/>
      <c r="AG86" s="73"/>
      <c r="AH86" s="73"/>
      <c r="AI86" s="73"/>
      <c r="AK86" s="73"/>
      <c r="AL86" s="73"/>
    </row>
    <row r="87" spans="1:38" x14ac:dyDescent="0.25">
      <c r="A87" s="71" t="s">
        <v>85</v>
      </c>
      <c r="B87" s="71">
        <v>427.22</v>
      </c>
      <c r="C87" s="71">
        <v>1.0228999999999999</v>
      </c>
      <c r="D87" s="71">
        <v>428.24290000000002</v>
      </c>
      <c r="E87" s="71">
        <v>135.29</v>
      </c>
      <c r="F87" s="71">
        <v>71.644999999999996</v>
      </c>
      <c r="G87" s="71">
        <v>15.911199999999999</v>
      </c>
      <c r="H87" s="71">
        <v>54</v>
      </c>
      <c r="I87" s="71">
        <v>56.956299999999999</v>
      </c>
      <c r="L87" s="71">
        <v>8.9503000000000004</v>
      </c>
      <c r="N87" s="71">
        <v>0</v>
      </c>
      <c r="O87" s="71">
        <v>0</v>
      </c>
      <c r="P87" s="71">
        <v>444.15410000000003</v>
      </c>
      <c r="U87" s="73"/>
      <c r="V87" s="73"/>
      <c r="W87" s="73"/>
      <c r="X87" s="73"/>
      <c r="Y87" s="73"/>
      <c r="Z87" s="73"/>
      <c r="AA87" s="73"/>
      <c r="AD87" s="73"/>
      <c r="AE87" s="73"/>
      <c r="AF87" s="73"/>
      <c r="AG87" s="73"/>
      <c r="AH87" s="73"/>
      <c r="AI87" s="73"/>
      <c r="AK87" s="73"/>
      <c r="AL87" s="73"/>
    </row>
    <row r="88" spans="1:38" x14ac:dyDescent="0.25">
      <c r="A88" s="71" t="s">
        <v>86</v>
      </c>
      <c r="B88" s="73">
        <v>3918.92</v>
      </c>
      <c r="C88" s="71">
        <v>151.98330000000001</v>
      </c>
      <c r="D88" s="73">
        <v>4070.9032999999999</v>
      </c>
      <c r="E88" s="73">
        <v>2251.96</v>
      </c>
      <c r="F88" s="71">
        <v>692.29420000000005</v>
      </c>
      <c r="G88" s="71">
        <v>389.91640000000001</v>
      </c>
      <c r="H88" s="71">
        <v>700</v>
      </c>
      <c r="I88" s="71">
        <v>550.35940000000005</v>
      </c>
      <c r="J88" s="71">
        <v>112.2304</v>
      </c>
      <c r="K88" s="71">
        <v>247</v>
      </c>
      <c r="L88" s="71">
        <v>86.485100000000003</v>
      </c>
      <c r="M88" s="71">
        <v>96.308999999999997</v>
      </c>
      <c r="N88" s="71">
        <v>29</v>
      </c>
      <c r="O88" s="71">
        <v>0</v>
      </c>
      <c r="P88" s="73">
        <v>4698.3590999999997</v>
      </c>
      <c r="U88" s="73"/>
      <c r="V88" s="73"/>
      <c r="W88" s="73"/>
      <c r="X88" s="73"/>
      <c r="Y88" s="73"/>
      <c r="Z88" s="73"/>
      <c r="AA88" s="73"/>
      <c r="AD88" s="73"/>
      <c r="AE88" s="73"/>
      <c r="AF88" s="73"/>
      <c r="AG88" s="73"/>
      <c r="AH88" s="73"/>
      <c r="AI88" s="73"/>
      <c r="AK88" s="73"/>
      <c r="AL88" s="73"/>
    </row>
    <row r="89" spans="1:38" x14ac:dyDescent="0.25">
      <c r="A89" s="71" t="s">
        <v>87</v>
      </c>
      <c r="B89" s="71">
        <v>67</v>
      </c>
      <c r="C89" s="71">
        <v>0.1376</v>
      </c>
      <c r="D89" s="71">
        <v>67.137600000000006</v>
      </c>
      <c r="F89" s="71">
        <v>11.232100000000001</v>
      </c>
      <c r="I89" s="71">
        <v>8.9292999999999996</v>
      </c>
      <c r="L89" s="71">
        <v>1.4032</v>
      </c>
      <c r="N89" s="71">
        <v>0</v>
      </c>
      <c r="O89" s="71">
        <v>0</v>
      </c>
      <c r="P89" s="71">
        <v>67.137600000000006</v>
      </c>
      <c r="U89" s="73"/>
      <c r="V89" s="73"/>
      <c r="W89" s="73"/>
      <c r="X89" s="73"/>
      <c r="Y89" s="73"/>
      <c r="Z89" s="73"/>
      <c r="AA89" s="73"/>
      <c r="AD89" s="73"/>
      <c r="AE89" s="73"/>
      <c r="AF89" s="73"/>
      <c r="AG89" s="73"/>
      <c r="AH89" s="73"/>
      <c r="AI89" s="73"/>
      <c r="AK89" s="73"/>
      <c r="AL89" s="73"/>
    </row>
    <row r="90" spans="1:38" x14ac:dyDescent="0.25">
      <c r="A90" s="71" t="s">
        <v>88</v>
      </c>
      <c r="B90" s="71">
        <v>901.98500000000001</v>
      </c>
      <c r="C90" s="71">
        <v>36.711599999999997</v>
      </c>
      <c r="D90" s="71">
        <v>938.69659999999999</v>
      </c>
      <c r="E90" s="71">
        <v>443</v>
      </c>
      <c r="F90" s="71">
        <v>157.04390000000001</v>
      </c>
      <c r="G90" s="71">
        <v>71.489000000000004</v>
      </c>
      <c r="H90" s="71">
        <v>82</v>
      </c>
      <c r="I90" s="71">
        <v>124.8466</v>
      </c>
      <c r="L90" s="71">
        <v>19.6188</v>
      </c>
      <c r="N90" s="71">
        <v>17</v>
      </c>
      <c r="O90" s="71">
        <v>0</v>
      </c>
      <c r="P90" s="73">
        <v>1027.1856</v>
      </c>
      <c r="U90" s="73"/>
      <c r="V90" s="73"/>
      <c r="W90" s="73"/>
      <c r="X90" s="73"/>
      <c r="Y90" s="73"/>
      <c r="Z90" s="73"/>
      <c r="AA90" s="73"/>
      <c r="AD90" s="73"/>
      <c r="AE90" s="73"/>
      <c r="AF90" s="73"/>
      <c r="AG90" s="73"/>
      <c r="AH90" s="73"/>
      <c r="AI90" s="73"/>
      <c r="AK90" s="73"/>
      <c r="AL90" s="73"/>
    </row>
    <row r="91" spans="1:38" x14ac:dyDescent="0.25">
      <c r="A91" s="71" t="s">
        <v>89</v>
      </c>
      <c r="B91" s="73">
        <v>1084.5</v>
      </c>
      <c r="C91" s="71">
        <v>49.2119</v>
      </c>
      <c r="D91" s="73">
        <v>1133.7119</v>
      </c>
      <c r="E91" s="71">
        <v>606.34</v>
      </c>
      <c r="F91" s="71">
        <v>189.67</v>
      </c>
      <c r="G91" s="71">
        <v>104.16849999999999</v>
      </c>
      <c r="H91" s="71">
        <v>113</v>
      </c>
      <c r="I91" s="71">
        <v>150.78370000000001</v>
      </c>
      <c r="L91" s="71">
        <v>23.694600000000001</v>
      </c>
      <c r="N91" s="71">
        <v>0</v>
      </c>
      <c r="O91" s="71">
        <v>0</v>
      </c>
      <c r="P91" s="73">
        <v>1237.8804</v>
      </c>
      <c r="U91" s="73"/>
      <c r="V91" s="73"/>
      <c r="W91" s="73"/>
      <c r="X91" s="73"/>
      <c r="Y91" s="73"/>
      <c r="Z91" s="73"/>
      <c r="AA91" s="73"/>
      <c r="AD91" s="73"/>
      <c r="AE91" s="73"/>
      <c r="AF91" s="73"/>
      <c r="AG91" s="73"/>
      <c r="AH91" s="73"/>
      <c r="AI91" s="73"/>
      <c r="AK91" s="73"/>
      <c r="AL91" s="73"/>
    </row>
    <row r="92" spans="1:38" x14ac:dyDescent="0.25">
      <c r="A92" s="71" t="s">
        <v>90</v>
      </c>
      <c r="B92" s="71">
        <v>116.5</v>
      </c>
      <c r="C92" s="71">
        <v>2.3800000000000002E-2</v>
      </c>
      <c r="D92" s="71">
        <v>116.52379999999999</v>
      </c>
      <c r="E92" s="71">
        <v>34</v>
      </c>
      <c r="F92" s="71">
        <v>19.494399999999999</v>
      </c>
      <c r="G92" s="71">
        <v>3.6263999999999998</v>
      </c>
      <c r="H92" s="71">
        <v>19</v>
      </c>
      <c r="I92" s="71">
        <v>15.4977</v>
      </c>
      <c r="J92" s="71">
        <v>2.6267999999999998</v>
      </c>
      <c r="L92" s="71">
        <v>2.4352999999999998</v>
      </c>
      <c r="N92" s="71">
        <v>0</v>
      </c>
      <c r="O92" s="71">
        <v>0</v>
      </c>
      <c r="P92" s="71">
        <v>122.777</v>
      </c>
      <c r="U92" s="73"/>
      <c r="V92" s="73"/>
      <c r="W92" s="73"/>
      <c r="X92" s="73"/>
      <c r="Y92" s="73"/>
      <c r="Z92" s="73"/>
      <c r="AA92" s="73"/>
      <c r="AD92" s="73"/>
      <c r="AE92" s="73"/>
      <c r="AF92" s="73"/>
      <c r="AG92" s="73"/>
      <c r="AH92" s="73"/>
      <c r="AI92" s="73"/>
      <c r="AK92" s="73"/>
      <c r="AL92" s="73"/>
    </row>
    <row r="93" spans="1:38" x14ac:dyDescent="0.25">
      <c r="A93" s="71" t="s">
        <v>91</v>
      </c>
      <c r="B93" s="71">
        <v>233.5</v>
      </c>
      <c r="D93" s="71">
        <v>233.5</v>
      </c>
      <c r="E93" s="71">
        <v>108</v>
      </c>
      <c r="F93" s="71">
        <v>39.064599999999999</v>
      </c>
      <c r="G93" s="71">
        <v>17.233899999999998</v>
      </c>
      <c r="H93" s="71">
        <v>52</v>
      </c>
      <c r="I93" s="71">
        <v>31.055499999999999</v>
      </c>
      <c r="J93" s="71">
        <v>15.708399999999999</v>
      </c>
      <c r="L93" s="71">
        <v>4.8802000000000003</v>
      </c>
      <c r="N93" s="71">
        <v>0</v>
      </c>
      <c r="O93" s="71">
        <v>0</v>
      </c>
      <c r="P93" s="71">
        <v>266.44229999999999</v>
      </c>
      <c r="U93" s="73"/>
      <c r="V93" s="73"/>
      <c r="W93" s="73"/>
      <c r="X93" s="73"/>
      <c r="Y93" s="73"/>
      <c r="Z93" s="73"/>
      <c r="AA93" s="73"/>
      <c r="AD93" s="73"/>
      <c r="AE93" s="73"/>
      <c r="AF93" s="73"/>
      <c r="AG93" s="73"/>
      <c r="AH93" s="73"/>
      <c r="AI93" s="73"/>
      <c r="AK93" s="73"/>
      <c r="AL93" s="73"/>
    </row>
    <row r="94" spans="1:38" x14ac:dyDescent="0.25">
      <c r="A94" s="71" t="s">
        <v>92</v>
      </c>
      <c r="B94" s="71">
        <v>111</v>
      </c>
      <c r="D94" s="71">
        <v>111</v>
      </c>
      <c r="E94" s="71">
        <v>43</v>
      </c>
      <c r="F94" s="71">
        <v>18.5703</v>
      </c>
      <c r="G94" s="71">
        <v>6.1074000000000002</v>
      </c>
      <c r="H94" s="71">
        <v>13</v>
      </c>
      <c r="I94" s="71">
        <v>14.763</v>
      </c>
      <c r="L94" s="71">
        <v>2.3199000000000001</v>
      </c>
      <c r="N94" s="71">
        <v>0</v>
      </c>
      <c r="O94" s="71">
        <v>0</v>
      </c>
      <c r="P94" s="71">
        <v>117.1074</v>
      </c>
      <c r="U94" s="73"/>
      <c r="V94" s="73"/>
      <c r="W94" s="73"/>
      <c r="X94" s="73"/>
      <c r="Y94" s="73"/>
      <c r="Z94" s="73"/>
      <c r="AA94" s="73"/>
      <c r="AD94" s="73"/>
      <c r="AE94" s="73"/>
      <c r="AF94" s="73"/>
      <c r="AG94" s="73"/>
      <c r="AH94" s="73"/>
      <c r="AI94" s="73"/>
      <c r="AK94" s="73"/>
      <c r="AL94" s="73"/>
    </row>
    <row r="95" spans="1:38" x14ac:dyDescent="0.25">
      <c r="A95" s="71" t="s">
        <v>93</v>
      </c>
      <c r="B95" s="71">
        <v>459.52</v>
      </c>
      <c r="D95" s="71">
        <v>459.52</v>
      </c>
      <c r="E95" s="71">
        <v>203.87</v>
      </c>
      <c r="F95" s="71">
        <v>76.877700000000004</v>
      </c>
      <c r="G95" s="71">
        <v>31.748100000000001</v>
      </c>
      <c r="H95" s="71">
        <v>64</v>
      </c>
      <c r="I95" s="71">
        <v>61.116199999999999</v>
      </c>
      <c r="J95" s="71">
        <v>2.1629</v>
      </c>
      <c r="K95" s="71">
        <v>1</v>
      </c>
      <c r="L95" s="71">
        <v>9.6039999999999992</v>
      </c>
      <c r="N95" s="71">
        <v>0</v>
      </c>
      <c r="O95" s="71">
        <v>0</v>
      </c>
      <c r="P95" s="71">
        <v>493.43099999999998</v>
      </c>
      <c r="U95" s="73"/>
      <c r="V95" s="73"/>
      <c r="W95" s="73"/>
      <c r="X95" s="73"/>
      <c r="Y95" s="73"/>
      <c r="Z95" s="73"/>
      <c r="AA95" s="73"/>
      <c r="AD95" s="73"/>
      <c r="AE95" s="73"/>
      <c r="AF95" s="73"/>
      <c r="AG95" s="73"/>
      <c r="AH95" s="73"/>
      <c r="AI95" s="73"/>
      <c r="AK95" s="73"/>
      <c r="AL95" s="73"/>
    </row>
    <row r="96" spans="1:38" x14ac:dyDescent="0.25">
      <c r="A96" s="71" t="s">
        <v>94</v>
      </c>
      <c r="B96" s="71">
        <v>243.07</v>
      </c>
      <c r="D96" s="71">
        <v>243.07</v>
      </c>
      <c r="E96" s="71">
        <v>100</v>
      </c>
      <c r="F96" s="71">
        <v>40.665599999999998</v>
      </c>
      <c r="G96" s="71">
        <v>14.833600000000001</v>
      </c>
      <c r="H96" s="71">
        <v>28</v>
      </c>
      <c r="I96" s="71">
        <v>32.328299999999999</v>
      </c>
      <c r="L96" s="71">
        <v>5.0801999999999996</v>
      </c>
      <c r="N96" s="71">
        <v>3.5</v>
      </c>
      <c r="O96" s="71">
        <v>0</v>
      </c>
      <c r="P96" s="71">
        <v>261.40359999999998</v>
      </c>
      <c r="U96" s="73"/>
      <c r="V96" s="73"/>
      <c r="W96" s="73"/>
      <c r="X96" s="73"/>
      <c r="Y96" s="73"/>
      <c r="Z96" s="73"/>
      <c r="AA96" s="73"/>
      <c r="AD96" s="73"/>
      <c r="AE96" s="73"/>
      <c r="AF96" s="73"/>
      <c r="AG96" s="73"/>
      <c r="AH96" s="73"/>
      <c r="AI96" s="73"/>
      <c r="AK96" s="73"/>
      <c r="AL96" s="73"/>
    </row>
    <row r="97" spans="1:38" x14ac:dyDescent="0.25">
      <c r="A97" s="71" t="s">
        <v>95</v>
      </c>
      <c r="B97" s="73">
        <v>6360.5249999999996</v>
      </c>
      <c r="C97" s="71">
        <v>251.12989999999999</v>
      </c>
      <c r="D97" s="73">
        <v>6611.6549000000005</v>
      </c>
      <c r="E97" s="73">
        <v>1618.18</v>
      </c>
      <c r="F97" s="73">
        <v>1106.1298999999999</v>
      </c>
      <c r="G97" s="71">
        <v>128.01249999999999</v>
      </c>
      <c r="H97" s="71">
        <v>707</v>
      </c>
      <c r="I97" s="71">
        <v>879.3501</v>
      </c>
      <c r="K97" s="71">
        <v>313</v>
      </c>
      <c r="L97" s="71">
        <v>138.18360000000001</v>
      </c>
      <c r="M97" s="71">
        <v>104.88979999999999</v>
      </c>
      <c r="N97" s="71">
        <v>8.75</v>
      </c>
      <c r="O97" s="71">
        <v>0</v>
      </c>
      <c r="P97" s="73">
        <v>6853.3072000000002</v>
      </c>
      <c r="U97" s="73"/>
      <c r="V97" s="73"/>
      <c r="W97" s="73"/>
      <c r="X97" s="73"/>
      <c r="Y97" s="73"/>
      <c r="Z97" s="73"/>
      <c r="AA97" s="73"/>
      <c r="AD97" s="73"/>
      <c r="AE97" s="73"/>
      <c r="AF97" s="73"/>
      <c r="AG97" s="73"/>
      <c r="AH97" s="73"/>
      <c r="AI97" s="73"/>
      <c r="AK97" s="73"/>
      <c r="AL97" s="73"/>
    </row>
    <row r="98" spans="1:38" x14ac:dyDescent="0.25">
      <c r="A98" s="71" t="s">
        <v>96</v>
      </c>
      <c r="B98" s="71">
        <v>670.4</v>
      </c>
      <c r="C98" s="71">
        <v>51.625599999999999</v>
      </c>
      <c r="D98" s="71">
        <v>722.02560000000005</v>
      </c>
      <c r="E98" s="71">
        <v>301.29000000000002</v>
      </c>
      <c r="F98" s="71">
        <v>120.7949</v>
      </c>
      <c r="G98" s="71">
        <v>45.123800000000003</v>
      </c>
      <c r="H98" s="71">
        <v>77</v>
      </c>
      <c r="I98" s="71">
        <v>96.029399999999995</v>
      </c>
      <c r="K98" s="71">
        <v>8</v>
      </c>
      <c r="L98" s="71">
        <v>15.090299999999999</v>
      </c>
      <c r="N98" s="71">
        <v>4.125</v>
      </c>
      <c r="O98" s="71">
        <v>0</v>
      </c>
      <c r="P98" s="71">
        <v>771.27440000000001</v>
      </c>
      <c r="U98" s="73"/>
      <c r="V98" s="73"/>
      <c r="W98" s="73"/>
      <c r="X98" s="73"/>
      <c r="Y98" s="73"/>
      <c r="Z98" s="73"/>
      <c r="AA98" s="73"/>
      <c r="AD98" s="73"/>
      <c r="AE98" s="73"/>
      <c r="AF98" s="73"/>
      <c r="AG98" s="73"/>
      <c r="AH98" s="73"/>
      <c r="AI98" s="73"/>
      <c r="AK98" s="73"/>
      <c r="AL98" s="73"/>
    </row>
    <row r="99" spans="1:38" x14ac:dyDescent="0.25">
      <c r="A99" s="71" t="s">
        <v>97</v>
      </c>
      <c r="B99" s="71">
        <v>360.4</v>
      </c>
      <c r="C99" s="71">
        <v>18.4587</v>
      </c>
      <c r="D99" s="71">
        <v>378.8587</v>
      </c>
      <c r="E99" s="71">
        <v>164</v>
      </c>
      <c r="F99" s="71">
        <v>63.383099999999999</v>
      </c>
      <c r="G99" s="71">
        <v>25.154199999999999</v>
      </c>
      <c r="H99" s="71">
        <v>60</v>
      </c>
      <c r="I99" s="71">
        <v>50.388199999999998</v>
      </c>
      <c r="J99" s="71">
        <v>7.2088000000000001</v>
      </c>
      <c r="K99" s="71">
        <v>2</v>
      </c>
      <c r="L99" s="71">
        <v>7.9180999999999999</v>
      </c>
      <c r="N99" s="71">
        <v>0</v>
      </c>
      <c r="O99" s="71">
        <v>0</v>
      </c>
      <c r="P99" s="71">
        <v>411.2217</v>
      </c>
      <c r="U99" s="73"/>
      <c r="V99" s="73"/>
      <c r="W99" s="73"/>
      <c r="X99" s="73"/>
      <c r="Y99" s="73"/>
      <c r="Z99" s="73"/>
      <c r="AA99" s="73"/>
      <c r="AD99" s="73"/>
      <c r="AE99" s="73"/>
      <c r="AF99" s="73"/>
      <c r="AG99" s="73"/>
      <c r="AH99" s="73"/>
      <c r="AI99" s="73"/>
      <c r="AK99" s="73"/>
      <c r="AL99" s="73"/>
    </row>
    <row r="100" spans="1:38" x14ac:dyDescent="0.25">
      <c r="A100" s="71" t="s">
        <v>98</v>
      </c>
      <c r="B100" s="73">
        <v>1185.125</v>
      </c>
      <c r="C100" s="71">
        <v>42.647199999999998</v>
      </c>
      <c r="D100" s="73">
        <v>1227.7722000000001</v>
      </c>
      <c r="E100" s="71">
        <v>355.43</v>
      </c>
      <c r="F100" s="71">
        <v>205.40629999999999</v>
      </c>
      <c r="G100" s="71">
        <v>37.505899999999997</v>
      </c>
      <c r="H100" s="71">
        <v>111</v>
      </c>
      <c r="I100" s="71">
        <v>163.2937</v>
      </c>
      <c r="K100" s="71">
        <v>9</v>
      </c>
      <c r="L100" s="71">
        <v>25.660399999999999</v>
      </c>
      <c r="N100" s="71">
        <v>6.75</v>
      </c>
      <c r="O100" s="71">
        <v>0</v>
      </c>
      <c r="P100" s="73">
        <v>1272.0281</v>
      </c>
      <c r="U100" s="73"/>
      <c r="V100" s="73"/>
      <c r="W100" s="73"/>
      <c r="X100" s="73"/>
      <c r="Y100" s="73"/>
      <c r="Z100" s="73"/>
      <c r="AA100" s="73"/>
      <c r="AD100" s="73"/>
      <c r="AE100" s="73"/>
      <c r="AF100" s="73"/>
      <c r="AG100" s="73"/>
      <c r="AH100" s="73"/>
      <c r="AI100" s="73"/>
      <c r="AK100" s="73"/>
      <c r="AL100" s="73"/>
    </row>
    <row r="101" spans="1:38" x14ac:dyDescent="0.25">
      <c r="A101" s="71" t="s">
        <v>99</v>
      </c>
      <c r="B101" s="73">
        <v>5668.9650000000001</v>
      </c>
      <c r="C101" s="71">
        <v>122.1628</v>
      </c>
      <c r="D101" s="73">
        <v>5791.1278000000002</v>
      </c>
      <c r="E101" s="73">
        <v>1963.06</v>
      </c>
      <c r="F101" s="71">
        <v>968.85569999999996</v>
      </c>
      <c r="G101" s="71">
        <v>248.55109999999999</v>
      </c>
      <c r="H101" s="71">
        <v>685</v>
      </c>
      <c r="I101" s="71">
        <v>770.22</v>
      </c>
      <c r="K101" s="71">
        <v>284</v>
      </c>
      <c r="L101" s="71">
        <v>121.0346</v>
      </c>
      <c r="M101" s="71">
        <v>97.779300000000006</v>
      </c>
      <c r="N101" s="71">
        <v>67</v>
      </c>
      <c r="O101" s="71">
        <v>0</v>
      </c>
      <c r="P101" s="73">
        <v>6204.4582</v>
      </c>
      <c r="U101" s="73"/>
      <c r="V101" s="73"/>
      <c r="W101" s="73"/>
      <c r="X101" s="73"/>
      <c r="Y101" s="73"/>
      <c r="Z101" s="73"/>
      <c r="AA101" s="73"/>
      <c r="AD101" s="73"/>
      <c r="AE101" s="73"/>
      <c r="AF101" s="73"/>
      <c r="AG101" s="73"/>
      <c r="AH101" s="73"/>
      <c r="AI101" s="73"/>
      <c r="AK101" s="73"/>
      <c r="AL101" s="73"/>
    </row>
    <row r="102" spans="1:38" x14ac:dyDescent="0.25">
      <c r="A102" s="71" t="s">
        <v>100</v>
      </c>
      <c r="B102" s="71">
        <v>684.59500000000003</v>
      </c>
      <c r="C102" s="71">
        <v>28.554400000000001</v>
      </c>
      <c r="D102" s="71">
        <v>713.14940000000001</v>
      </c>
      <c r="E102" s="71">
        <v>259</v>
      </c>
      <c r="F102" s="71">
        <v>119.3099</v>
      </c>
      <c r="G102" s="71">
        <v>34.922499999999999</v>
      </c>
      <c r="H102" s="71">
        <v>91</v>
      </c>
      <c r="I102" s="71">
        <v>94.8489</v>
      </c>
      <c r="K102" s="71">
        <v>24</v>
      </c>
      <c r="L102" s="71">
        <v>14.9048</v>
      </c>
      <c r="M102" s="71">
        <v>5.4570999999999996</v>
      </c>
      <c r="N102" s="71">
        <v>2</v>
      </c>
      <c r="O102" s="71">
        <v>0</v>
      </c>
      <c r="P102" s="71">
        <v>755.529</v>
      </c>
      <c r="U102" s="73"/>
      <c r="V102" s="73"/>
      <c r="W102" s="73"/>
      <c r="X102" s="73"/>
      <c r="Y102" s="73"/>
      <c r="Z102" s="73"/>
      <c r="AA102" s="73"/>
      <c r="AD102" s="73"/>
      <c r="AE102" s="73"/>
      <c r="AF102" s="73"/>
      <c r="AG102" s="73"/>
      <c r="AH102" s="73"/>
      <c r="AI102" s="73"/>
      <c r="AK102" s="73"/>
      <c r="AL102" s="73"/>
    </row>
    <row r="103" spans="1:38" x14ac:dyDescent="0.25">
      <c r="A103" s="71" t="s">
        <v>101</v>
      </c>
      <c r="B103" s="71">
        <v>967.495</v>
      </c>
      <c r="C103" s="71">
        <v>29.815000000000001</v>
      </c>
      <c r="D103" s="71">
        <v>997.31</v>
      </c>
      <c r="E103" s="71">
        <v>512</v>
      </c>
      <c r="F103" s="71">
        <v>166.85</v>
      </c>
      <c r="G103" s="71">
        <v>86.287499999999994</v>
      </c>
      <c r="H103" s="71">
        <v>175</v>
      </c>
      <c r="I103" s="71">
        <v>132.6422</v>
      </c>
      <c r="J103" s="71">
        <v>31.7683</v>
      </c>
      <c r="K103" s="71">
        <v>2</v>
      </c>
      <c r="L103" s="71">
        <v>20.843800000000002</v>
      </c>
      <c r="N103" s="71">
        <v>0</v>
      </c>
      <c r="O103" s="71">
        <v>0</v>
      </c>
      <c r="P103" s="73">
        <v>1115.3658</v>
      </c>
      <c r="U103" s="73"/>
      <c r="V103" s="73"/>
      <c r="W103" s="73"/>
      <c r="X103" s="73"/>
      <c r="Y103" s="73"/>
      <c r="Z103" s="73"/>
      <c r="AA103" s="73"/>
      <c r="AD103" s="73"/>
      <c r="AE103" s="73"/>
      <c r="AF103" s="73"/>
      <c r="AG103" s="73"/>
      <c r="AH103" s="73"/>
      <c r="AI103" s="73"/>
      <c r="AK103" s="73"/>
      <c r="AL103" s="73"/>
    </row>
    <row r="104" spans="1:38" x14ac:dyDescent="0.25">
      <c r="A104" s="71" t="s">
        <v>102</v>
      </c>
      <c r="B104" s="73">
        <v>3338.53</v>
      </c>
      <c r="C104" s="71">
        <v>72.710400000000007</v>
      </c>
      <c r="D104" s="73">
        <v>3411.2404000000001</v>
      </c>
      <c r="E104" s="71">
        <v>494.28</v>
      </c>
      <c r="F104" s="71">
        <v>570.70050000000003</v>
      </c>
      <c r="H104" s="71">
        <v>385</v>
      </c>
      <c r="I104" s="71">
        <v>453.69499999999999</v>
      </c>
      <c r="K104" s="71">
        <v>7</v>
      </c>
      <c r="L104" s="71">
        <v>71.294899999999998</v>
      </c>
      <c r="N104" s="71">
        <v>7.5</v>
      </c>
      <c r="O104" s="71">
        <v>0</v>
      </c>
      <c r="P104" s="73">
        <v>3418.7404000000001</v>
      </c>
      <c r="U104" s="73"/>
      <c r="V104" s="73"/>
      <c r="W104" s="73"/>
      <c r="X104" s="73"/>
      <c r="Y104" s="73"/>
      <c r="Z104" s="73"/>
      <c r="AA104" s="73"/>
      <c r="AD104" s="73"/>
      <c r="AE104" s="73"/>
      <c r="AF104" s="73"/>
      <c r="AG104" s="73"/>
      <c r="AH104" s="73"/>
      <c r="AI104" s="73"/>
      <c r="AK104" s="73"/>
      <c r="AL104" s="73"/>
    </row>
    <row r="105" spans="1:38" x14ac:dyDescent="0.25">
      <c r="A105" s="71" t="s">
        <v>103</v>
      </c>
      <c r="B105" s="73">
        <v>2447.7950000000001</v>
      </c>
      <c r="C105" s="71">
        <v>74.504300000000001</v>
      </c>
      <c r="D105" s="73">
        <v>2522.2993000000001</v>
      </c>
      <c r="E105" s="71">
        <v>323.75</v>
      </c>
      <c r="F105" s="71">
        <v>421.98070000000001</v>
      </c>
      <c r="H105" s="71">
        <v>168</v>
      </c>
      <c r="I105" s="71">
        <v>335.4658</v>
      </c>
      <c r="K105" s="71">
        <v>3</v>
      </c>
      <c r="L105" s="71">
        <v>52.716099999999997</v>
      </c>
      <c r="N105" s="71">
        <v>0</v>
      </c>
      <c r="O105" s="71">
        <v>0</v>
      </c>
      <c r="P105" s="73">
        <v>2522.2993000000001</v>
      </c>
      <c r="U105" s="73"/>
      <c r="V105" s="73"/>
      <c r="W105" s="73"/>
      <c r="X105" s="73"/>
      <c r="Y105" s="73"/>
      <c r="Z105" s="73"/>
      <c r="AA105" s="73"/>
      <c r="AD105" s="73"/>
      <c r="AE105" s="73"/>
      <c r="AF105" s="73"/>
      <c r="AG105" s="73"/>
      <c r="AH105" s="73"/>
      <c r="AI105" s="73"/>
      <c r="AK105" s="73"/>
      <c r="AL105" s="73"/>
    </row>
    <row r="106" spans="1:38" x14ac:dyDescent="0.25">
      <c r="A106" s="71" t="s">
        <v>104</v>
      </c>
      <c r="B106" s="73">
        <v>2479.29</v>
      </c>
      <c r="C106" s="71">
        <v>118.64449999999999</v>
      </c>
      <c r="D106" s="73">
        <v>2597.9344999999998</v>
      </c>
      <c r="E106" s="73">
        <v>1119.58</v>
      </c>
      <c r="F106" s="71">
        <v>434.63440000000003</v>
      </c>
      <c r="G106" s="71">
        <v>171.2364</v>
      </c>
      <c r="H106" s="71">
        <v>323</v>
      </c>
      <c r="I106" s="71">
        <v>345.52530000000002</v>
      </c>
      <c r="K106" s="71">
        <v>5</v>
      </c>
      <c r="L106" s="71">
        <v>54.296799999999998</v>
      </c>
      <c r="N106" s="71">
        <v>0</v>
      </c>
      <c r="O106" s="71">
        <v>0</v>
      </c>
      <c r="P106" s="73">
        <v>2769.1709000000001</v>
      </c>
      <c r="U106" s="73"/>
      <c r="V106" s="73"/>
      <c r="W106" s="73"/>
      <c r="X106" s="73"/>
      <c r="Y106" s="73"/>
      <c r="Z106" s="73"/>
      <c r="AA106" s="73"/>
      <c r="AD106" s="73"/>
      <c r="AE106" s="73"/>
      <c r="AF106" s="73"/>
      <c r="AG106" s="73"/>
      <c r="AH106" s="73"/>
      <c r="AI106" s="73"/>
      <c r="AK106" s="73"/>
      <c r="AL106" s="73"/>
    </row>
    <row r="107" spans="1:38" x14ac:dyDescent="0.25">
      <c r="A107" s="71" t="s">
        <v>105</v>
      </c>
      <c r="B107" s="73">
        <v>11764.674999999999</v>
      </c>
      <c r="C107" s="71">
        <v>463.98689999999999</v>
      </c>
      <c r="D107" s="73">
        <v>12228.661899999999</v>
      </c>
      <c r="E107" s="73">
        <v>2716.6</v>
      </c>
      <c r="F107" s="73">
        <v>2045.8551</v>
      </c>
      <c r="G107" s="71">
        <v>167.68620000000001</v>
      </c>
      <c r="H107" s="68">
        <v>1500</v>
      </c>
      <c r="I107" s="73">
        <v>1626.412</v>
      </c>
      <c r="K107" s="71">
        <v>254</v>
      </c>
      <c r="L107" s="71">
        <v>255.57900000000001</v>
      </c>
      <c r="N107" s="71">
        <v>43</v>
      </c>
      <c r="O107" s="71">
        <v>0</v>
      </c>
      <c r="P107" s="73">
        <v>12439.348099999999</v>
      </c>
      <c r="U107" s="73"/>
      <c r="V107" s="73"/>
      <c r="W107" s="73"/>
      <c r="X107" s="73"/>
      <c r="Y107" s="73"/>
      <c r="Z107" s="73"/>
      <c r="AA107" s="73"/>
      <c r="AD107" s="73"/>
      <c r="AE107" s="73"/>
      <c r="AF107" s="73"/>
      <c r="AG107" s="73"/>
      <c r="AH107" s="73"/>
      <c r="AI107" s="73"/>
      <c r="AK107" s="73"/>
      <c r="AL107" s="73"/>
    </row>
    <row r="108" spans="1:38" x14ac:dyDescent="0.25">
      <c r="A108" s="71" t="s">
        <v>508</v>
      </c>
      <c r="B108" s="71">
        <v>23</v>
      </c>
      <c r="D108" s="71">
        <v>13</v>
      </c>
      <c r="E108" s="71">
        <v>9</v>
      </c>
      <c r="F108" s="71">
        <v>3.8479000000000001</v>
      </c>
      <c r="G108" s="71">
        <v>1.288</v>
      </c>
      <c r="H108" s="71">
        <v>1</v>
      </c>
      <c r="I108" s="71">
        <v>1.7290000000000001</v>
      </c>
      <c r="L108" s="71">
        <v>0.2717</v>
      </c>
      <c r="N108" s="71">
        <v>0</v>
      </c>
      <c r="O108" s="71">
        <v>0</v>
      </c>
      <c r="P108" s="71">
        <v>24.288</v>
      </c>
      <c r="U108" s="73"/>
      <c r="V108" s="73"/>
      <c r="W108" s="73"/>
      <c r="X108" s="73"/>
      <c r="Y108" s="73"/>
      <c r="Z108" s="73"/>
      <c r="AA108" s="73"/>
      <c r="AD108" s="73"/>
      <c r="AE108" s="73"/>
      <c r="AF108" s="73"/>
      <c r="AG108" s="73"/>
      <c r="AH108" s="73"/>
      <c r="AI108" s="73"/>
      <c r="AK108" s="73"/>
      <c r="AL108" s="73"/>
    </row>
    <row r="109" spans="1:38" x14ac:dyDescent="0.25">
      <c r="A109" s="71" t="s">
        <v>106</v>
      </c>
      <c r="B109" s="73">
        <v>20659.8</v>
      </c>
      <c r="C109" s="71">
        <v>830.01859999999999</v>
      </c>
      <c r="D109" s="73">
        <v>21489.818599999999</v>
      </c>
      <c r="E109" s="73">
        <v>10082.93</v>
      </c>
      <c r="F109" s="73">
        <v>3595.2467000000001</v>
      </c>
      <c r="G109" s="73">
        <v>1621.9208000000001</v>
      </c>
      <c r="H109" s="68">
        <v>2727</v>
      </c>
      <c r="I109" s="73">
        <v>2858.1459</v>
      </c>
      <c r="K109" s="68">
        <v>1968</v>
      </c>
      <c r="L109" s="71">
        <v>449.13720000000001</v>
      </c>
      <c r="M109" s="71">
        <v>911.31769999999995</v>
      </c>
      <c r="N109" s="71">
        <v>195</v>
      </c>
      <c r="O109" s="71">
        <v>0</v>
      </c>
      <c r="P109" s="73">
        <v>24218.057100000002</v>
      </c>
      <c r="U109" s="73"/>
      <c r="V109" s="73"/>
      <c r="W109" s="73"/>
      <c r="X109" s="73"/>
      <c r="Y109" s="73"/>
      <c r="Z109" s="73"/>
      <c r="AA109" s="73"/>
      <c r="AD109" s="73"/>
      <c r="AE109" s="73"/>
      <c r="AF109" s="73"/>
      <c r="AG109" s="73"/>
      <c r="AH109" s="73"/>
      <c r="AI109" s="73"/>
      <c r="AK109" s="73"/>
      <c r="AL109" s="73"/>
    </row>
    <row r="110" spans="1:38" x14ac:dyDescent="0.25">
      <c r="A110" s="71" t="s">
        <v>107</v>
      </c>
      <c r="B110" s="73">
        <v>1473.145</v>
      </c>
      <c r="C110" s="71">
        <v>63.648099999999999</v>
      </c>
      <c r="D110" s="73">
        <v>1536.7931000000001</v>
      </c>
      <c r="E110" s="71">
        <v>595</v>
      </c>
      <c r="F110" s="71">
        <v>257.10550000000001</v>
      </c>
      <c r="G110" s="71">
        <v>84.473600000000005</v>
      </c>
      <c r="H110" s="71">
        <v>246</v>
      </c>
      <c r="I110" s="71">
        <v>204.39349999999999</v>
      </c>
      <c r="J110" s="71">
        <v>31.204899999999999</v>
      </c>
      <c r="K110" s="71">
        <v>11</v>
      </c>
      <c r="L110" s="71">
        <v>32.119</v>
      </c>
      <c r="N110" s="71">
        <v>19.75</v>
      </c>
      <c r="O110" s="71">
        <v>0</v>
      </c>
      <c r="P110" s="73">
        <v>1672.2216000000001</v>
      </c>
      <c r="U110" s="73"/>
      <c r="V110" s="73"/>
      <c r="W110" s="73"/>
      <c r="X110" s="73"/>
      <c r="Y110" s="73"/>
      <c r="Z110" s="73"/>
      <c r="AA110" s="73"/>
      <c r="AD110" s="73"/>
      <c r="AE110" s="73"/>
      <c r="AF110" s="73"/>
      <c r="AG110" s="73"/>
      <c r="AH110" s="73"/>
      <c r="AI110" s="73"/>
      <c r="AK110" s="73"/>
      <c r="AL110" s="73"/>
    </row>
    <row r="111" spans="1:38" x14ac:dyDescent="0.25">
      <c r="A111" s="71" t="s">
        <v>108</v>
      </c>
      <c r="B111" s="71">
        <v>857.26</v>
      </c>
      <c r="C111" s="71">
        <v>28.923500000000001</v>
      </c>
      <c r="D111" s="71">
        <v>886.18349999999998</v>
      </c>
      <c r="E111" s="71">
        <v>306.01</v>
      </c>
      <c r="F111" s="71">
        <v>148.2585</v>
      </c>
      <c r="G111" s="71">
        <v>39.437899999999999</v>
      </c>
      <c r="H111" s="71">
        <v>121</v>
      </c>
      <c r="I111" s="71">
        <v>117.86239999999999</v>
      </c>
      <c r="J111" s="71">
        <v>2.3532000000000002</v>
      </c>
      <c r="K111" s="71">
        <v>1</v>
      </c>
      <c r="L111" s="71">
        <v>18.5212</v>
      </c>
      <c r="N111" s="71">
        <v>0</v>
      </c>
      <c r="O111" s="71">
        <v>0</v>
      </c>
      <c r="P111" s="71">
        <v>927.97460000000001</v>
      </c>
      <c r="U111" s="73"/>
      <c r="V111" s="73"/>
      <c r="W111" s="73"/>
      <c r="X111" s="73"/>
      <c r="Y111" s="73"/>
      <c r="Z111" s="73"/>
      <c r="AA111" s="73"/>
      <c r="AD111" s="73"/>
      <c r="AE111" s="73"/>
      <c r="AF111" s="73"/>
      <c r="AG111" s="73"/>
      <c r="AH111" s="73"/>
      <c r="AI111" s="73"/>
      <c r="AK111" s="73"/>
      <c r="AL111" s="73"/>
    </row>
    <row r="112" spans="1:38" x14ac:dyDescent="0.25">
      <c r="A112" s="71" t="s">
        <v>109</v>
      </c>
      <c r="B112" s="71">
        <v>643.61</v>
      </c>
      <c r="C112" s="71">
        <v>17.415500000000002</v>
      </c>
      <c r="D112" s="71">
        <v>661.02549999999997</v>
      </c>
      <c r="E112" s="71">
        <v>226</v>
      </c>
      <c r="F112" s="71">
        <v>110.5896</v>
      </c>
      <c r="G112" s="71">
        <v>28.852599999999999</v>
      </c>
      <c r="H112" s="71">
        <v>105</v>
      </c>
      <c r="I112" s="71">
        <v>87.916399999999996</v>
      </c>
      <c r="J112" s="71">
        <v>12.8127</v>
      </c>
      <c r="K112" s="71">
        <v>5</v>
      </c>
      <c r="L112" s="71">
        <v>13.8154</v>
      </c>
      <c r="N112" s="71">
        <v>13.5</v>
      </c>
      <c r="O112" s="71">
        <v>0</v>
      </c>
      <c r="P112" s="71">
        <v>716.19079999999997</v>
      </c>
      <c r="U112" s="73"/>
      <c r="V112" s="73"/>
      <c r="W112" s="73"/>
      <c r="X112" s="73"/>
      <c r="Y112" s="73"/>
      <c r="Z112" s="73"/>
      <c r="AA112" s="73"/>
      <c r="AD112" s="73"/>
      <c r="AE112" s="73"/>
      <c r="AF112" s="73"/>
      <c r="AG112" s="73"/>
      <c r="AH112" s="73"/>
      <c r="AI112" s="73"/>
      <c r="AK112" s="73"/>
      <c r="AL112" s="73"/>
    </row>
    <row r="113" spans="1:38" x14ac:dyDescent="0.25">
      <c r="A113" s="71" t="s">
        <v>110</v>
      </c>
      <c r="B113" s="71">
        <v>549.37</v>
      </c>
      <c r="C113" s="71">
        <v>10.435</v>
      </c>
      <c r="D113" s="71">
        <v>559.80499999999995</v>
      </c>
      <c r="E113" s="71">
        <v>133.66</v>
      </c>
      <c r="F113" s="71">
        <v>93.6554</v>
      </c>
      <c r="G113" s="71">
        <v>10.001200000000001</v>
      </c>
      <c r="H113" s="71">
        <v>83</v>
      </c>
      <c r="I113" s="71">
        <v>74.454099999999997</v>
      </c>
      <c r="J113" s="71">
        <v>6.4095000000000004</v>
      </c>
      <c r="K113" s="71">
        <v>1</v>
      </c>
      <c r="L113" s="71">
        <v>11.6999</v>
      </c>
      <c r="N113" s="71">
        <v>0</v>
      </c>
      <c r="O113" s="71">
        <v>0</v>
      </c>
      <c r="P113" s="71">
        <v>576.21569999999997</v>
      </c>
      <c r="U113" s="73"/>
      <c r="V113" s="73"/>
      <c r="W113" s="73"/>
      <c r="X113" s="73"/>
      <c r="Y113" s="73"/>
      <c r="Z113" s="73"/>
      <c r="AA113" s="73"/>
      <c r="AD113" s="73"/>
      <c r="AE113" s="73"/>
      <c r="AF113" s="73"/>
      <c r="AG113" s="73"/>
      <c r="AH113" s="73"/>
      <c r="AI113" s="73"/>
      <c r="AK113" s="73"/>
      <c r="AL113" s="73"/>
    </row>
    <row r="114" spans="1:38" x14ac:dyDescent="0.25">
      <c r="A114" s="71" t="s">
        <v>111</v>
      </c>
      <c r="B114" s="73">
        <v>1108.0650000000001</v>
      </c>
      <c r="C114" s="71">
        <v>34.282800000000002</v>
      </c>
      <c r="D114" s="73">
        <v>1142.3478</v>
      </c>
      <c r="E114" s="71">
        <v>111</v>
      </c>
      <c r="F114" s="71">
        <v>191.1148</v>
      </c>
      <c r="H114" s="71">
        <v>155</v>
      </c>
      <c r="I114" s="71">
        <v>151.9323</v>
      </c>
      <c r="J114" s="71">
        <v>2.3008000000000002</v>
      </c>
      <c r="L114" s="71">
        <v>23.8751</v>
      </c>
      <c r="N114" s="71">
        <v>0</v>
      </c>
      <c r="O114" s="71">
        <v>0</v>
      </c>
      <c r="P114" s="73">
        <v>1144.6486</v>
      </c>
      <c r="U114" s="73"/>
      <c r="V114" s="73"/>
      <c r="W114" s="73"/>
      <c r="X114" s="73"/>
      <c r="Y114" s="73"/>
      <c r="Z114" s="73"/>
      <c r="AA114" s="73"/>
      <c r="AD114" s="73"/>
      <c r="AE114" s="73"/>
      <c r="AF114" s="73"/>
      <c r="AG114" s="73"/>
      <c r="AH114" s="73"/>
      <c r="AI114" s="73"/>
      <c r="AK114" s="73"/>
      <c r="AL114" s="73"/>
    </row>
    <row r="115" spans="1:38" x14ac:dyDescent="0.25">
      <c r="A115" s="71" t="s">
        <v>112</v>
      </c>
      <c r="B115" s="71">
        <v>561.56500000000005</v>
      </c>
      <c r="C115" s="71">
        <v>15.72</v>
      </c>
      <c r="D115" s="71">
        <v>577.28499999999997</v>
      </c>
      <c r="E115" s="71">
        <v>133.03</v>
      </c>
      <c r="F115" s="71">
        <v>96.579800000000006</v>
      </c>
      <c r="G115" s="71">
        <v>9.1126000000000005</v>
      </c>
      <c r="H115" s="71">
        <v>40</v>
      </c>
      <c r="I115" s="71">
        <v>76.778899999999993</v>
      </c>
      <c r="L115" s="71">
        <v>12.065300000000001</v>
      </c>
      <c r="N115" s="71">
        <v>0</v>
      </c>
      <c r="O115" s="71">
        <v>0</v>
      </c>
      <c r="P115" s="71">
        <v>586.39760000000001</v>
      </c>
      <c r="U115" s="73"/>
      <c r="V115" s="73"/>
      <c r="W115" s="73"/>
      <c r="X115" s="73"/>
      <c r="Y115" s="73"/>
      <c r="Z115" s="73"/>
      <c r="AA115" s="73"/>
      <c r="AD115" s="73"/>
      <c r="AE115" s="73"/>
      <c r="AF115" s="73"/>
      <c r="AG115" s="73"/>
      <c r="AH115" s="73"/>
      <c r="AI115" s="73"/>
      <c r="AK115" s="73"/>
      <c r="AL115" s="73"/>
    </row>
    <row r="116" spans="1:38" x14ac:dyDescent="0.25">
      <c r="A116" s="71" t="s">
        <v>113</v>
      </c>
      <c r="B116" s="73">
        <v>7910.26</v>
      </c>
      <c r="C116" s="71">
        <v>262.9973</v>
      </c>
      <c r="D116" s="73">
        <v>8173.2573000000002</v>
      </c>
      <c r="E116" s="73">
        <v>4660.7299999999996</v>
      </c>
      <c r="F116" s="73">
        <v>1367.3859</v>
      </c>
      <c r="G116" s="71">
        <v>823.33479999999997</v>
      </c>
      <c r="H116" s="68">
        <v>1167</v>
      </c>
      <c r="I116" s="73">
        <v>1087.0432000000001</v>
      </c>
      <c r="J116" s="71">
        <v>59.967599999999997</v>
      </c>
      <c r="K116" s="71">
        <v>307</v>
      </c>
      <c r="L116" s="71">
        <v>170.8211</v>
      </c>
      <c r="M116" s="71">
        <v>81.707400000000007</v>
      </c>
      <c r="N116" s="71">
        <v>105.04</v>
      </c>
      <c r="O116" s="71">
        <v>0</v>
      </c>
      <c r="P116" s="73">
        <v>9243.3071</v>
      </c>
      <c r="U116" s="73"/>
      <c r="V116" s="73"/>
      <c r="W116" s="73"/>
      <c r="X116" s="73"/>
      <c r="Y116" s="73"/>
      <c r="Z116" s="73"/>
      <c r="AA116" s="73"/>
      <c r="AD116" s="73"/>
      <c r="AE116" s="73"/>
      <c r="AF116" s="73"/>
      <c r="AG116" s="73"/>
      <c r="AH116" s="73"/>
      <c r="AI116" s="73"/>
      <c r="AK116" s="73"/>
      <c r="AL116" s="73"/>
    </row>
    <row r="117" spans="1:38" x14ac:dyDescent="0.25">
      <c r="A117" s="71" t="s">
        <v>509</v>
      </c>
      <c r="B117" s="71">
        <v>135.5</v>
      </c>
      <c r="D117" s="71">
        <v>84.5</v>
      </c>
      <c r="E117" s="71">
        <v>79</v>
      </c>
      <c r="F117" s="71">
        <v>22.6692</v>
      </c>
      <c r="G117" s="71">
        <v>14.082700000000001</v>
      </c>
      <c r="H117" s="71">
        <v>10</v>
      </c>
      <c r="I117" s="71">
        <v>11.2385</v>
      </c>
      <c r="L117" s="71">
        <v>1.7661</v>
      </c>
      <c r="N117" s="71">
        <v>0</v>
      </c>
      <c r="O117" s="71">
        <v>0</v>
      </c>
      <c r="P117" s="71">
        <v>149.58269999999999</v>
      </c>
      <c r="U117" s="73"/>
      <c r="V117" s="73"/>
      <c r="W117" s="73"/>
      <c r="X117" s="73"/>
      <c r="Y117" s="73"/>
      <c r="Z117" s="73"/>
      <c r="AA117" s="73"/>
      <c r="AD117" s="73"/>
      <c r="AE117" s="73"/>
      <c r="AF117" s="73"/>
      <c r="AG117" s="73"/>
      <c r="AH117" s="73"/>
      <c r="AI117" s="73"/>
      <c r="AK117" s="73"/>
      <c r="AL117" s="73"/>
    </row>
    <row r="118" spans="1:38" x14ac:dyDescent="0.25">
      <c r="A118" s="71" t="s">
        <v>114</v>
      </c>
      <c r="B118" s="71">
        <v>79</v>
      </c>
      <c r="D118" s="71">
        <v>79</v>
      </c>
      <c r="E118" s="71">
        <v>81.8</v>
      </c>
      <c r="F118" s="71">
        <v>13.216699999999999</v>
      </c>
      <c r="G118" s="71">
        <v>17.146999999999998</v>
      </c>
      <c r="H118" s="71">
        <v>17</v>
      </c>
      <c r="I118" s="71">
        <v>10.507</v>
      </c>
      <c r="J118" s="71">
        <v>4.8697999999999997</v>
      </c>
      <c r="L118" s="71">
        <v>1.6511</v>
      </c>
      <c r="N118" s="71">
        <v>2</v>
      </c>
      <c r="O118" s="71">
        <v>0</v>
      </c>
      <c r="P118" s="71">
        <v>103.0168</v>
      </c>
      <c r="U118" s="73"/>
      <c r="V118" s="73"/>
      <c r="W118" s="73"/>
      <c r="X118" s="73"/>
      <c r="Y118" s="73"/>
      <c r="Z118" s="73"/>
      <c r="AA118" s="73"/>
      <c r="AD118" s="73"/>
      <c r="AE118" s="73"/>
      <c r="AF118" s="73"/>
      <c r="AG118" s="73"/>
      <c r="AH118" s="73"/>
      <c r="AI118" s="73"/>
      <c r="AK118" s="73"/>
      <c r="AL118" s="73"/>
    </row>
    <row r="119" spans="1:38" x14ac:dyDescent="0.25">
      <c r="A119" s="71" t="s">
        <v>115</v>
      </c>
      <c r="B119" s="71">
        <v>154.16</v>
      </c>
      <c r="D119" s="71">
        <v>154.16</v>
      </c>
      <c r="E119" s="71">
        <v>67.66</v>
      </c>
      <c r="F119" s="71">
        <v>25.791</v>
      </c>
      <c r="G119" s="71">
        <v>10.4673</v>
      </c>
      <c r="H119" s="71">
        <v>14</v>
      </c>
      <c r="I119" s="71">
        <v>20.503299999999999</v>
      </c>
      <c r="K119" s="71">
        <v>2</v>
      </c>
      <c r="L119" s="71">
        <v>3.2219000000000002</v>
      </c>
      <c r="N119" s="71">
        <v>0</v>
      </c>
      <c r="O119" s="71">
        <v>0</v>
      </c>
      <c r="P119" s="71">
        <v>164.62729999999999</v>
      </c>
      <c r="U119" s="73"/>
      <c r="V119" s="73"/>
      <c r="W119" s="73"/>
      <c r="X119" s="73"/>
      <c r="Y119" s="73"/>
      <c r="Z119" s="73"/>
      <c r="AA119" s="73"/>
      <c r="AD119" s="73"/>
      <c r="AE119" s="73"/>
      <c r="AF119" s="73"/>
      <c r="AG119" s="73"/>
      <c r="AH119" s="73"/>
      <c r="AI119" s="73"/>
      <c r="AK119" s="73"/>
      <c r="AL119" s="73"/>
    </row>
    <row r="120" spans="1:38" x14ac:dyDescent="0.25">
      <c r="A120" s="71" t="s">
        <v>116</v>
      </c>
      <c r="B120" s="71">
        <v>195.5</v>
      </c>
      <c r="D120" s="71">
        <v>195.5</v>
      </c>
      <c r="E120" s="71">
        <v>59</v>
      </c>
      <c r="F120" s="71">
        <v>32.7072</v>
      </c>
      <c r="G120" s="71">
        <v>6.5731999999999999</v>
      </c>
      <c r="H120" s="71">
        <v>25</v>
      </c>
      <c r="I120" s="71">
        <v>26.0015</v>
      </c>
      <c r="L120" s="71">
        <v>4.0860000000000003</v>
      </c>
      <c r="N120" s="71">
        <v>0</v>
      </c>
      <c r="O120" s="71">
        <v>0</v>
      </c>
      <c r="P120" s="71">
        <v>202.07320000000001</v>
      </c>
      <c r="U120" s="73"/>
      <c r="V120" s="73"/>
      <c r="W120" s="73"/>
      <c r="X120" s="73"/>
      <c r="Y120" s="73"/>
      <c r="Z120" s="73"/>
      <c r="AA120" s="73"/>
      <c r="AD120" s="73"/>
      <c r="AE120" s="73"/>
      <c r="AF120" s="73"/>
      <c r="AG120" s="73"/>
      <c r="AH120" s="73"/>
      <c r="AI120" s="73"/>
      <c r="AK120" s="73"/>
      <c r="AL120" s="73"/>
    </row>
    <row r="121" spans="1:38" x14ac:dyDescent="0.25">
      <c r="A121" s="71" t="s">
        <v>117</v>
      </c>
      <c r="B121" s="71">
        <v>186</v>
      </c>
      <c r="D121" s="71">
        <v>186</v>
      </c>
      <c r="E121" s="71">
        <v>58</v>
      </c>
      <c r="F121" s="71">
        <v>31.117799999999999</v>
      </c>
      <c r="G121" s="71">
        <v>6.7206000000000001</v>
      </c>
      <c r="H121" s="71">
        <v>25</v>
      </c>
      <c r="I121" s="71">
        <v>24.738</v>
      </c>
      <c r="J121" s="71">
        <v>0.19650000000000001</v>
      </c>
      <c r="L121" s="71">
        <v>3.8874</v>
      </c>
      <c r="N121" s="71">
        <v>0</v>
      </c>
      <c r="O121" s="71">
        <v>0</v>
      </c>
      <c r="P121" s="71">
        <v>192.9171</v>
      </c>
      <c r="U121" s="73"/>
      <c r="V121" s="73"/>
      <c r="W121" s="73"/>
      <c r="X121" s="73"/>
      <c r="Y121" s="73"/>
      <c r="Z121" s="73"/>
      <c r="AA121" s="73"/>
      <c r="AD121" s="73"/>
      <c r="AE121" s="73"/>
      <c r="AF121" s="73"/>
      <c r="AG121" s="73"/>
      <c r="AH121" s="73"/>
      <c r="AI121" s="73"/>
      <c r="AK121" s="73"/>
      <c r="AL121" s="73"/>
    </row>
    <row r="122" spans="1:38" x14ac:dyDescent="0.25">
      <c r="A122" s="71" t="s">
        <v>118</v>
      </c>
      <c r="B122" s="73">
        <v>1429.64</v>
      </c>
      <c r="C122" s="71">
        <v>53.894399999999997</v>
      </c>
      <c r="D122" s="73">
        <v>1483.5344</v>
      </c>
      <c r="E122" s="71">
        <v>813.61</v>
      </c>
      <c r="F122" s="71">
        <v>248.1953</v>
      </c>
      <c r="G122" s="71">
        <v>141.35319999999999</v>
      </c>
      <c r="H122" s="71">
        <v>266</v>
      </c>
      <c r="I122" s="71">
        <v>197.31010000000001</v>
      </c>
      <c r="J122" s="71">
        <v>51.517400000000002</v>
      </c>
      <c r="K122" s="71">
        <v>4</v>
      </c>
      <c r="L122" s="71">
        <v>31.0059</v>
      </c>
      <c r="N122" s="71">
        <v>3</v>
      </c>
      <c r="O122" s="71">
        <v>0</v>
      </c>
      <c r="P122" s="73">
        <v>1679.405</v>
      </c>
      <c r="Q122" s="71">
        <v>118</v>
      </c>
      <c r="R122" s="71">
        <v>0</v>
      </c>
      <c r="S122" s="71">
        <v>111.5</v>
      </c>
      <c r="T122" s="71">
        <v>111.5</v>
      </c>
      <c r="U122" s="73"/>
      <c r="V122" s="73"/>
      <c r="W122" s="73"/>
      <c r="X122" s="73"/>
      <c r="Y122" s="73"/>
      <c r="Z122" s="73"/>
      <c r="AA122" s="73"/>
      <c r="AD122" s="73"/>
      <c r="AE122" s="73"/>
      <c r="AF122" s="73"/>
      <c r="AG122" s="73"/>
      <c r="AH122" s="73"/>
      <c r="AI122" s="73"/>
      <c r="AK122" s="73"/>
      <c r="AL122" s="73"/>
    </row>
    <row r="123" spans="1:38" x14ac:dyDescent="0.25">
      <c r="A123" s="71" t="s">
        <v>119</v>
      </c>
      <c r="B123" s="71">
        <v>790.36500000000001</v>
      </c>
      <c r="C123" s="71">
        <v>25.141300000000001</v>
      </c>
      <c r="D123" s="71">
        <v>815.50630000000001</v>
      </c>
      <c r="E123" s="71">
        <v>427.03</v>
      </c>
      <c r="F123" s="71">
        <v>136.4342</v>
      </c>
      <c r="G123" s="71">
        <v>72.650000000000006</v>
      </c>
      <c r="H123" s="71">
        <v>116</v>
      </c>
      <c r="I123" s="71">
        <v>108.4623</v>
      </c>
      <c r="J123" s="71">
        <v>5.6532</v>
      </c>
      <c r="L123" s="71">
        <v>17.0441</v>
      </c>
      <c r="N123" s="71">
        <v>0</v>
      </c>
      <c r="O123" s="71">
        <v>0</v>
      </c>
      <c r="P123" s="71">
        <v>893.80949999999996</v>
      </c>
      <c r="U123" s="73"/>
      <c r="V123" s="73"/>
      <c r="W123" s="73"/>
      <c r="X123" s="73"/>
      <c r="Y123" s="73"/>
      <c r="Z123" s="73"/>
      <c r="AA123" s="73"/>
      <c r="AD123" s="73"/>
      <c r="AE123" s="73"/>
      <c r="AF123" s="73"/>
      <c r="AG123" s="73"/>
      <c r="AH123" s="73"/>
      <c r="AI123" s="73"/>
      <c r="AK123" s="73"/>
      <c r="AL123" s="73"/>
    </row>
    <row r="124" spans="1:38" x14ac:dyDescent="0.25">
      <c r="A124" s="71" t="s">
        <v>120</v>
      </c>
      <c r="B124" s="73">
        <v>1156.0899999999999</v>
      </c>
      <c r="C124" s="71">
        <v>35.498199999999997</v>
      </c>
      <c r="D124" s="73">
        <v>1191.5881999999999</v>
      </c>
      <c r="E124" s="71">
        <v>545.86</v>
      </c>
      <c r="F124" s="71">
        <v>199.3527</v>
      </c>
      <c r="G124" s="71">
        <v>86.626800000000003</v>
      </c>
      <c r="H124" s="71">
        <v>188</v>
      </c>
      <c r="I124" s="71">
        <v>158.4812</v>
      </c>
      <c r="J124" s="71">
        <v>22.139099999999999</v>
      </c>
      <c r="K124" s="71">
        <v>14</v>
      </c>
      <c r="L124" s="71">
        <v>24.904199999999999</v>
      </c>
      <c r="N124" s="71">
        <v>0</v>
      </c>
      <c r="O124" s="71">
        <v>0</v>
      </c>
      <c r="P124" s="73">
        <v>1300.3541</v>
      </c>
      <c r="U124" s="73"/>
      <c r="V124" s="73"/>
      <c r="W124" s="73"/>
      <c r="X124" s="73"/>
      <c r="Y124" s="73"/>
      <c r="Z124" s="73"/>
      <c r="AA124" s="73"/>
      <c r="AD124" s="73"/>
      <c r="AE124" s="73"/>
      <c r="AF124" s="73"/>
      <c r="AG124" s="73"/>
      <c r="AH124" s="73"/>
      <c r="AI124" s="73"/>
      <c r="AK124" s="73"/>
      <c r="AL124" s="73"/>
    </row>
    <row r="125" spans="1:38" x14ac:dyDescent="0.25">
      <c r="A125" s="71" t="s">
        <v>121</v>
      </c>
      <c r="B125" s="71">
        <v>865.5</v>
      </c>
      <c r="C125" s="71">
        <v>26.1082</v>
      </c>
      <c r="D125" s="71">
        <v>891.60820000000001</v>
      </c>
      <c r="E125" s="71">
        <v>449</v>
      </c>
      <c r="F125" s="71">
        <v>149.1661</v>
      </c>
      <c r="G125" s="71">
        <v>74.958500000000001</v>
      </c>
      <c r="H125" s="71">
        <v>109</v>
      </c>
      <c r="I125" s="71">
        <v>118.5839</v>
      </c>
      <c r="L125" s="71">
        <v>18.634599999999999</v>
      </c>
      <c r="N125" s="71">
        <v>0</v>
      </c>
      <c r="O125" s="71">
        <v>0</v>
      </c>
      <c r="P125" s="71">
        <v>966.56669999999997</v>
      </c>
      <c r="U125" s="73"/>
      <c r="V125" s="73"/>
      <c r="W125" s="73"/>
      <c r="X125" s="73"/>
      <c r="Y125" s="73"/>
      <c r="Z125" s="73"/>
      <c r="AA125" s="73"/>
      <c r="AD125" s="73"/>
      <c r="AE125" s="73"/>
      <c r="AF125" s="73"/>
      <c r="AG125" s="73"/>
      <c r="AH125" s="73"/>
      <c r="AI125" s="73"/>
      <c r="AK125" s="73"/>
      <c r="AL125" s="73"/>
    </row>
    <row r="126" spans="1:38" x14ac:dyDescent="0.25">
      <c r="A126" s="71" t="s">
        <v>122</v>
      </c>
      <c r="B126" s="71">
        <v>282.20499999999998</v>
      </c>
      <c r="D126" s="71">
        <v>282.20499999999998</v>
      </c>
      <c r="E126" s="71">
        <v>137.38</v>
      </c>
      <c r="F126" s="71">
        <v>47.212899999999998</v>
      </c>
      <c r="G126" s="71">
        <v>22.541799999999999</v>
      </c>
      <c r="H126" s="71">
        <v>31</v>
      </c>
      <c r="I126" s="71">
        <v>37.533299999999997</v>
      </c>
      <c r="K126" s="71">
        <v>1</v>
      </c>
      <c r="L126" s="71">
        <v>5.8981000000000003</v>
      </c>
      <c r="N126" s="71">
        <v>0</v>
      </c>
      <c r="O126" s="71">
        <v>0</v>
      </c>
      <c r="P126" s="71">
        <v>304.74680000000001</v>
      </c>
      <c r="U126" s="73"/>
      <c r="V126" s="73"/>
      <c r="W126" s="73"/>
      <c r="X126" s="73"/>
      <c r="Y126" s="73"/>
      <c r="Z126" s="73"/>
      <c r="AA126" s="73"/>
      <c r="AD126" s="73"/>
      <c r="AE126" s="73"/>
      <c r="AF126" s="73"/>
      <c r="AG126" s="73"/>
      <c r="AH126" s="73"/>
      <c r="AI126" s="73"/>
      <c r="AK126" s="73"/>
      <c r="AL126" s="73"/>
    </row>
    <row r="127" spans="1:38" x14ac:dyDescent="0.25">
      <c r="A127" s="71" t="s">
        <v>123</v>
      </c>
      <c r="B127" s="71">
        <v>215</v>
      </c>
      <c r="D127" s="71">
        <v>215</v>
      </c>
      <c r="E127" s="71">
        <v>65</v>
      </c>
      <c r="F127" s="71">
        <v>35.969499999999996</v>
      </c>
      <c r="G127" s="71">
        <v>7.2576000000000001</v>
      </c>
      <c r="H127" s="71">
        <v>30</v>
      </c>
      <c r="I127" s="71">
        <v>28.594999999999999</v>
      </c>
      <c r="J127" s="71">
        <v>1.0538000000000001</v>
      </c>
      <c r="L127" s="71">
        <v>4.4935</v>
      </c>
      <c r="N127" s="71">
        <v>1.75</v>
      </c>
      <c r="O127" s="71">
        <v>0</v>
      </c>
      <c r="P127" s="71">
        <v>225.06139999999999</v>
      </c>
      <c r="U127" s="73"/>
      <c r="V127" s="73"/>
      <c r="W127" s="73"/>
      <c r="X127" s="73"/>
      <c r="Y127" s="73"/>
      <c r="Z127" s="73"/>
      <c r="AA127" s="73"/>
      <c r="AD127" s="73"/>
      <c r="AE127" s="73"/>
      <c r="AF127" s="73"/>
      <c r="AG127" s="73"/>
      <c r="AH127" s="73"/>
      <c r="AI127" s="73"/>
      <c r="AK127" s="73"/>
      <c r="AL127" s="73"/>
    </row>
    <row r="128" spans="1:38" x14ac:dyDescent="0.25">
      <c r="A128" s="71" t="s">
        <v>124</v>
      </c>
      <c r="B128" s="71">
        <v>123</v>
      </c>
      <c r="D128" s="71">
        <v>123</v>
      </c>
      <c r="E128" s="71">
        <v>52</v>
      </c>
      <c r="F128" s="71">
        <v>20.5779</v>
      </c>
      <c r="G128" s="71">
        <v>7.8555000000000001</v>
      </c>
      <c r="H128" s="71">
        <v>18</v>
      </c>
      <c r="I128" s="71">
        <v>16.359000000000002</v>
      </c>
      <c r="J128" s="71">
        <v>1.2307999999999999</v>
      </c>
      <c r="K128" s="71">
        <v>1</v>
      </c>
      <c r="L128" s="71">
        <v>2.5707</v>
      </c>
      <c r="N128" s="71">
        <v>0</v>
      </c>
      <c r="O128" s="71">
        <v>0</v>
      </c>
      <c r="P128" s="71">
        <v>132.08629999999999</v>
      </c>
      <c r="U128" s="73"/>
      <c r="V128" s="73"/>
      <c r="W128" s="73"/>
      <c r="X128" s="73"/>
      <c r="Y128" s="73"/>
      <c r="Z128" s="73"/>
      <c r="AA128" s="73"/>
      <c r="AD128" s="73"/>
      <c r="AE128" s="73"/>
      <c r="AF128" s="73"/>
      <c r="AG128" s="73"/>
      <c r="AH128" s="73"/>
      <c r="AI128" s="73"/>
      <c r="AK128" s="73"/>
      <c r="AL128" s="73"/>
    </row>
    <row r="129" spans="1:38" x14ac:dyDescent="0.25">
      <c r="A129" s="71" t="s">
        <v>125</v>
      </c>
      <c r="B129" s="71">
        <v>329.16500000000002</v>
      </c>
      <c r="C129" s="71">
        <v>7.5212000000000003</v>
      </c>
      <c r="D129" s="71">
        <v>336.68619999999999</v>
      </c>
      <c r="E129" s="71">
        <v>170.26</v>
      </c>
      <c r="F129" s="71">
        <v>56.327599999999997</v>
      </c>
      <c r="G129" s="71">
        <v>28.4831</v>
      </c>
      <c r="H129" s="71">
        <v>47</v>
      </c>
      <c r="I129" s="71">
        <v>44.779299999999999</v>
      </c>
      <c r="J129" s="71">
        <v>1.6656</v>
      </c>
      <c r="L129" s="71">
        <v>7.0366999999999997</v>
      </c>
      <c r="N129" s="71">
        <v>0</v>
      </c>
      <c r="O129" s="71">
        <v>0</v>
      </c>
      <c r="P129" s="71">
        <v>366.8349</v>
      </c>
      <c r="U129" s="73"/>
      <c r="V129" s="73"/>
      <c r="W129" s="73"/>
      <c r="X129" s="73"/>
      <c r="Y129" s="73"/>
      <c r="Z129" s="73"/>
      <c r="AA129" s="73"/>
      <c r="AD129" s="73"/>
      <c r="AE129" s="73"/>
      <c r="AF129" s="73"/>
      <c r="AG129" s="73"/>
      <c r="AH129" s="73"/>
      <c r="AI129" s="73"/>
      <c r="AK129" s="73"/>
      <c r="AL129" s="73"/>
    </row>
    <row r="130" spans="1:38" x14ac:dyDescent="0.25">
      <c r="A130" s="71" t="s">
        <v>126</v>
      </c>
      <c r="B130" s="73">
        <v>1562.01</v>
      </c>
      <c r="C130" s="71">
        <v>44.533299999999997</v>
      </c>
      <c r="D130" s="73">
        <v>1606.5433</v>
      </c>
      <c r="E130" s="71">
        <v>915.04</v>
      </c>
      <c r="F130" s="71">
        <v>268.7747</v>
      </c>
      <c r="G130" s="71">
        <v>161.56630000000001</v>
      </c>
      <c r="H130" s="71">
        <v>253</v>
      </c>
      <c r="I130" s="71">
        <v>213.6703</v>
      </c>
      <c r="J130" s="71">
        <v>29.497299999999999</v>
      </c>
      <c r="K130" s="71">
        <v>11</v>
      </c>
      <c r="L130" s="71">
        <v>33.576799999999999</v>
      </c>
      <c r="N130" s="71">
        <v>0</v>
      </c>
      <c r="O130" s="71">
        <v>0</v>
      </c>
      <c r="P130" s="73">
        <v>1797.6069</v>
      </c>
      <c r="U130" s="73"/>
      <c r="V130" s="73"/>
      <c r="W130" s="73"/>
      <c r="X130" s="73"/>
      <c r="Y130" s="73"/>
      <c r="Z130" s="73"/>
      <c r="AA130" s="73"/>
      <c r="AD130" s="73"/>
      <c r="AE130" s="73"/>
      <c r="AF130" s="73"/>
      <c r="AG130" s="73"/>
      <c r="AH130" s="73"/>
      <c r="AI130" s="73"/>
      <c r="AK130" s="73"/>
      <c r="AL130" s="73"/>
    </row>
    <row r="131" spans="1:38" x14ac:dyDescent="0.25">
      <c r="A131" s="71" t="s">
        <v>127</v>
      </c>
      <c r="B131" s="71">
        <v>174</v>
      </c>
      <c r="D131" s="71">
        <v>174</v>
      </c>
      <c r="E131" s="71">
        <v>106</v>
      </c>
      <c r="F131" s="71">
        <v>29.110199999999999</v>
      </c>
      <c r="G131" s="71">
        <v>19.2224</v>
      </c>
      <c r="H131" s="71">
        <v>23</v>
      </c>
      <c r="I131" s="71">
        <v>23.141999999999999</v>
      </c>
      <c r="L131" s="71">
        <v>3.6366000000000001</v>
      </c>
      <c r="N131" s="71">
        <v>0</v>
      </c>
      <c r="O131" s="71">
        <v>0</v>
      </c>
      <c r="P131" s="71">
        <v>193.22239999999999</v>
      </c>
      <c r="U131" s="73"/>
      <c r="V131" s="73"/>
      <c r="W131" s="73"/>
      <c r="X131" s="73"/>
      <c r="Y131" s="73"/>
      <c r="Z131" s="73"/>
      <c r="AA131" s="73"/>
      <c r="AD131" s="73"/>
      <c r="AE131" s="73"/>
      <c r="AF131" s="73"/>
      <c r="AG131" s="73"/>
      <c r="AH131" s="73"/>
      <c r="AI131" s="73"/>
      <c r="AK131" s="73"/>
      <c r="AL131" s="73"/>
    </row>
    <row r="132" spans="1:38" x14ac:dyDescent="0.25">
      <c r="A132" s="71" t="s">
        <v>128</v>
      </c>
      <c r="B132" s="71">
        <v>111.5</v>
      </c>
      <c r="C132" s="71">
        <v>5.6590999999999996</v>
      </c>
      <c r="D132" s="71">
        <v>117.1591</v>
      </c>
      <c r="E132" s="71">
        <v>44</v>
      </c>
      <c r="F132" s="71">
        <v>19.6007</v>
      </c>
      <c r="G132" s="71">
        <v>6.0998000000000001</v>
      </c>
      <c r="H132" s="71">
        <v>11</v>
      </c>
      <c r="I132" s="71">
        <v>15.5822</v>
      </c>
      <c r="L132" s="71">
        <v>2.4485999999999999</v>
      </c>
      <c r="N132" s="71">
        <v>0</v>
      </c>
      <c r="O132" s="71">
        <v>0</v>
      </c>
      <c r="P132" s="71">
        <v>123.2589</v>
      </c>
      <c r="U132" s="73"/>
      <c r="V132" s="73"/>
      <c r="W132" s="73"/>
      <c r="X132" s="73"/>
      <c r="Y132" s="73"/>
      <c r="Z132" s="73"/>
      <c r="AA132" s="73"/>
      <c r="AD132" s="73"/>
      <c r="AE132" s="73"/>
      <c r="AF132" s="73"/>
      <c r="AG132" s="73"/>
      <c r="AH132" s="73"/>
      <c r="AI132" s="73"/>
      <c r="AK132" s="73"/>
      <c r="AL132" s="73"/>
    </row>
    <row r="133" spans="1:38" x14ac:dyDescent="0.25">
      <c r="A133" s="71" t="s">
        <v>129</v>
      </c>
      <c r="B133" s="71">
        <v>48</v>
      </c>
      <c r="D133" s="71">
        <v>48</v>
      </c>
      <c r="E133" s="71">
        <v>37.840000000000003</v>
      </c>
      <c r="F133" s="71">
        <v>8.0304000000000002</v>
      </c>
      <c r="G133" s="71">
        <v>7.4531999999999998</v>
      </c>
      <c r="H133" s="71">
        <v>9</v>
      </c>
      <c r="I133" s="71">
        <v>6.3840000000000003</v>
      </c>
      <c r="J133" s="71">
        <v>1.962</v>
      </c>
      <c r="L133" s="71">
        <v>1.0032000000000001</v>
      </c>
      <c r="N133" s="71">
        <v>0</v>
      </c>
      <c r="O133" s="71">
        <v>0</v>
      </c>
      <c r="P133" s="71">
        <v>57.415199999999999</v>
      </c>
      <c r="U133" s="73"/>
      <c r="V133" s="73"/>
      <c r="W133" s="73"/>
      <c r="X133" s="73"/>
      <c r="Y133" s="73"/>
      <c r="Z133" s="73"/>
      <c r="AA133" s="73"/>
      <c r="AD133" s="73"/>
      <c r="AE133" s="73"/>
      <c r="AF133" s="73"/>
      <c r="AG133" s="73"/>
      <c r="AH133" s="73"/>
      <c r="AI133" s="73"/>
      <c r="AK133" s="73"/>
      <c r="AL133" s="73"/>
    </row>
    <row r="134" spans="1:38" x14ac:dyDescent="0.25">
      <c r="A134" s="71" t="s">
        <v>130</v>
      </c>
      <c r="B134" s="71">
        <v>537.38499999999999</v>
      </c>
      <c r="C134" s="71">
        <v>17.605399999999999</v>
      </c>
      <c r="D134" s="71">
        <v>554.99040000000002</v>
      </c>
      <c r="E134" s="71">
        <v>184.65</v>
      </c>
      <c r="F134" s="71">
        <v>92.849900000000005</v>
      </c>
      <c r="G134" s="71">
        <v>22.95</v>
      </c>
      <c r="H134" s="71">
        <v>79</v>
      </c>
      <c r="I134" s="71">
        <v>73.813699999999997</v>
      </c>
      <c r="J134" s="71">
        <v>3.8896999999999999</v>
      </c>
      <c r="L134" s="71">
        <v>11.599299999999999</v>
      </c>
      <c r="N134" s="71">
        <v>0</v>
      </c>
      <c r="O134" s="71">
        <v>0</v>
      </c>
      <c r="P134" s="71">
        <v>581.83010000000002</v>
      </c>
      <c r="U134" s="73"/>
      <c r="V134" s="73"/>
      <c r="W134" s="73"/>
      <c r="X134" s="73"/>
      <c r="Y134" s="73"/>
      <c r="Z134" s="73"/>
      <c r="AA134" s="73"/>
      <c r="AD134" s="73"/>
      <c r="AE134" s="73"/>
      <c r="AF134" s="73"/>
      <c r="AG134" s="73"/>
      <c r="AH134" s="73"/>
      <c r="AI134" s="73"/>
      <c r="AK134" s="73"/>
      <c r="AL134" s="73"/>
    </row>
    <row r="135" spans="1:38" x14ac:dyDescent="0.25">
      <c r="A135" s="71" t="s">
        <v>131</v>
      </c>
      <c r="B135" s="71">
        <v>145.5</v>
      </c>
      <c r="D135" s="71">
        <v>145.5</v>
      </c>
      <c r="E135" s="71">
        <v>65</v>
      </c>
      <c r="F135" s="71">
        <v>24.342199999999998</v>
      </c>
      <c r="G135" s="71">
        <v>10.1645</v>
      </c>
      <c r="H135" s="71">
        <v>36</v>
      </c>
      <c r="I135" s="71">
        <v>19.351500000000001</v>
      </c>
      <c r="J135" s="71">
        <v>12.4864</v>
      </c>
      <c r="L135" s="71">
        <v>3.0409999999999999</v>
      </c>
      <c r="N135" s="71">
        <v>0</v>
      </c>
      <c r="O135" s="71">
        <v>0</v>
      </c>
      <c r="P135" s="71">
        <v>168.15090000000001</v>
      </c>
      <c r="U135" s="73"/>
      <c r="V135" s="73"/>
      <c r="W135" s="73"/>
      <c r="X135" s="73"/>
      <c r="Y135" s="73"/>
      <c r="Z135" s="73"/>
      <c r="AA135" s="73"/>
      <c r="AD135" s="73"/>
      <c r="AE135" s="73"/>
      <c r="AF135" s="73"/>
      <c r="AG135" s="73"/>
      <c r="AH135" s="73"/>
      <c r="AI135" s="73"/>
      <c r="AK135" s="73"/>
      <c r="AL135" s="73"/>
    </row>
    <row r="136" spans="1:38" x14ac:dyDescent="0.25">
      <c r="A136" s="71" t="s">
        <v>132</v>
      </c>
      <c r="B136" s="71">
        <v>123.43</v>
      </c>
      <c r="D136" s="71">
        <v>123.43</v>
      </c>
      <c r="E136" s="71">
        <v>38.869999999999997</v>
      </c>
      <c r="F136" s="71">
        <v>20.649799999999999</v>
      </c>
      <c r="G136" s="71">
        <v>4.5549999999999997</v>
      </c>
      <c r="H136" s="71">
        <v>5</v>
      </c>
      <c r="I136" s="71">
        <v>16.4162</v>
      </c>
      <c r="L136" s="71">
        <v>2.5796999999999999</v>
      </c>
      <c r="N136" s="71">
        <v>0</v>
      </c>
      <c r="O136" s="71">
        <v>0</v>
      </c>
      <c r="P136" s="71">
        <v>127.985</v>
      </c>
      <c r="U136" s="73"/>
      <c r="V136" s="73"/>
      <c r="W136" s="73"/>
      <c r="X136" s="73"/>
      <c r="Y136" s="73"/>
      <c r="Z136" s="73"/>
      <c r="AA136" s="73"/>
      <c r="AD136" s="73"/>
      <c r="AE136" s="73"/>
      <c r="AF136" s="73"/>
      <c r="AG136" s="73"/>
      <c r="AH136" s="73"/>
      <c r="AI136" s="73"/>
      <c r="AK136" s="73"/>
      <c r="AL136" s="73"/>
    </row>
    <row r="137" spans="1:38" x14ac:dyDescent="0.25">
      <c r="A137" s="71" t="s">
        <v>133</v>
      </c>
      <c r="B137" s="71">
        <v>464.5</v>
      </c>
      <c r="D137" s="71">
        <v>464.5</v>
      </c>
      <c r="E137" s="71">
        <v>132</v>
      </c>
      <c r="F137" s="71">
        <v>77.710899999999995</v>
      </c>
      <c r="G137" s="71">
        <v>13.5723</v>
      </c>
      <c r="H137" s="71">
        <v>51</v>
      </c>
      <c r="I137" s="71">
        <v>61.778500000000001</v>
      </c>
      <c r="L137" s="71">
        <v>9.7081</v>
      </c>
      <c r="N137" s="71">
        <v>0</v>
      </c>
      <c r="O137" s="71">
        <v>0</v>
      </c>
      <c r="P137" s="71">
        <v>478.07229999999998</v>
      </c>
      <c r="U137" s="73"/>
      <c r="V137" s="73"/>
      <c r="W137" s="73"/>
      <c r="X137" s="73"/>
      <c r="Y137" s="73"/>
      <c r="Z137" s="73"/>
      <c r="AA137" s="73"/>
      <c r="AD137" s="73"/>
      <c r="AE137" s="73"/>
      <c r="AF137" s="73"/>
      <c r="AG137" s="73"/>
      <c r="AH137" s="73"/>
      <c r="AI137" s="73"/>
      <c r="AK137" s="73"/>
      <c r="AL137" s="73"/>
    </row>
    <row r="138" spans="1:38" x14ac:dyDescent="0.25">
      <c r="A138" s="71" t="s">
        <v>134</v>
      </c>
      <c r="B138" s="71">
        <v>155.79</v>
      </c>
      <c r="D138" s="71">
        <v>155.79</v>
      </c>
      <c r="E138" s="71">
        <v>67</v>
      </c>
      <c r="F138" s="71">
        <v>26.063700000000001</v>
      </c>
      <c r="G138" s="71">
        <v>10.2341</v>
      </c>
      <c r="H138" s="71">
        <v>19</v>
      </c>
      <c r="I138" s="71">
        <v>20.720099999999999</v>
      </c>
      <c r="L138" s="71">
        <v>3.2559999999999998</v>
      </c>
      <c r="N138" s="71">
        <v>4</v>
      </c>
      <c r="O138" s="71">
        <v>0</v>
      </c>
      <c r="P138" s="71">
        <v>170.0241</v>
      </c>
      <c r="U138" s="73"/>
      <c r="V138" s="73"/>
      <c r="W138" s="73"/>
      <c r="X138" s="73"/>
      <c r="Y138" s="73"/>
      <c r="Z138" s="73"/>
      <c r="AA138" s="73"/>
      <c r="AD138" s="73"/>
      <c r="AE138" s="73"/>
      <c r="AF138" s="73"/>
      <c r="AG138" s="73"/>
      <c r="AH138" s="73"/>
      <c r="AI138" s="73"/>
      <c r="AK138" s="73"/>
      <c r="AL138" s="73"/>
    </row>
    <row r="139" spans="1:38" x14ac:dyDescent="0.25">
      <c r="A139" s="71" t="s">
        <v>135</v>
      </c>
      <c r="B139" s="71">
        <v>247.56</v>
      </c>
      <c r="D139" s="71">
        <v>247.56</v>
      </c>
      <c r="E139" s="71">
        <v>46</v>
      </c>
      <c r="F139" s="71">
        <v>41.416800000000002</v>
      </c>
      <c r="G139" s="71">
        <v>1.1457999999999999</v>
      </c>
      <c r="H139" s="71">
        <v>29</v>
      </c>
      <c r="I139" s="71">
        <v>32.9255</v>
      </c>
      <c r="L139" s="71">
        <v>5.1740000000000004</v>
      </c>
      <c r="N139" s="71">
        <v>0</v>
      </c>
      <c r="O139" s="71">
        <v>0</v>
      </c>
      <c r="P139" s="71">
        <v>248.70580000000001</v>
      </c>
      <c r="U139" s="73"/>
      <c r="V139" s="73"/>
      <c r="W139" s="73"/>
      <c r="X139" s="73"/>
      <c r="Y139" s="73"/>
      <c r="Z139" s="73"/>
      <c r="AA139" s="73"/>
      <c r="AD139" s="73"/>
      <c r="AE139" s="73"/>
      <c r="AF139" s="73"/>
      <c r="AG139" s="73"/>
      <c r="AH139" s="73"/>
      <c r="AI139" s="73"/>
      <c r="AK139" s="73"/>
      <c r="AL139" s="73"/>
    </row>
    <row r="140" spans="1:38" x14ac:dyDescent="0.25">
      <c r="A140" s="71" t="s">
        <v>136</v>
      </c>
      <c r="B140" s="73">
        <v>1065.0650000000001</v>
      </c>
      <c r="C140" s="71">
        <v>23.272500000000001</v>
      </c>
      <c r="D140" s="73">
        <v>1088.3375000000001</v>
      </c>
      <c r="E140" s="71">
        <v>606.87</v>
      </c>
      <c r="F140" s="71">
        <v>182.0789</v>
      </c>
      <c r="G140" s="71">
        <v>106.19880000000001</v>
      </c>
      <c r="H140" s="71">
        <v>176</v>
      </c>
      <c r="I140" s="71">
        <v>144.74889999999999</v>
      </c>
      <c r="J140" s="71">
        <v>23.438300000000002</v>
      </c>
      <c r="K140" s="71">
        <v>8</v>
      </c>
      <c r="L140" s="71">
        <v>22.746300000000002</v>
      </c>
      <c r="N140" s="71">
        <v>0</v>
      </c>
      <c r="O140" s="71">
        <v>0</v>
      </c>
      <c r="P140" s="73">
        <v>1217.9746</v>
      </c>
      <c r="U140" s="73"/>
      <c r="V140" s="73"/>
      <c r="W140" s="73"/>
      <c r="X140" s="73"/>
      <c r="Y140" s="73"/>
      <c r="Z140" s="73"/>
      <c r="AA140" s="73"/>
      <c r="AD140" s="73"/>
      <c r="AE140" s="73"/>
      <c r="AF140" s="73"/>
      <c r="AG140" s="73"/>
      <c r="AH140" s="73"/>
      <c r="AI140" s="73"/>
      <c r="AK140" s="73"/>
      <c r="AL140" s="73"/>
    </row>
    <row r="141" spans="1:38" x14ac:dyDescent="0.25">
      <c r="A141" s="71" t="s">
        <v>510</v>
      </c>
      <c r="B141" s="71">
        <v>193.85</v>
      </c>
      <c r="D141" s="71">
        <v>145.5</v>
      </c>
      <c r="E141" s="71">
        <v>114.35</v>
      </c>
      <c r="F141" s="71">
        <v>32.431100000000001</v>
      </c>
      <c r="G141" s="71">
        <v>20.479700000000001</v>
      </c>
      <c r="H141" s="71">
        <v>26</v>
      </c>
      <c r="I141" s="71">
        <v>19.351500000000001</v>
      </c>
      <c r="J141" s="71">
        <v>4.9863999999999997</v>
      </c>
      <c r="L141" s="71">
        <v>3.0409999999999999</v>
      </c>
      <c r="N141" s="71">
        <v>0</v>
      </c>
      <c r="O141" s="71">
        <v>0</v>
      </c>
      <c r="P141" s="71">
        <v>219.31610000000001</v>
      </c>
      <c r="U141" s="73"/>
      <c r="V141" s="73"/>
      <c r="W141" s="73"/>
      <c r="X141" s="73"/>
      <c r="Y141" s="73"/>
      <c r="Z141" s="73"/>
      <c r="AA141" s="73"/>
      <c r="AD141" s="73"/>
      <c r="AE141" s="73"/>
      <c r="AF141" s="73"/>
      <c r="AG141" s="73"/>
      <c r="AH141" s="73"/>
      <c r="AI141" s="73"/>
      <c r="AK141" s="73"/>
      <c r="AL141" s="73"/>
    </row>
    <row r="142" spans="1:38" x14ac:dyDescent="0.25">
      <c r="A142" s="71" t="s">
        <v>511</v>
      </c>
      <c r="B142" s="71">
        <v>217.04</v>
      </c>
      <c r="D142" s="71">
        <v>152.5</v>
      </c>
      <c r="E142" s="71">
        <v>119</v>
      </c>
      <c r="F142" s="71">
        <v>36.3108</v>
      </c>
      <c r="G142" s="71">
        <v>20.6723</v>
      </c>
      <c r="H142" s="71">
        <v>18</v>
      </c>
      <c r="I142" s="71">
        <v>20.282499999999999</v>
      </c>
      <c r="L142" s="71">
        <v>3.1873</v>
      </c>
      <c r="N142" s="71">
        <v>0</v>
      </c>
      <c r="O142" s="71">
        <v>0</v>
      </c>
      <c r="P142" s="71">
        <v>237.7123</v>
      </c>
      <c r="U142" s="73"/>
      <c r="V142" s="73"/>
      <c r="W142" s="73"/>
      <c r="X142" s="73"/>
      <c r="Y142" s="73"/>
      <c r="Z142" s="73"/>
      <c r="AA142" s="73"/>
      <c r="AD142" s="73"/>
      <c r="AE142" s="73"/>
      <c r="AF142" s="73"/>
      <c r="AG142" s="73"/>
      <c r="AH142" s="73"/>
      <c r="AI142" s="73"/>
      <c r="AK142" s="73"/>
      <c r="AL142" s="73"/>
    </row>
    <row r="143" spans="1:38" x14ac:dyDescent="0.25">
      <c r="A143" s="71" t="s">
        <v>512</v>
      </c>
      <c r="B143" s="71">
        <v>352</v>
      </c>
      <c r="D143" s="71">
        <v>241.5</v>
      </c>
      <c r="E143" s="71">
        <v>154.71</v>
      </c>
      <c r="F143" s="71">
        <v>58.889600000000002</v>
      </c>
      <c r="G143" s="71">
        <v>23.955100000000002</v>
      </c>
      <c r="H143" s="71">
        <v>29</v>
      </c>
      <c r="I143" s="71">
        <v>32.119500000000002</v>
      </c>
      <c r="L143" s="71">
        <v>5.0473999999999997</v>
      </c>
      <c r="N143" s="71">
        <v>0</v>
      </c>
      <c r="O143" s="71">
        <v>0</v>
      </c>
      <c r="P143" s="71">
        <v>375.95510000000002</v>
      </c>
      <c r="U143" s="73"/>
      <c r="V143" s="73"/>
      <c r="W143" s="73"/>
      <c r="X143" s="73"/>
      <c r="Y143" s="73"/>
      <c r="Z143" s="73"/>
      <c r="AA143" s="73"/>
      <c r="AD143" s="73"/>
      <c r="AE143" s="73"/>
      <c r="AF143" s="73"/>
      <c r="AG143" s="73"/>
      <c r="AH143" s="73"/>
      <c r="AI143" s="73"/>
      <c r="AK143" s="73"/>
      <c r="AL143" s="73"/>
    </row>
    <row r="144" spans="1:38" x14ac:dyDescent="0.25">
      <c r="A144" s="71" t="s">
        <v>513</v>
      </c>
      <c r="B144" s="71">
        <v>228.52500000000001</v>
      </c>
      <c r="D144" s="71">
        <v>156.25</v>
      </c>
      <c r="E144" s="71">
        <v>129.5</v>
      </c>
      <c r="F144" s="71">
        <v>38.232199999999999</v>
      </c>
      <c r="G144" s="71">
        <v>22.8169</v>
      </c>
      <c r="H144" s="71">
        <v>23</v>
      </c>
      <c r="I144" s="71">
        <v>20.781300000000002</v>
      </c>
      <c r="J144" s="71">
        <v>1.6640999999999999</v>
      </c>
      <c r="K144" s="71">
        <v>1</v>
      </c>
      <c r="L144" s="71">
        <v>3.2656000000000001</v>
      </c>
      <c r="N144" s="71">
        <v>0</v>
      </c>
      <c r="O144" s="71">
        <v>0</v>
      </c>
      <c r="P144" s="71">
        <v>253.006</v>
      </c>
      <c r="U144" s="73"/>
      <c r="V144" s="73"/>
      <c r="W144" s="73"/>
      <c r="X144" s="73"/>
      <c r="Y144" s="73"/>
      <c r="Z144" s="73"/>
      <c r="AA144" s="73"/>
      <c r="AD144" s="73"/>
      <c r="AE144" s="73"/>
      <c r="AF144" s="73"/>
      <c r="AG144" s="73"/>
      <c r="AH144" s="73"/>
      <c r="AI144" s="73"/>
      <c r="AK144" s="73"/>
      <c r="AL144" s="73"/>
    </row>
    <row r="145" spans="1:38" x14ac:dyDescent="0.25">
      <c r="A145" s="71" t="s">
        <v>514</v>
      </c>
      <c r="B145" s="71">
        <v>115.5</v>
      </c>
      <c r="D145" s="71">
        <v>81</v>
      </c>
      <c r="E145" s="71">
        <v>84</v>
      </c>
      <c r="F145" s="71">
        <v>19.3232</v>
      </c>
      <c r="G145" s="71">
        <v>16.1692</v>
      </c>
      <c r="H145" s="71">
        <v>7</v>
      </c>
      <c r="I145" s="71">
        <v>10.773</v>
      </c>
      <c r="L145" s="71">
        <v>1.6929000000000001</v>
      </c>
      <c r="N145" s="71">
        <v>0</v>
      </c>
      <c r="O145" s="71">
        <v>0</v>
      </c>
      <c r="P145" s="71">
        <v>131.66919999999999</v>
      </c>
      <c r="U145" s="73"/>
      <c r="V145" s="73"/>
      <c r="W145" s="73"/>
      <c r="X145" s="73"/>
      <c r="Y145" s="73"/>
      <c r="Z145" s="73"/>
      <c r="AA145" s="73"/>
      <c r="AD145" s="73"/>
      <c r="AE145" s="73"/>
      <c r="AF145" s="73"/>
      <c r="AG145" s="73"/>
      <c r="AH145" s="73"/>
      <c r="AI145" s="73"/>
      <c r="AK145" s="73"/>
      <c r="AL145" s="73"/>
    </row>
    <row r="146" spans="1:38" x14ac:dyDescent="0.25">
      <c r="A146" s="71" t="s">
        <v>515</v>
      </c>
      <c r="B146" s="71">
        <v>99.5</v>
      </c>
      <c r="C146" s="71">
        <v>11.1564</v>
      </c>
      <c r="D146" s="71">
        <v>87.156400000000005</v>
      </c>
      <c r="E146" s="71">
        <v>64</v>
      </c>
      <c r="F146" s="71">
        <v>18.512799999999999</v>
      </c>
      <c r="G146" s="71">
        <v>11.3718</v>
      </c>
      <c r="H146" s="71">
        <v>11</v>
      </c>
      <c r="I146" s="71">
        <v>11.591799999999999</v>
      </c>
      <c r="L146" s="71">
        <v>1.8216000000000001</v>
      </c>
      <c r="N146" s="71">
        <v>3</v>
      </c>
      <c r="O146" s="71">
        <v>0</v>
      </c>
      <c r="P146" s="71">
        <v>125.0282</v>
      </c>
      <c r="U146" s="73"/>
      <c r="V146" s="73"/>
      <c r="W146" s="73"/>
      <c r="X146" s="73"/>
      <c r="Y146" s="73"/>
      <c r="Z146" s="73"/>
      <c r="AA146" s="73"/>
      <c r="AD146" s="73"/>
      <c r="AE146" s="73"/>
      <c r="AF146" s="73"/>
      <c r="AG146" s="73"/>
      <c r="AH146" s="73"/>
      <c r="AI146" s="73"/>
      <c r="AK146" s="73"/>
      <c r="AL146" s="73"/>
    </row>
    <row r="147" spans="1:38" x14ac:dyDescent="0.25">
      <c r="A147" s="71" t="s">
        <v>137</v>
      </c>
      <c r="B147" s="73">
        <v>1224.5</v>
      </c>
      <c r="C147" s="71">
        <v>49.454500000000003</v>
      </c>
      <c r="D147" s="73">
        <v>1273.9545000000001</v>
      </c>
      <c r="E147" s="71">
        <v>677.94</v>
      </c>
      <c r="F147" s="71">
        <v>213.1326</v>
      </c>
      <c r="G147" s="71">
        <v>116.20189999999999</v>
      </c>
      <c r="H147" s="71">
        <v>192</v>
      </c>
      <c r="I147" s="71">
        <v>169.4359</v>
      </c>
      <c r="J147" s="71">
        <v>16.922999999999998</v>
      </c>
      <c r="L147" s="71">
        <v>26.625599999999999</v>
      </c>
      <c r="N147" s="71">
        <v>28.5</v>
      </c>
      <c r="O147" s="71">
        <v>0</v>
      </c>
      <c r="P147" s="73">
        <v>1435.5794000000001</v>
      </c>
      <c r="U147" s="73"/>
      <c r="V147" s="73"/>
      <c r="W147" s="73"/>
      <c r="X147" s="73"/>
      <c r="Y147" s="73"/>
      <c r="Z147" s="73"/>
      <c r="AA147" s="73"/>
      <c r="AD147" s="73"/>
      <c r="AE147" s="73"/>
      <c r="AF147" s="73"/>
      <c r="AG147" s="73"/>
      <c r="AH147" s="73"/>
      <c r="AI147" s="73"/>
      <c r="AK147" s="73"/>
      <c r="AL147" s="73"/>
    </row>
    <row r="148" spans="1:38" x14ac:dyDescent="0.25">
      <c r="A148" s="71" t="s">
        <v>138</v>
      </c>
      <c r="B148" s="71">
        <v>753.75</v>
      </c>
      <c r="C148" s="71">
        <v>26.3371</v>
      </c>
      <c r="D148" s="71">
        <v>780.08709999999996</v>
      </c>
      <c r="E148" s="71">
        <v>592.07000000000005</v>
      </c>
      <c r="F148" s="71">
        <v>130.5086</v>
      </c>
      <c r="G148" s="71">
        <v>115.3905</v>
      </c>
      <c r="H148" s="71">
        <v>94</v>
      </c>
      <c r="I148" s="71">
        <v>103.7516</v>
      </c>
      <c r="K148" s="71">
        <v>2</v>
      </c>
      <c r="L148" s="71">
        <v>16.303799999999999</v>
      </c>
      <c r="N148" s="71">
        <v>0</v>
      </c>
      <c r="O148" s="71">
        <v>0</v>
      </c>
      <c r="P148" s="71">
        <v>895.47760000000005</v>
      </c>
      <c r="U148" s="73"/>
      <c r="V148" s="73"/>
      <c r="W148" s="73"/>
      <c r="X148" s="73"/>
      <c r="Y148" s="73"/>
      <c r="Z148" s="73"/>
      <c r="AA148" s="73"/>
      <c r="AD148" s="73"/>
      <c r="AE148" s="73"/>
      <c r="AF148" s="73"/>
      <c r="AG148" s="73"/>
      <c r="AH148" s="73"/>
      <c r="AI148" s="73"/>
      <c r="AK148" s="73"/>
      <c r="AL148" s="73"/>
    </row>
    <row r="149" spans="1:38" x14ac:dyDescent="0.25">
      <c r="A149" s="71" t="s">
        <v>139</v>
      </c>
      <c r="B149" s="71">
        <v>502</v>
      </c>
      <c r="C149" s="71">
        <v>21.8931</v>
      </c>
      <c r="D149" s="71">
        <v>523.8931</v>
      </c>
      <c r="E149" s="71">
        <v>323.04000000000002</v>
      </c>
      <c r="F149" s="71">
        <v>87.647300000000001</v>
      </c>
      <c r="G149" s="71">
        <v>58.8474</v>
      </c>
      <c r="H149" s="71">
        <v>64</v>
      </c>
      <c r="I149" s="71">
        <v>69.677800000000005</v>
      </c>
      <c r="K149" s="71">
        <v>7</v>
      </c>
      <c r="L149" s="71">
        <v>10.949400000000001</v>
      </c>
      <c r="N149" s="71">
        <v>17.5</v>
      </c>
      <c r="O149" s="71">
        <v>0</v>
      </c>
      <c r="P149" s="71">
        <v>600.2405</v>
      </c>
      <c r="U149" s="73"/>
      <c r="V149" s="73"/>
      <c r="W149" s="73"/>
      <c r="X149" s="73"/>
      <c r="Y149" s="73"/>
      <c r="Z149" s="73"/>
      <c r="AA149" s="73"/>
      <c r="AD149" s="73"/>
      <c r="AE149" s="73"/>
      <c r="AF149" s="73"/>
      <c r="AG149" s="73"/>
      <c r="AH149" s="73"/>
      <c r="AI149" s="73"/>
      <c r="AK149" s="73"/>
      <c r="AL149" s="73"/>
    </row>
    <row r="150" spans="1:38" x14ac:dyDescent="0.25">
      <c r="A150" s="71" t="s">
        <v>140</v>
      </c>
      <c r="B150" s="71">
        <v>404</v>
      </c>
      <c r="C150" s="71">
        <v>16.896100000000001</v>
      </c>
      <c r="D150" s="71">
        <v>420.89609999999999</v>
      </c>
      <c r="E150" s="71">
        <v>257.58999999999997</v>
      </c>
      <c r="F150" s="71">
        <v>70.415899999999993</v>
      </c>
      <c r="G150" s="71">
        <v>46.793599999999998</v>
      </c>
      <c r="H150" s="71">
        <v>60</v>
      </c>
      <c r="I150" s="71">
        <v>55.979199999999999</v>
      </c>
      <c r="J150" s="71">
        <v>3.0156000000000001</v>
      </c>
      <c r="K150" s="71">
        <v>14</v>
      </c>
      <c r="L150" s="71">
        <v>8.7966999999999995</v>
      </c>
      <c r="M150" s="71">
        <v>3.1219999999999999</v>
      </c>
      <c r="N150" s="71">
        <v>0</v>
      </c>
      <c r="O150" s="71">
        <v>0</v>
      </c>
      <c r="P150" s="71">
        <v>473.82729999999998</v>
      </c>
      <c r="U150" s="73"/>
      <c r="V150" s="73"/>
      <c r="W150" s="73"/>
      <c r="X150" s="73"/>
      <c r="Y150" s="73"/>
      <c r="Z150" s="73"/>
      <c r="AA150" s="73"/>
      <c r="AD150" s="73"/>
      <c r="AE150" s="73"/>
      <c r="AF150" s="73"/>
      <c r="AG150" s="73"/>
      <c r="AH150" s="73"/>
      <c r="AI150" s="73"/>
      <c r="AK150" s="73"/>
      <c r="AL150" s="73"/>
    </row>
    <row r="151" spans="1:38" x14ac:dyDescent="0.25">
      <c r="A151" s="71" t="s">
        <v>141</v>
      </c>
      <c r="B151" s="71">
        <v>255</v>
      </c>
      <c r="C151" s="71">
        <v>7.0305</v>
      </c>
      <c r="D151" s="71">
        <v>262.03050000000002</v>
      </c>
      <c r="E151" s="71">
        <v>221.29</v>
      </c>
      <c r="F151" s="71">
        <v>43.837699999999998</v>
      </c>
      <c r="G151" s="71">
        <v>44.3628</v>
      </c>
      <c r="H151" s="71">
        <v>24</v>
      </c>
      <c r="I151" s="71">
        <v>34.850099999999998</v>
      </c>
      <c r="K151" s="71">
        <v>16</v>
      </c>
      <c r="L151" s="71">
        <v>5.4763999999999999</v>
      </c>
      <c r="M151" s="71">
        <v>6.3140999999999998</v>
      </c>
      <c r="N151" s="71">
        <v>8.5</v>
      </c>
      <c r="O151" s="71">
        <v>0</v>
      </c>
      <c r="P151" s="71">
        <v>321.20740000000001</v>
      </c>
      <c r="U151" s="73"/>
      <c r="V151" s="73"/>
      <c r="W151" s="73"/>
      <c r="X151" s="73"/>
      <c r="Y151" s="73"/>
      <c r="Z151" s="73"/>
      <c r="AA151" s="73"/>
      <c r="AD151" s="73"/>
      <c r="AE151" s="73"/>
      <c r="AF151" s="73"/>
      <c r="AG151" s="73"/>
      <c r="AH151" s="73"/>
      <c r="AI151" s="73"/>
      <c r="AK151" s="73"/>
      <c r="AL151" s="73"/>
    </row>
    <row r="152" spans="1:38" x14ac:dyDescent="0.25">
      <c r="A152" s="71" t="s">
        <v>142</v>
      </c>
      <c r="B152" s="71">
        <v>659</v>
      </c>
      <c r="C152" s="71">
        <v>17.026700000000002</v>
      </c>
      <c r="D152" s="71">
        <v>676.02670000000001</v>
      </c>
      <c r="E152" s="71">
        <v>481.33</v>
      </c>
      <c r="F152" s="71">
        <v>113.0993</v>
      </c>
      <c r="G152" s="71">
        <v>92.058599999999998</v>
      </c>
      <c r="H152" s="71">
        <v>78</v>
      </c>
      <c r="I152" s="71">
        <v>89.911600000000007</v>
      </c>
      <c r="K152" s="71">
        <v>116</v>
      </c>
      <c r="L152" s="71">
        <v>14.129</v>
      </c>
      <c r="M152" s="71">
        <v>61.122599999999998</v>
      </c>
      <c r="N152" s="71">
        <v>0</v>
      </c>
      <c r="O152" s="71">
        <v>0</v>
      </c>
      <c r="P152" s="71">
        <v>829.2079</v>
      </c>
      <c r="U152" s="73"/>
      <c r="V152" s="73"/>
      <c r="W152" s="73"/>
      <c r="X152" s="73"/>
      <c r="Y152" s="73"/>
      <c r="Z152" s="73"/>
      <c r="AA152" s="73"/>
      <c r="AD152" s="73"/>
      <c r="AE152" s="73"/>
      <c r="AF152" s="73"/>
      <c r="AG152" s="73"/>
      <c r="AH152" s="73"/>
      <c r="AI152" s="73"/>
      <c r="AK152" s="73"/>
      <c r="AL152" s="73"/>
    </row>
    <row r="153" spans="1:38" x14ac:dyDescent="0.25">
      <c r="A153" s="71" t="s">
        <v>143</v>
      </c>
      <c r="B153" s="71">
        <v>184.02500000000001</v>
      </c>
      <c r="D153" s="71">
        <v>184.02500000000001</v>
      </c>
      <c r="E153" s="71">
        <v>162.86000000000001</v>
      </c>
      <c r="F153" s="71">
        <v>30.787400000000002</v>
      </c>
      <c r="G153" s="71">
        <v>33.018700000000003</v>
      </c>
      <c r="H153" s="71">
        <v>42</v>
      </c>
      <c r="I153" s="71">
        <v>24.475300000000001</v>
      </c>
      <c r="J153" s="71">
        <v>13.1435</v>
      </c>
      <c r="L153" s="71">
        <v>3.8460999999999999</v>
      </c>
      <c r="N153" s="71">
        <v>0</v>
      </c>
      <c r="O153" s="71">
        <v>0</v>
      </c>
      <c r="P153" s="71">
        <v>230.18719999999999</v>
      </c>
      <c r="U153" s="73"/>
      <c r="V153" s="73"/>
      <c r="W153" s="73"/>
      <c r="X153" s="73"/>
      <c r="Y153" s="73"/>
      <c r="Z153" s="73"/>
      <c r="AA153" s="73"/>
      <c r="AD153" s="73"/>
      <c r="AE153" s="73"/>
      <c r="AF153" s="73"/>
      <c r="AG153" s="73"/>
      <c r="AH153" s="73"/>
      <c r="AI153" s="73"/>
      <c r="AK153" s="73"/>
      <c r="AL153" s="73"/>
    </row>
    <row r="154" spans="1:38" x14ac:dyDescent="0.25">
      <c r="A154" s="71" t="s">
        <v>144</v>
      </c>
      <c r="B154" s="73">
        <v>1706.5</v>
      </c>
      <c r="C154" s="71">
        <v>45.744100000000003</v>
      </c>
      <c r="D154" s="73">
        <v>1752.2440999999999</v>
      </c>
      <c r="E154" s="73">
        <v>1378.68</v>
      </c>
      <c r="F154" s="71">
        <v>293.15039999999999</v>
      </c>
      <c r="G154" s="71">
        <v>271.3827</v>
      </c>
      <c r="H154" s="71">
        <v>253</v>
      </c>
      <c r="I154" s="71">
        <v>233.04849999999999</v>
      </c>
      <c r="J154" s="71">
        <v>14.963699999999999</v>
      </c>
      <c r="K154" s="71">
        <v>25</v>
      </c>
      <c r="L154" s="71">
        <v>36.621899999999997</v>
      </c>
      <c r="N154" s="71">
        <v>21</v>
      </c>
      <c r="O154" s="71">
        <v>0</v>
      </c>
      <c r="P154" s="73">
        <v>2059.5904999999998</v>
      </c>
      <c r="U154" s="73"/>
      <c r="V154" s="73"/>
      <c r="W154" s="73"/>
      <c r="X154" s="73"/>
      <c r="Y154" s="73"/>
      <c r="Z154" s="73"/>
      <c r="AA154" s="73"/>
      <c r="AD154" s="73"/>
      <c r="AE154" s="73"/>
      <c r="AF154" s="73"/>
      <c r="AG154" s="73"/>
      <c r="AH154" s="73"/>
      <c r="AI154" s="73"/>
      <c r="AK154" s="73"/>
      <c r="AL154" s="73"/>
    </row>
    <row r="155" spans="1:38" x14ac:dyDescent="0.25">
      <c r="A155" s="71" t="s">
        <v>516</v>
      </c>
      <c r="B155" s="71">
        <v>180.56</v>
      </c>
      <c r="C155" s="71">
        <v>0.1236</v>
      </c>
      <c r="D155" s="71">
        <v>126.06</v>
      </c>
      <c r="E155" s="71">
        <v>37</v>
      </c>
      <c r="F155" s="71">
        <v>30.228400000000001</v>
      </c>
      <c r="G155" s="71">
        <v>1.6929000000000001</v>
      </c>
      <c r="H155" s="71">
        <v>16</v>
      </c>
      <c r="I155" s="71">
        <v>16.765999999999998</v>
      </c>
      <c r="L155" s="71">
        <v>2.6347</v>
      </c>
      <c r="N155" s="71">
        <v>0</v>
      </c>
      <c r="O155" s="71">
        <v>0</v>
      </c>
      <c r="P155" s="71">
        <v>182.37649999999999</v>
      </c>
      <c r="U155" s="73"/>
      <c r="V155" s="73"/>
      <c r="W155" s="73"/>
      <c r="X155" s="73"/>
      <c r="Y155" s="73"/>
      <c r="Z155" s="73"/>
      <c r="AA155" s="73"/>
      <c r="AD155" s="73"/>
      <c r="AE155" s="73"/>
      <c r="AF155" s="73"/>
      <c r="AG155" s="73"/>
      <c r="AH155" s="73"/>
      <c r="AI155" s="73"/>
      <c r="AK155" s="73"/>
      <c r="AL155" s="73"/>
    </row>
    <row r="156" spans="1:38" x14ac:dyDescent="0.25">
      <c r="A156" s="71" t="s">
        <v>145</v>
      </c>
      <c r="B156" s="73">
        <v>2832.31</v>
      </c>
      <c r="C156" s="71">
        <v>125.87690000000001</v>
      </c>
      <c r="D156" s="73">
        <v>2958.1869000000002</v>
      </c>
      <c r="E156" s="73">
        <v>1145.4100000000001</v>
      </c>
      <c r="F156" s="71">
        <v>494.90469999999999</v>
      </c>
      <c r="G156" s="71">
        <v>162.62629999999999</v>
      </c>
      <c r="H156" s="71">
        <v>474</v>
      </c>
      <c r="I156" s="71">
        <v>393.43889999999999</v>
      </c>
      <c r="J156" s="71">
        <v>60.420900000000003</v>
      </c>
      <c r="K156" s="71">
        <v>32</v>
      </c>
      <c r="L156" s="71">
        <v>61.826099999999997</v>
      </c>
      <c r="N156" s="71">
        <v>46</v>
      </c>
      <c r="O156" s="71">
        <v>0</v>
      </c>
      <c r="P156" s="73">
        <v>3227.2341000000001</v>
      </c>
      <c r="U156" s="73"/>
      <c r="V156" s="73"/>
      <c r="W156" s="73"/>
      <c r="X156" s="73"/>
      <c r="Y156" s="73"/>
      <c r="Z156" s="73"/>
      <c r="AA156" s="73"/>
      <c r="AD156" s="73"/>
      <c r="AE156" s="73"/>
      <c r="AF156" s="73"/>
      <c r="AG156" s="73"/>
      <c r="AH156" s="73"/>
      <c r="AI156" s="73"/>
      <c r="AK156" s="73"/>
      <c r="AL156" s="73"/>
    </row>
    <row r="157" spans="1:38" x14ac:dyDescent="0.25">
      <c r="A157" s="71" t="s">
        <v>146</v>
      </c>
      <c r="B157" s="73">
        <v>2986.84</v>
      </c>
      <c r="C157" s="71">
        <v>122.80070000000001</v>
      </c>
      <c r="D157" s="73">
        <v>3109.6406999999999</v>
      </c>
      <c r="E157" s="73">
        <v>1239.73</v>
      </c>
      <c r="F157" s="71">
        <v>520.24289999999996</v>
      </c>
      <c r="G157" s="71">
        <v>179.87180000000001</v>
      </c>
      <c r="H157" s="71">
        <v>382</v>
      </c>
      <c r="I157" s="71">
        <v>413.5822</v>
      </c>
      <c r="K157" s="71">
        <v>14</v>
      </c>
      <c r="L157" s="71">
        <v>64.991500000000002</v>
      </c>
      <c r="N157" s="71">
        <v>0</v>
      </c>
      <c r="O157" s="71">
        <v>0</v>
      </c>
      <c r="P157" s="73">
        <v>3289.5124999999998</v>
      </c>
      <c r="U157" s="73"/>
      <c r="V157" s="73"/>
      <c r="W157" s="73"/>
      <c r="X157" s="73"/>
      <c r="Y157" s="73"/>
      <c r="Z157" s="73"/>
      <c r="AA157" s="73"/>
      <c r="AD157" s="73"/>
      <c r="AE157" s="73"/>
      <c r="AF157" s="73"/>
      <c r="AG157" s="73"/>
      <c r="AH157" s="73"/>
      <c r="AI157" s="73"/>
      <c r="AK157" s="73"/>
      <c r="AL157" s="73"/>
    </row>
    <row r="158" spans="1:38" x14ac:dyDescent="0.25">
      <c r="A158" s="71" t="s">
        <v>517</v>
      </c>
      <c r="B158" s="71">
        <v>403.01499999999999</v>
      </c>
      <c r="C158" s="71">
        <v>25.9619</v>
      </c>
      <c r="D158" s="71">
        <v>324.7319</v>
      </c>
      <c r="E158" s="71">
        <v>179.7</v>
      </c>
      <c r="F158" s="71">
        <v>71.767799999999994</v>
      </c>
      <c r="G158" s="71">
        <v>26.983000000000001</v>
      </c>
      <c r="H158" s="71">
        <v>56</v>
      </c>
      <c r="I158" s="71">
        <v>43.189300000000003</v>
      </c>
      <c r="J158" s="71">
        <v>9.6080000000000005</v>
      </c>
      <c r="L158" s="71">
        <v>6.7869000000000002</v>
      </c>
      <c r="N158" s="71">
        <v>9.4700000000000006</v>
      </c>
      <c r="O158" s="71">
        <v>0</v>
      </c>
      <c r="P158" s="71">
        <v>475.03789999999998</v>
      </c>
      <c r="U158" s="73"/>
      <c r="V158" s="73"/>
      <c r="W158" s="73"/>
      <c r="X158" s="73"/>
      <c r="Y158" s="73"/>
      <c r="Z158" s="73"/>
      <c r="AA158" s="73"/>
      <c r="AD158" s="73"/>
      <c r="AE158" s="73"/>
      <c r="AF158" s="73"/>
      <c r="AG158" s="73"/>
      <c r="AH158" s="73"/>
      <c r="AI158" s="73"/>
      <c r="AK158" s="73"/>
      <c r="AL158" s="73"/>
    </row>
    <row r="159" spans="1:38" x14ac:dyDescent="0.25">
      <c r="A159" s="71" t="s">
        <v>518</v>
      </c>
      <c r="B159" s="71">
        <v>282.91000000000003</v>
      </c>
      <c r="C159" s="71">
        <v>11.580299999999999</v>
      </c>
      <c r="D159" s="71">
        <v>228.08029999999999</v>
      </c>
      <c r="E159" s="71">
        <v>29</v>
      </c>
      <c r="F159" s="71">
        <v>49.2682</v>
      </c>
      <c r="H159" s="71">
        <v>15</v>
      </c>
      <c r="I159" s="71">
        <v>30.334700000000002</v>
      </c>
      <c r="L159" s="71">
        <v>4.7668999999999997</v>
      </c>
      <c r="N159" s="71">
        <v>0</v>
      </c>
      <c r="O159" s="71">
        <v>0</v>
      </c>
      <c r="P159" s="71">
        <v>294.49029999999999</v>
      </c>
      <c r="U159" s="73"/>
      <c r="V159" s="73"/>
      <c r="W159" s="73"/>
      <c r="X159" s="73"/>
      <c r="Y159" s="73"/>
      <c r="Z159" s="73"/>
      <c r="AA159" s="73"/>
      <c r="AD159" s="73"/>
      <c r="AE159" s="73"/>
      <c r="AF159" s="73"/>
      <c r="AG159" s="73"/>
      <c r="AH159" s="73"/>
      <c r="AI159" s="73"/>
      <c r="AK159" s="73"/>
      <c r="AL159" s="73"/>
    </row>
    <row r="160" spans="1:38" x14ac:dyDescent="0.25">
      <c r="A160" s="71" t="s">
        <v>519</v>
      </c>
      <c r="B160" s="71">
        <v>108.8</v>
      </c>
      <c r="D160" s="71">
        <v>77.5</v>
      </c>
      <c r="E160" s="71">
        <v>50.89</v>
      </c>
      <c r="F160" s="71">
        <v>18.202200000000001</v>
      </c>
      <c r="G160" s="71">
        <v>8.1719000000000008</v>
      </c>
      <c r="H160" s="71">
        <v>9</v>
      </c>
      <c r="I160" s="71">
        <v>10.307499999999999</v>
      </c>
      <c r="L160" s="71">
        <v>1.6197999999999999</v>
      </c>
      <c r="N160" s="71">
        <v>2.5</v>
      </c>
      <c r="O160" s="71">
        <v>0</v>
      </c>
      <c r="P160" s="71">
        <v>119.47190000000001</v>
      </c>
      <c r="U160" s="73"/>
      <c r="V160" s="73"/>
      <c r="W160" s="73"/>
      <c r="X160" s="73"/>
      <c r="Y160" s="73"/>
      <c r="Z160" s="73"/>
      <c r="AA160" s="73"/>
      <c r="AD160" s="73"/>
      <c r="AE160" s="73"/>
      <c r="AF160" s="73"/>
      <c r="AG160" s="73"/>
      <c r="AH160" s="73"/>
      <c r="AI160" s="73"/>
      <c r="AK160" s="73"/>
      <c r="AL160" s="73"/>
    </row>
    <row r="161" spans="1:38" x14ac:dyDescent="0.25">
      <c r="A161" s="71" t="s">
        <v>147</v>
      </c>
      <c r="B161" s="73">
        <v>1807.105</v>
      </c>
      <c r="C161" s="71">
        <v>126.45229999999999</v>
      </c>
      <c r="D161" s="73">
        <v>1933.5572999999999</v>
      </c>
      <c r="E161" s="71">
        <v>841.31</v>
      </c>
      <c r="F161" s="71">
        <v>323.48410000000001</v>
      </c>
      <c r="G161" s="71">
        <v>129.45650000000001</v>
      </c>
      <c r="H161" s="71">
        <v>314</v>
      </c>
      <c r="I161" s="71">
        <v>257.16309999999999</v>
      </c>
      <c r="J161" s="71">
        <v>42.627699999999997</v>
      </c>
      <c r="K161" s="71">
        <v>3</v>
      </c>
      <c r="L161" s="71">
        <v>40.411299999999997</v>
      </c>
      <c r="N161" s="71">
        <v>17</v>
      </c>
      <c r="O161" s="71">
        <v>0</v>
      </c>
      <c r="P161" s="73">
        <v>2122.6415000000002</v>
      </c>
      <c r="U161" s="73"/>
      <c r="V161" s="73"/>
      <c r="W161" s="73"/>
      <c r="X161" s="73"/>
      <c r="Y161" s="73"/>
      <c r="Z161" s="73"/>
      <c r="AA161" s="73"/>
      <c r="AD161" s="73"/>
      <c r="AE161" s="73"/>
      <c r="AF161" s="73"/>
      <c r="AG161" s="73"/>
      <c r="AH161" s="73"/>
      <c r="AI161" s="73"/>
      <c r="AK161" s="73"/>
      <c r="AL161" s="73"/>
    </row>
    <row r="162" spans="1:38" x14ac:dyDescent="0.25">
      <c r="A162" s="71" t="s">
        <v>148</v>
      </c>
      <c r="B162" s="73">
        <v>1757.95</v>
      </c>
      <c r="C162" s="71">
        <v>55.204500000000003</v>
      </c>
      <c r="D162" s="73">
        <v>1813.1545000000001</v>
      </c>
      <c r="E162" s="71">
        <v>781.05</v>
      </c>
      <c r="F162" s="71">
        <v>303.34070000000003</v>
      </c>
      <c r="G162" s="71">
        <v>119.4273</v>
      </c>
      <c r="H162" s="71">
        <v>263</v>
      </c>
      <c r="I162" s="71">
        <v>241.14949999999999</v>
      </c>
      <c r="J162" s="71">
        <v>16.387799999999999</v>
      </c>
      <c r="K162" s="71">
        <v>9</v>
      </c>
      <c r="L162" s="71">
        <v>37.8949</v>
      </c>
      <c r="N162" s="71">
        <v>0</v>
      </c>
      <c r="O162" s="71">
        <v>0</v>
      </c>
      <c r="P162" s="73">
        <v>1948.9695999999999</v>
      </c>
      <c r="U162" s="73"/>
      <c r="V162" s="73"/>
      <c r="W162" s="73"/>
      <c r="X162" s="73"/>
      <c r="Y162" s="73"/>
      <c r="Z162" s="73"/>
      <c r="AA162" s="73"/>
      <c r="AD162" s="73"/>
      <c r="AE162" s="73"/>
      <c r="AF162" s="73"/>
      <c r="AG162" s="73"/>
      <c r="AH162" s="73"/>
      <c r="AI162" s="73"/>
      <c r="AK162" s="73"/>
      <c r="AL162" s="73"/>
    </row>
    <row r="163" spans="1:38" x14ac:dyDescent="0.25">
      <c r="A163" s="71" t="s">
        <v>149</v>
      </c>
      <c r="B163" s="71">
        <v>405</v>
      </c>
      <c r="C163" s="71">
        <v>26.323899999999998</v>
      </c>
      <c r="D163" s="71">
        <v>431.32389999999998</v>
      </c>
      <c r="E163" s="71">
        <v>158</v>
      </c>
      <c r="F163" s="71">
        <v>72.160499999999999</v>
      </c>
      <c r="G163" s="71">
        <v>21.459900000000001</v>
      </c>
      <c r="H163" s="71">
        <v>83</v>
      </c>
      <c r="I163" s="71">
        <v>57.366100000000003</v>
      </c>
      <c r="J163" s="71">
        <v>19.2254</v>
      </c>
      <c r="K163" s="71">
        <v>3</v>
      </c>
      <c r="L163" s="71">
        <v>9.0146999999999995</v>
      </c>
      <c r="N163" s="71">
        <v>5</v>
      </c>
      <c r="O163" s="71">
        <v>0</v>
      </c>
      <c r="P163" s="71">
        <v>477.00920000000002</v>
      </c>
      <c r="U163" s="73"/>
      <c r="V163" s="73"/>
      <c r="W163" s="73"/>
      <c r="X163" s="73"/>
      <c r="Y163" s="73"/>
      <c r="Z163" s="73"/>
      <c r="AA163" s="73"/>
      <c r="AD163" s="73"/>
      <c r="AE163" s="73"/>
      <c r="AF163" s="73"/>
      <c r="AG163" s="73"/>
      <c r="AH163" s="73"/>
      <c r="AI163" s="73"/>
      <c r="AK163" s="73"/>
      <c r="AL163" s="73"/>
    </row>
    <row r="164" spans="1:38" x14ac:dyDescent="0.25">
      <c r="A164" s="71" t="s">
        <v>150</v>
      </c>
      <c r="B164" s="73">
        <v>3352.17</v>
      </c>
      <c r="C164" s="71">
        <v>73.486000000000004</v>
      </c>
      <c r="D164" s="73">
        <v>3425.6559999999999</v>
      </c>
      <c r="E164" s="71">
        <v>898.78</v>
      </c>
      <c r="F164" s="71">
        <v>573.11220000000003</v>
      </c>
      <c r="G164" s="71">
        <v>81.416899999999998</v>
      </c>
      <c r="H164" s="71">
        <v>334</v>
      </c>
      <c r="I164" s="71">
        <v>455.61219999999997</v>
      </c>
      <c r="K164" s="71">
        <v>46</v>
      </c>
      <c r="L164" s="71">
        <v>71.596199999999996</v>
      </c>
      <c r="N164" s="71">
        <v>25.6</v>
      </c>
      <c r="O164" s="71">
        <v>0</v>
      </c>
      <c r="P164" s="73">
        <v>3532.6729</v>
      </c>
      <c r="U164" s="73"/>
      <c r="V164" s="73"/>
      <c r="W164" s="73"/>
      <c r="X164" s="73"/>
      <c r="Y164" s="73"/>
      <c r="Z164" s="73"/>
      <c r="AA164" s="73"/>
      <c r="AD164" s="73"/>
      <c r="AE164" s="73"/>
      <c r="AF164" s="73"/>
      <c r="AG164" s="73"/>
      <c r="AH164" s="73"/>
      <c r="AI164" s="73"/>
      <c r="AK164" s="73"/>
      <c r="AL164" s="73"/>
    </row>
    <row r="165" spans="1:38" x14ac:dyDescent="0.25">
      <c r="A165" s="71" t="s">
        <v>151</v>
      </c>
      <c r="B165" s="73">
        <v>1651.875</v>
      </c>
      <c r="C165" s="71">
        <v>62.094499999999996</v>
      </c>
      <c r="D165" s="73">
        <v>1713.9694999999999</v>
      </c>
      <c r="E165" s="71">
        <v>742.52</v>
      </c>
      <c r="F165" s="71">
        <v>286.74709999999999</v>
      </c>
      <c r="G165" s="71">
        <v>113.9427</v>
      </c>
      <c r="H165" s="71">
        <v>238</v>
      </c>
      <c r="I165" s="71">
        <v>227.9579</v>
      </c>
      <c r="J165" s="71">
        <v>7.5315000000000003</v>
      </c>
      <c r="K165" s="71">
        <v>4</v>
      </c>
      <c r="L165" s="71">
        <v>35.822000000000003</v>
      </c>
      <c r="N165" s="71">
        <v>24.5</v>
      </c>
      <c r="O165" s="71">
        <v>0</v>
      </c>
      <c r="P165" s="73">
        <v>1859.9437</v>
      </c>
      <c r="U165" s="73"/>
      <c r="V165" s="73"/>
      <c r="W165" s="73"/>
      <c r="X165" s="73"/>
      <c r="Y165" s="73"/>
      <c r="Z165" s="73"/>
      <c r="AA165" s="73"/>
      <c r="AD165" s="73"/>
      <c r="AE165" s="73"/>
      <c r="AF165" s="73"/>
      <c r="AG165" s="73"/>
      <c r="AH165" s="73"/>
      <c r="AI165" s="73"/>
      <c r="AK165" s="73"/>
      <c r="AL165" s="73"/>
    </row>
    <row r="166" spans="1:38" x14ac:dyDescent="0.25">
      <c r="A166" s="71" t="s">
        <v>152</v>
      </c>
      <c r="B166" s="71">
        <v>754.75</v>
      </c>
      <c r="C166" s="71">
        <v>21.387599999999999</v>
      </c>
      <c r="D166" s="71">
        <v>776.13760000000002</v>
      </c>
      <c r="E166" s="71">
        <v>327.14999999999998</v>
      </c>
      <c r="F166" s="71">
        <v>129.84780000000001</v>
      </c>
      <c r="G166" s="71">
        <v>49.325499999999998</v>
      </c>
      <c r="H166" s="71">
        <v>122</v>
      </c>
      <c r="I166" s="71">
        <v>103.22629999999999</v>
      </c>
      <c r="J166" s="71">
        <v>14.080299999999999</v>
      </c>
      <c r="L166" s="71">
        <v>16.221299999999999</v>
      </c>
      <c r="N166" s="71">
        <v>0</v>
      </c>
      <c r="O166" s="71">
        <v>0</v>
      </c>
      <c r="P166" s="71">
        <v>839.54340000000002</v>
      </c>
      <c r="U166" s="73"/>
      <c r="V166" s="73"/>
      <c r="W166" s="73"/>
      <c r="X166" s="73"/>
      <c r="Y166" s="73"/>
      <c r="Z166" s="73"/>
      <c r="AA166" s="73"/>
      <c r="AD166" s="73"/>
      <c r="AE166" s="73"/>
      <c r="AF166" s="73"/>
      <c r="AG166" s="73"/>
      <c r="AH166" s="73"/>
      <c r="AI166" s="73"/>
      <c r="AK166" s="73"/>
      <c r="AL166" s="73"/>
    </row>
    <row r="167" spans="1:38" x14ac:dyDescent="0.25">
      <c r="A167" s="71" t="s">
        <v>153</v>
      </c>
      <c r="B167" s="71">
        <v>318</v>
      </c>
      <c r="D167" s="71">
        <v>318</v>
      </c>
      <c r="E167" s="71">
        <v>123</v>
      </c>
      <c r="F167" s="71">
        <v>53.2014</v>
      </c>
      <c r="G167" s="71">
        <v>17.4496</v>
      </c>
      <c r="H167" s="71">
        <v>25</v>
      </c>
      <c r="I167" s="71">
        <v>42.293999999999997</v>
      </c>
      <c r="K167" s="71">
        <v>2</v>
      </c>
      <c r="L167" s="71">
        <v>6.6462000000000003</v>
      </c>
      <c r="N167" s="71">
        <v>0</v>
      </c>
      <c r="O167" s="71">
        <v>0</v>
      </c>
      <c r="P167" s="71">
        <v>335.44959999999998</v>
      </c>
      <c r="U167" s="73"/>
      <c r="V167" s="73"/>
      <c r="W167" s="73"/>
      <c r="X167" s="73"/>
      <c r="Y167" s="73"/>
      <c r="Z167" s="73"/>
      <c r="AA167" s="73"/>
      <c r="AD167" s="73"/>
      <c r="AE167" s="73"/>
      <c r="AF167" s="73"/>
      <c r="AG167" s="73"/>
      <c r="AH167" s="73"/>
      <c r="AI167" s="73"/>
      <c r="AK167" s="73"/>
      <c r="AL167" s="73"/>
    </row>
    <row r="168" spans="1:38" x14ac:dyDescent="0.25">
      <c r="A168" s="71" t="s">
        <v>154</v>
      </c>
      <c r="B168" s="71">
        <v>370.9</v>
      </c>
      <c r="D168" s="71">
        <v>370.9</v>
      </c>
      <c r="E168" s="71">
        <v>86.9</v>
      </c>
      <c r="F168" s="71">
        <v>62.051600000000001</v>
      </c>
      <c r="G168" s="71">
        <v>6.2121000000000004</v>
      </c>
      <c r="H168" s="71">
        <v>31</v>
      </c>
      <c r="I168" s="71">
        <v>49.329700000000003</v>
      </c>
      <c r="L168" s="71">
        <v>7.7518000000000002</v>
      </c>
      <c r="N168" s="71">
        <v>0</v>
      </c>
      <c r="O168" s="71">
        <v>0</v>
      </c>
      <c r="P168" s="71">
        <v>377.1121</v>
      </c>
      <c r="U168" s="73"/>
      <c r="V168" s="73"/>
      <c r="W168" s="73"/>
      <c r="X168" s="73"/>
      <c r="Y168" s="73"/>
      <c r="Z168" s="73"/>
      <c r="AA168" s="73"/>
      <c r="AD168" s="73"/>
      <c r="AE168" s="73"/>
      <c r="AF168" s="73"/>
      <c r="AG168" s="73"/>
      <c r="AH168" s="73"/>
      <c r="AI168" s="73"/>
      <c r="AK168" s="73"/>
      <c r="AL168" s="73"/>
    </row>
    <row r="169" spans="1:38" x14ac:dyDescent="0.25">
      <c r="A169" s="71" t="s">
        <v>155</v>
      </c>
      <c r="B169" s="71">
        <v>418.5</v>
      </c>
      <c r="C169" s="71">
        <v>20.259699999999999</v>
      </c>
      <c r="D169" s="71">
        <v>438.75970000000001</v>
      </c>
      <c r="E169" s="71">
        <v>197</v>
      </c>
      <c r="F169" s="71">
        <v>73.404499999999999</v>
      </c>
      <c r="G169" s="71">
        <v>30.898900000000001</v>
      </c>
      <c r="H169" s="71">
        <v>60</v>
      </c>
      <c r="I169" s="71">
        <v>58.354999999999997</v>
      </c>
      <c r="J169" s="71">
        <v>1.2337</v>
      </c>
      <c r="L169" s="71">
        <v>9.1700999999999997</v>
      </c>
      <c r="N169" s="71">
        <v>0</v>
      </c>
      <c r="O169" s="71">
        <v>0</v>
      </c>
      <c r="P169" s="71">
        <v>470.89229999999998</v>
      </c>
      <c r="U169" s="73"/>
      <c r="V169" s="73"/>
      <c r="W169" s="73"/>
      <c r="X169" s="73"/>
      <c r="Y169" s="73"/>
      <c r="Z169" s="73"/>
      <c r="AA169" s="73"/>
      <c r="AD169" s="73"/>
      <c r="AE169" s="73"/>
      <c r="AF169" s="73"/>
      <c r="AG169" s="73"/>
      <c r="AH169" s="73"/>
      <c r="AI169" s="73"/>
      <c r="AK169" s="73"/>
      <c r="AL169" s="73"/>
    </row>
    <row r="170" spans="1:38" x14ac:dyDescent="0.25">
      <c r="A170" s="71" t="s">
        <v>156</v>
      </c>
      <c r="B170" s="73">
        <v>4288.32</v>
      </c>
      <c r="C170" s="71">
        <v>123.4315</v>
      </c>
      <c r="D170" s="73">
        <v>4411.7515000000003</v>
      </c>
      <c r="E170" s="73">
        <v>1767.55</v>
      </c>
      <c r="F170" s="71">
        <v>738.08600000000001</v>
      </c>
      <c r="G170" s="71">
        <v>257.36599999999999</v>
      </c>
      <c r="H170" s="71">
        <v>536</v>
      </c>
      <c r="I170" s="71">
        <v>586.76289999999995</v>
      </c>
      <c r="K170" s="71">
        <v>108</v>
      </c>
      <c r="L170" s="71">
        <v>92.205600000000004</v>
      </c>
      <c r="M170" s="71">
        <v>9.4765999999999995</v>
      </c>
      <c r="N170" s="71">
        <v>85.504999999999995</v>
      </c>
      <c r="O170" s="71">
        <v>0</v>
      </c>
      <c r="P170" s="73">
        <v>4764.0991000000004</v>
      </c>
      <c r="U170" s="73"/>
      <c r="V170" s="73"/>
      <c r="W170" s="73"/>
      <c r="X170" s="73"/>
      <c r="Y170" s="73"/>
      <c r="Z170" s="73"/>
      <c r="AA170" s="73"/>
      <c r="AD170" s="73"/>
      <c r="AE170" s="73"/>
      <c r="AF170" s="73"/>
      <c r="AG170" s="73"/>
      <c r="AH170" s="73"/>
      <c r="AI170" s="73"/>
      <c r="AK170" s="73"/>
      <c r="AL170" s="73"/>
    </row>
    <row r="171" spans="1:38" x14ac:dyDescent="0.25">
      <c r="A171" s="71" t="s">
        <v>157</v>
      </c>
      <c r="B171" s="73">
        <v>4990.0600000000004</v>
      </c>
      <c r="C171" s="71">
        <v>156.84479999999999</v>
      </c>
      <c r="D171" s="73">
        <v>5146.9048000000003</v>
      </c>
      <c r="E171" s="73">
        <v>1788.8</v>
      </c>
      <c r="F171" s="71">
        <v>861.07719999999995</v>
      </c>
      <c r="G171" s="71">
        <v>231.9307</v>
      </c>
      <c r="H171" s="71">
        <v>691</v>
      </c>
      <c r="I171" s="71">
        <v>684.53830000000005</v>
      </c>
      <c r="J171" s="71">
        <v>4.8461999999999996</v>
      </c>
      <c r="K171" s="71">
        <v>105</v>
      </c>
      <c r="L171" s="71">
        <v>107.5703</v>
      </c>
      <c r="N171" s="71">
        <v>63.65</v>
      </c>
      <c r="O171" s="71">
        <v>0</v>
      </c>
      <c r="P171" s="73">
        <v>5447.3316999999997</v>
      </c>
      <c r="U171" s="73"/>
      <c r="V171" s="73"/>
      <c r="W171" s="73"/>
      <c r="X171" s="73"/>
      <c r="Y171" s="73"/>
      <c r="Z171" s="73"/>
      <c r="AA171" s="73"/>
      <c r="AD171" s="73"/>
      <c r="AE171" s="73"/>
      <c r="AF171" s="73"/>
      <c r="AG171" s="73"/>
      <c r="AH171" s="73"/>
      <c r="AI171" s="73"/>
      <c r="AK171" s="73"/>
      <c r="AL171" s="73"/>
    </row>
    <row r="172" spans="1:38" x14ac:dyDescent="0.25">
      <c r="A172" s="71" t="s">
        <v>158</v>
      </c>
      <c r="B172" s="71">
        <v>731.76</v>
      </c>
      <c r="C172" s="71">
        <v>27.5215</v>
      </c>
      <c r="D172" s="71">
        <v>759.28150000000005</v>
      </c>
      <c r="E172" s="71">
        <v>284.39999999999998</v>
      </c>
      <c r="F172" s="71">
        <v>127.0278</v>
      </c>
      <c r="G172" s="71">
        <v>39.3431</v>
      </c>
      <c r="H172" s="71">
        <v>77</v>
      </c>
      <c r="I172" s="71">
        <v>100.98439999999999</v>
      </c>
      <c r="K172" s="71">
        <v>11</v>
      </c>
      <c r="L172" s="71">
        <v>15.869</v>
      </c>
      <c r="N172" s="71">
        <v>1</v>
      </c>
      <c r="O172" s="71">
        <v>0</v>
      </c>
      <c r="P172" s="71">
        <v>799.62459999999999</v>
      </c>
      <c r="U172" s="73"/>
      <c r="V172" s="73"/>
      <c r="W172" s="73"/>
      <c r="X172" s="73"/>
      <c r="Y172" s="73"/>
      <c r="Z172" s="73"/>
      <c r="AA172" s="73"/>
      <c r="AD172" s="73"/>
      <c r="AE172" s="73"/>
      <c r="AF172" s="73"/>
      <c r="AG172" s="73"/>
      <c r="AH172" s="73"/>
      <c r="AI172" s="73"/>
      <c r="AK172" s="73"/>
      <c r="AL172" s="73"/>
    </row>
    <row r="173" spans="1:38" x14ac:dyDescent="0.25">
      <c r="A173" s="71" t="s">
        <v>159</v>
      </c>
      <c r="B173" s="71">
        <v>276.10000000000002</v>
      </c>
      <c r="D173" s="71">
        <v>276.10000000000002</v>
      </c>
      <c r="E173" s="71">
        <v>117.63</v>
      </c>
      <c r="F173" s="71">
        <v>46.191499999999998</v>
      </c>
      <c r="G173" s="71">
        <v>17.8596</v>
      </c>
      <c r="H173" s="71">
        <v>31</v>
      </c>
      <c r="I173" s="71">
        <v>36.721299999999999</v>
      </c>
      <c r="L173" s="71">
        <v>5.7705000000000002</v>
      </c>
      <c r="N173" s="71">
        <v>3.5</v>
      </c>
      <c r="O173" s="71">
        <v>0</v>
      </c>
      <c r="P173" s="71">
        <v>297.45960000000002</v>
      </c>
      <c r="U173" s="73"/>
      <c r="V173" s="73"/>
      <c r="W173" s="73"/>
      <c r="X173" s="73"/>
      <c r="Y173" s="73"/>
      <c r="Z173" s="73"/>
      <c r="AA173" s="73"/>
      <c r="AD173" s="73"/>
      <c r="AE173" s="73"/>
      <c r="AF173" s="73"/>
      <c r="AG173" s="73"/>
      <c r="AH173" s="73"/>
      <c r="AI173" s="73"/>
      <c r="AK173" s="73"/>
      <c r="AL173" s="73"/>
    </row>
    <row r="174" spans="1:38" x14ac:dyDescent="0.25">
      <c r="A174" s="71" t="s">
        <v>160</v>
      </c>
      <c r="B174" s="73">
        <v>1324.64</v>
      </c>
      <c r="C174" s="71">
        <v>15.9636</v>
      </c>
      <c r="D174" s="73">
        <v>1340.6035999999999</v>
      </c>
      <c r="E174" s="71">
        <v>506.75</v>
      </c>
      <c r="F174" s="71">
        <v>224.28299999999999</v>
      </c>
      <c r="G174" s="71">
        <v>70.616799999999998</v>
      </c>
      <c r="H174" s="71">
        <v>144</v>
      </c>
      <c r="I174" s="71">
        <v>178.30029999999999</v>
      </c>
      <c r="K174" s="71">
        <v>23</v>
      </c>
      <c r="L174" s="71">
        <v>28.018599999999999</v>
      </c>
      <c r="N174" s="71">
        <v>0</v>
      </c>
      <c r="O174" s="71">
        <v>0</v>
      </c>
      <c r="P174" s="73">
        <v>1411.2203999999999</v>
      </c>
      <c r="U174" s="73"/>
      <c r="V174" s="73"/>
      <c r="W174" s="73"/>
      <c r="X174" s="73"/>
      <c r="Y174" s="73"/>
      <c r="Z174" s="73"/>
      <c r="AA174" s="73"/>
      <c r="AD174" s="73"/>
      <c r="AE174" s="73"/>
      <c r="AF174" s="73"/>
      <c r="AG174" s="73"/>
      <c r="AH174" s="73"/>
      <c r="AI174" s="73"/>
      <c r="AK174" s="73"/>
      <c r="AL174" s="73"/>
    </row>
    <row r="175" spans="1:38" x14ac:dyDescent="0.25">
      <c r="A175" s="71" t="s">
        <v>161</v>
      </c>
      <c r="B175" s="73">
        <v>2344.2399999999998</v>
      </c>
      <c r="C175" s="71">
        <v>105.26179999999999</v>
      </c>
      <c r="D175" s="73">
        <v>2449.5018</v>
      </c>
      <c r="E175" s="71">
        <v>776.13</v>
      </c>
      <c r="F175" s="71">
        <v>409.80169999999998</v>
      </c>
      <c r="G175" s="71">
        <v>91.582099999999997</v>
      </c>
      <c r="H175" s="71">
        <v>284</v>
      </c>
      <c r="I175" s="71">
        <v>325.78370000000001</v>
      </c>
      <c r="K175" s="71">
        <v>137</v>
      </c>
      <c r="L175" s="71">
        <v>51.194600000000001</v>
      </c>
      <c r="M175" s="71">
        <v>51.483199999999997</v>
      </c>
      <c r="N175" s="71">
        <v>7.5</v>
      </c>
      <c r="O175" s="71">
        <v>0</v>
      </c>
      <c r="P175" s="73">
        <v>2600.0671000000002</v>
      </c>
      <c r="U175" s="73"/>
      <c r="V175" s="73"/>
      <c r="W175" s="73"/>
      <c r="X175" s="73"/>
      <c r="Y175" s="73"/>
      <c r="Z175" s="73"/>
      <c r="AA175" s="73"/>
      <c r="AD175" s="73"/>
      <c r="AE175" s="73"/>
      <c r="AF175" s="73"/>
      <c r="AG175" s="73"/>
      <c r="AH175" s="73"/>
      <c r="AI175" s="73"/>
      <c r="AK175" s="73"/>
      <c r="AL175" s="73"/>
    </row>
    <row r="176" spans="1:38" x14ac:dyDescent="0.25">
      <c r="A176" s="71" t="s">
        <v>162</v>
      </c>
      <c r="B176" s="73">
        <v>21978.575000000001</v>
      </c>
      <c r="C176" s="73">
        <v>1185.8190999999999</v>
      </c>
      <c r="D176" s="73">
        <v>23164.394100000001</v>
      </c>
      <c r="E176" s="73">
        <v>11975.87</v>
      </c>
      <c r="F176" s="73">
        <v>3875.4031</v>
      </c>
      <c r="G176" s="73">
        <v>2025.1167</v>
      </c>
      <c r="H176" s="68">
        <v>2846</v>
      </c>
      <c r="I176" s="73">
        <v>3080.8643999999999</v>
      </c>
      <c r="K176" s="68">
        <v>1302</v>
      </c>
      <c r="L176" s="71">
        <v>484.13580000000002</v>
      </c>
      <c r="M176" s="71">
        <v>490.71850000000001</v>
      </c>
      <c r="N176" s="71">
        <v>414</v>
      </c>
      <c r="O176" s="71">
        <v>0</v>
      </c>
      <c r="P176" s="73">
        <v>26094.229299999999</v>
      </c>
      <c r="Q176" s="73">
        <v>1154.7</v>
      </c>
      <c r="R176" s="71">
        <v>0</v>
      </c>
      <c r="S176" s="73">
        <v>1073.7</v>
      </c>
      <c r="T176" s="73">
        <v>1073.7</v>
      </c>
      <c r="U176" s="73"/>
      <c r="V176" s="73"/>
      <c r="W176" s="73"/>
      <c r="X176" s="73"/>
      <c r="Y176" s="73"/>
      <c r="Z176" s="73"/>
      <c r="AA176" s="73"/>
      <c r="AD176" s="73"/>
      <c r="AE176" s="73"/>
      <c r="AF176" s="73"/>
      <c r="AG176" s="73"/>
      <c r="AH176" s="73"/>
      <c r="AI176" s="73"/>
      <c r="AK176" s="73"/>
      <c r="AL176" s="73"/>
    </row>
    <row r="177" spans="1:38" x14ac:dyDescent="0.25">
      <c r="A177" s="71" t="s">
        <v>163</v>
      </c>
      <c r="B177" s="73">
        <v>1218.8399999999999</v>
      </c>
      <c r="C177" s="71">
        <v>35.8371</v>
      </c>
      <c r="D177" s="73">
        <v>1254.6771000000001</v>
      </c>
      <c r="E177" s="71">
        <v>425.23</v>
      </c>
      <c r="F177" s="71">
        <v>209.9075</v>
      </c>
      <c r="G177" s="71">
        <v>53.830599999999997</v>
      </c>
      <c r="H177" s="71">
        <v>106</v>
      </c>
      <c r="I177" s="71">
        <v>166.87209999999999</v>
      </c>
      <c r="K177" s="71">
        <v>13</v>
      </c>
      <c r="L177" s="71">
        <v>26.222799999999999</v>
      </c>
      <c r="N177" s="71">
        <v>0.36</v>
      </c>
      <c r="O177" s="71">
        <v>0</v>
      </c>
      <c r="P177" s="73">
        <v>1308.8677</v>
      </c>
      <c r="U177" s="73"/>
      <c r="V177" s="73"/>
      <c r="W177" s="73"/>
      <c r="X177" s="73"/>
      <c r="Y177" s="73"/>
      <c r="Z177" s="73"/>
      <c r="AA177" s="73"/>
      <c r="AD177" s="73"/>
      <c r="AE177" s="73"/>
      <c r="AF177" s="73"/>
      <c r="AG177" s="73"/>
      <c r="AH177" s="73"/>
      <c r="AI177" s="73"/>
      <c r="AK177" s="73"/>
      <c r="AL177" s="73"/>
    </row>
    <row r="178" spans="1:38" x14ac:dyDescent="0.25">
      <c r="A178" s="71" t="s">
        <v>164</v>
      </c>
      <c r="B178" s="71">
        <v>104.5</v>
      </c>
      <c r="C178" s="71">
        <v>0.34189999999999998</v>
      </c>
      <c r="D178" s="71">
        <v>104.8419</v>
      </c>
      <c r="E178" s="71">
        <v>64</v>
      </c>
      <c r="F178" s="71">
        <v>17.54</v>
      </c>
      <c r="G178" s="71">
        <v>11.615</v>
      </c>
      <c r="H178" s="71">
        <v>16</v>
      </c>
      <c r="I178" s="71">
        <v>13.944000000000001</v>
      </c>
      <c r="J178" s="71">
        <v>1.542</v>
      </c>
      <c r="L178" s="71">
        <v>2.1911999999999998</v>
      </c>
      <c r="N178" s="71">
        <v>0</v>
      </c>
      <c r="O178" s="71">
        <v>0</v>
      </c>
      <c r="P178" s="71">
        <v>117.99890000000001</v>
      </c>
      <c r="U178" s="73"/>
      <c r="V178" s="73"/>
      <c r="W178" s="73"/>
      <c r="X178" s="73"/>
      <c r="Y178" s="73"/>
      <c r="Z178" s="73"/>
      <c r="AA178" s="73"/>
      <c r="AD178" s="73"/>
      <c r="AE178" s="73"/>
      <c r="AF178" s="73"/>
      <c r="AG178" s="73"/>
      <c r="AH178" s="73"/>
      <c r="AI178" s="73"/>
      <c r="AK178" s="73"/>
      <c r="AL178" s="73"/>
    </row>
    <row r="179" spans="1:38" x14ac:dyDescent="0.25">
      <c r="A179" s="71" t="s">
        <v>520</v>
      </c>
      <c r="B179" s="71">
        <v>40.5</v>
      </c>
      <c r="C179" s="71">
        <v>0.1542</v>
      </c>
      <c r="D179" s="71">
        <v>27.154199999999999</v>
      </c>
      <c r="E179" s="71">
        <v>31.18</v>
      </c>
      <c r="F179" s="71">
        <v>6.8014000000000001</v>
      </c>
      <c r="G179" s="71">
        <v>6.0938999999999997</v>
      </c>
      <c r="H179" s="71">
        <v>7</v>
      </c>
      <c r="I179" s="71">
        <v>3.6114999999999999</v>
      </c>
      <c r="J179" s="71">
        <v>2.5413999999999999</v>
      </c>
      <c r="L179" s="71">
        <v>0.5675</v>
      </c>
      <c r="N179" s="71">
        <v>0</v>
      </c>
      <c r="O179" s="71">
        <v>0</v>
      </c>
      <c r="P179" s="71">
        <v>49.289499999999997</v>
      </c>
      <c r="U179" s="73"/>
      <c r="V179" s="73"/>
      <c r="W179" s="73"/>
      <c r="X179" s="73"/>
      <c r="Y179" s="73"/>
      <c r="Z179" s="73"/>
      <c r="AA179" s="73"/>
      <c r="AD179" s="73"/>
      <c r="AE179" s="73"/>
      <c r="AF179" s="73"/>
      <c r="AG179" s="73"/>
      <c r="AH179" s="73"/>
      <c r="AI179" s="73"/>
      <c r="AK179" s="73"/>
      <c r="AL179" s="73"/>
    </row>
    <row r="180" spans="1:38" x14ac:dyDescent="0.25">
      <c r="A180" s="71" t="s">
        <v>521</v>
      </c>
      <c r="B180" s="71">
        <v>81.5</v>
      </c>
      <c r="C180" s="71">
        <v>1.0013000000000001</v>
      </c>
      <c r="D180" s="71">
        <v>68.001300000000001</v>
      </c>
      <c r="E180" s="71">
        <v>12</v>
      </c>
      <c r="F180" s="71">
        <v>13.8025</v>
      </c>
      <c r="H180" s="71">
        <v>22</v>
      </c>
      <c r="I180" s="71">
        <v>9.0442</v>
      </c>
      <c r="J180" s="71">
        <v>9.7169000000000008</v>
      </c>
      <c r="L180" s="71">
        <v>1.4212</v>
      </c>
      <c r="N180" s="71">
        <v>0</v>
      </c>
      <c r="O180" s="71">
        <v>0</v>
      </c>
      <c r="P180" s="71">
        <v>92.218199999999996</v>
      </c>
      <c r="U180" s="73"/>
      <c r="V180" s="73"/>
      <c r="W180" s="73"/>
      <c r="X180" s="73"/>
      <c r="Y180" s="73"/>
      <c r="Z180" s="73"/>
      <c r="AA180" s="73"/>
      <c r="AD180" s="73"/>
      <c r="AE180" s="73"/>
      <c r="AF180" s="73"/>
      <c r="AG180" s="73"/>
      <c r="AH180" s="73"/>
      <c r="AI180" s="73"/>
      <c r="AK180" s="73"/>
      <c r="AL180" s="73"/>
    </row>
    <row r="181" spans="1:38" x14ac:dyDescent="0.25">
      <c r="A181" s="71" t="s">
        <v>522</v>
      </c>
      <c r="B181" s="71">
        <v>68.375</v>
      </c>
      <c r="C181" s="71">
        <v>0.31509999999999999</v>
      </c>
      <c r="D181" s="71">
        <v>51.815100000000001</v>
      </c>
      <c r="E181" s="71">
        <v>38.75</v>
      </c>
      <c r="F181" s="71">
        <v>11.491899999999999</v>
      </c>
      <c r="G181" s="71">
        <v>6.8144999999999998</v>
      </c>
      <c r="H181" s="71">
        <v>15</v>
      </c>
      <c r="I181" s="71">
        <v>6.8914</v>
      </c>
      <c r="J181" s="71">
        <v>6.0814000000000004</v>
      </c>
      <c r="L181" s="71">
        <v>1.0829</v>
      </c>
      <c r="N181" s="71">
        <v>0</v>
      </c>
      <c r="O181" s="71">
        <v>0</v>
      </c>
      <c r="P181" s="71">
        <v>81.585999999999999</v>
      </c>
      <c r="U181" s="73"/>
      <c r="V181" s="73"/>
      <c r="W181" s="73"/>
      <c r="X181" s="73"/>
      <c r="Y181" s="73"/>
      <c r="Z181" s="73"/>
      <c r="AA181" s="73"/>
      <c r="AD181" s="73"/>
      <c r="AE181" s="73"/>
      <c r="AF181" s="73"/>
      <c r="AG181" s="73"/>
      <c r="AH181" s="73"/>
      <c r="AI181" s="73"/>
      <c r="AK181" s="73"/>
      <c r="AL181" s="73"/>
    </row>
    <row r="182" spans="1:38" x14ac:dyDescent="0.25">
      <c r="A182" s="71" t="s">
        <v>165</v>
      </c>
      <c r="B182" s="71">
        <v>965.49</v>
      </c>
      <c r="C182" s="71">
        <v>26.814699999999998</v>
      </c>
      <c r="D182" s="71">
        <v>992.30470000000003</v>
      </c>
      <c r="E182" s="71">
        <v>473.93</v>
      </c>
      <c r="F182" s="71">
        <v>166.01259999999999</v>
      </c>
      <c r="G182" s="71">
        <v>76.979399999999998</v>
      </c>
      <c r="H182" s="71">
        <v>152</v>
      </c>
      <c r="I182" s="71">
        <v>131.97649999999999</v>
      </c>
      <c r="J182" s="71">
        <v>15.0176</v>
      </c>
      <c r="K182" s="71">
        <v>3</v>
      </c>
      <c r="L182" s="71">
        <v>20.7392</v>
      </c>
      <c r="N182" s="71">
        <v>0</v>
      </c>
      <c r="O182" s="71">
        <v>0</v>
      </c>
      <c r="P182" s="73">
        <v>1084.3017</v>
      </c>
      <c r="U182" s="73"/>
      <c r="V182" s="73"/>
      <c r="W182" s="73"/>
      <c r="X182" s="73"/>
      <c r="Y182" s="73"/>
      <c r="Z182" s="73"/>
      <c r="AA182" s="73"/>
      <c r="AD182" s="73"/>
      <c r="AE182" s="73"/>
      <c r="AF182" s="73"/>
      <c r="AG182" s="73"/>
      <c r="AH182" s="73"/>
      <c r="AI182" s="73"/>
      <c r="AK182" s="73"/>
      <c r="AL182" s="73"/>
    </row>
    <row r="183" spans="1:38" x14ac:dyDescent="0.25">
      <c r="A183" s="71" t="s">
        <v>166</v>
      </c>
      <c r="B183" s="71">
        <v>67.5</v>
      </c>
      <c r="D183" s="71">
        <v>67.5</v>
      </c>
      <c r="E183" s="71">
        <v>35</v>
      </c>
      <c r="F183" s="71">
        <v>11.2928</v>
      </c>
      <c r="G183" s="71">
        <v>5.9268000000000001</v>
      </c>
      <c r="H183" s="71">
        <v>15</v>
      </c>
      <c r="I183" s="71">
        <v>8.9774999999999991</v>
      </c>
      <c r="J183" s="71">
        <v>4.5168999999999997</v>
      </c>
      <c r="L183" s="71">
        <v>1.4108000000000001</v>
      </c>
      <c r="N183" s="71">
        <v>0</v>
      </c>
      <c r="O183" s="71">
        <v>0</v>
      </c>
      <c r="P183" s="71">
        <v>77.943700000000007</v>
      </c>
      <c r="U183" s="73"/>
      <c r="V183" s="73"/>
      <c r="W183" s="73"/>
      <c r="X183" s="73"/>
      <c r="Y183" s="73"/>
      <c r="Z183" s="73"/>
      <c r="AA183" s="73"/>
      <c r="AD183" s="73"/>
      <c r="AE183" s="73"/>
      <c r="AF183" s="73"/>
      <c r="AG183" s="73"/>
      <c r="AH183" s="73"/>
      <c r="AI183" s="73"/>
      <c r="AK183" s="73"/>
      <c r="AL183" s="73"/>
    </row>
    <row r="184" spans="1:38" x14ac:dyDescent="0.25">
      <c r="A184" s="71" t="s">
        <v>167</v>
      </c>
      <c r="B184" s="71">
        <v>730.86</v>
      </c>
      <c r="C184" s="71">
        <v>9.9440000000000008</v>
      </c>
      <c r="D184" s="71">
        <v>740.80399999999997</v>
      </c>
      <c r="E184" s="71">
        <v>348.05</v>
      </c>
      <c r="F184" s="71">
        <v>123.9365</v>
      </c>
      <c r="G184" s="71">
        <v>56.028399999999998</v>
      </c>
      <c r="H184" s="71">
        <v>105</v>
      </c>
      <c r="I184" s="71">
        <v>98.526899999999998</v>
      </c>
      <c r="J184" s="71">
        <v>4.8548</v>
      </c>
      <c r="L184" s="71">
        <v>15.482799999999999</v>
      </c>
      <c r="N184" s="71">
        <v>0</v>
      </c>
      <c r="O184" s="71">
        <v>0</v>
      </c>
      <c r="P184" s="71">
        <v>801.68719999999996</v>
      </c>
      <c r="U184" s="73"/>
      <c r="V184" s="73"/>
      <c r="W184" s="73"/>
      <c r="X184" s="73"/>
      <c r="Y184" s="73"/>
      <c r="Z184" s="73"/>
      <c r="AA184" s="73"/>
      <c r="AD184" s="73"/>
      <c r="AE184" s="73"/>
      <c r="AF184" s="73"/>
      <c r="AG184" s="73"/>
      <c r="AH184" s="73"/>
      <c r="AI184" s="73"/>
      <c r="AK184" s="73"/>
      <c r="AL184" s="73"/>
    </row>
    <row r="185" spans="1:38" x14ac:dyDescent="0.25">
      <c r="A185" s="71" t="s">
        <v>168</v>
      </c>
      <c r="B185" s="71">
        <v>199</v>
      </c>
      <c r="D185" s="71">
        <v>199</v>
      </c>
      <c r="E185" s="71">
        <v>83</v>
      </c>
      <c r="F185" s="71">
        <v>33.292700000000004</v>
      </c>
      <c r="G185" s="71">
        <v>12.4268</v>
      </c>
      <c r="H185" s="71">
        <v>25</v>
      </c>
      <c r="I185" s="71">
        <v>26.466999999999999</v>
      </c>
      <c r="L185" s="71">
        <v>4.1590999999999996</v>
      </c>
      <c r="N185" s="71">
        <v>0</v>
      </c>
      <c r="O185" s="71">
        <v>0</v>
      </c>
      <c r="P185" s="71">
        <v>211.42679999999999</v>
      </c>
      <c r="U185" s="73"/>
      <c r="V185" s="73"/>
      <c r="W185" s="73"/>
      <c r="X185" s="73"/>
      <c r="Y185" s="73"/>
      <c r="Z185" s="73"/>
      <c r="AA185" s="73"/>
      <c r="AD185" s="73"/>
      <c r="AE185" s="73"/>
      <c r="AF185" s="73"/>
      <c r="AG185" s="73"/>
      <c r="AH185" s="73"/>
      <c r="AI185" s="73"/>
      <c r="AK185" s="73"/>
      <c r="AL185" s="73"/>
    </row>
    <row r="186" spans="1:38" x14ac:dyDescent="0.25">
      <c r="A186" s="71" t="s">
        <v>169</v>
      </c>
      <c r="B186" s="71">
        <v>140</v>
      </c>
      <c r="C186" s="71">
        <v>2.9943</v>
      </c>
      <c r="D186" s="71">
        <v>142.99430000000001</v>
      </c>
      <c r="E186" s="71">
        <v>101</v>
      </c>
      <c r="F186" s="71">
        <v>23.922899999999998</v>
      </c>
      <c r="G186" s="71">
        <v>19.269300000000001</v>
      </c>
      <c r="H186" s="71">
        <v>21</v>
      </c>
      <c r="I186" s="71">
        <v>19.0182</v>
      </c>
      <c r="J186" s="71">
        <v>1.4863</v>
      </c>
      <c r="L186" s="71">
        <v>2.9885999999999999</v>
      </c>
      <c r="N186" s="71">
        <v>0</v>
      </c>
      <c r="O186" s="71">
        <v>0</v>
      </c>
      <c r="P186" s="71">
        <v>163.7499</v>
      </c>
      <c r="U186" s="73"/>
      <c r="V186" s="73"/>
      <c r="W186" s="73"/>
      <c r="X186" s="73"/>
      <c r="Y186" s="73"/>
      <c r="Z186" s="73"/>
      <c r="AA186" s="73"/>
      <c r="AD186" s="73"/>
      <c r="AE186" s="73"/>
      <c r="AF186" s="73"/>
      <c r="AG186" s="73"/>
      <c r="AH186" s="73"/>
      <c r="AI186" s="73"/>
      <c r="AK186" s="73"/>
      <c r="AL186" s="73"/>
    </row>
    <row r="187" spans="1:38" x14ac:dyDescent="0.25">
      <c r="A187" s="71" t="s">
        <v>170</v>
      </c>
      <c r="B187" s="71">
        <v>62</v>
      </c>
      <c r="D187" s="71">
        <v>62</v>
      </c>
      <c r="E187" s="71">
        <v>52.94</v>
      </c>
      <c r="F187" s="71">
        <v>10.3726</v>
      </c>
      <c r="G187" s="71">
        <v>10.6408</v>
      </c>
      <c r="H187" s="71">
        <v>9</v>
      </c>
      <c r="I187" s="71">
        <v>8.2460000000000004</v>
      </c>
      <c r="J187" s="71">
        <v>0.5655</v>
      </c>
      <c r="L187" s="71">
        <v>1.2958000000000001</v>
      </c>
      <c r="N187" s="71">
        <v>1.25</v>
      </c>
      <c r="O187" s="71">
        <v>0</v>
      </c>
      <c r="P187" s="71">
        <v>74.456299999999999</v>
      </c>
      <c r="U187" s="73"/>
      <c r="V187" s="73"/>
      <c r="W187" s="73"/>
      <c r="X187" s="73"/>
      <c r="Y187" s="73"/>
      <c r="Z187" s="73"/>
      <c r="AA187" s="73"/>
      <c r="AD187" s="73"/>
      <c r="AE187" s="73"/>
      <c r="AF187" s="73"/>
      <c r="AG187" s="73"/>
      <c r="AH187" s="73"/>
      <c r="AI187" s="73"/>
      <c r="AK187" s="73"/>
      <c r="AL187" s="73"/>
    </row>
    <row r="188" spans="1:38" x14ac:dyDescent="0.25">
      <c r="A188" s="71" t="s">
        <v>171</v>
      </c>
      <c r="B188" s="71">
        <v>687.75</v>
      </c>
      <c r="C188" s="71">
        <v>13.2813</v>
      </c>
      <c r="D188" s="71">
        <v>701.03129999999999</v>
      </c>
      <c r="E188" s="71">
        <v>393.5</v>
      </c>
      <c r="F188" s="71">
        <v>117.2825</v>
      </c>
      <c r="G188" s="71">
        <v>69.054400000000001</v>
      </c>
      <c r="H188" s="71">
        <v>109</v>
      </c>
      <c r="I188" s="71">
        <v>93.237200000000001</v>
      </c>
      <c r="J188" s="71">
        <v>11.822100000000001</v>
      </c>
      <c r="K188" s="71">
        <v>8</v>
      </c>
      <c r="L188" s="71">
        <v>14.6516</v>
      </c>
      <c r="N188" s="71">
        <v>0</v>
      </c>
      <c r="O188" s="71">
        <v>0</v>
      </c>
      <c r="P188" s="71">
        <v>781.90779999999995</v>
      </c>
      <c r="U188" s="73"/>
      <c r="V188" s="73"/>
      <c r="W188" s="73"/>
      <c r="X188" s="73"/>
      <c r="Y188" s="73"/>
      <c r="Z188" s="73"/>
      <c r="AA188" s="73"/>
      <c r="AD188" s="73"/>
      <c r="AE188" s="73"/>
      <c r="AF188" s="73"/>
      <c r="AG188" s="73"/>
      <c r="AH188" s="73"/>
      <c r="AI188" s="73"/>
      <c r="AK188" s="73"/>
      <c r="AL188" s="73"/>
    </row>
    <row r="189" spans="1:38" x14ac:dyDescent="0.25">
      <c r="A189" s="71" t="s">
        <v>523</v>
      </c>
      <c r="B189" s="71">
        <v>75</v>
      </c>
      <c r="D189" s="71">
        <v>49.5</v>
      </c>
      <c r="E189" s="71">
        <v>21</v>
      </c>
      <c r="F189" s="71">
        <v>12.547499999999999</v>
      </c>
      <c r="G189" s="71">
        <v>2.1131000000000002</v>
      </c>
      <c r="H189" s="71">
        <v>6</v>
      </c>
      <c r="I189" s="71">
        <v>6.5834999999999999</v>
      </c>
      <c r="L189" s="71">
        <v>1.0346</v>
      </c>
      <c r="N189" s="71">
        <v>0</v>
      </c>
      <c r="O189" s="71">
        <v>0</v>
      </c>
      <c r="P189" s="71">
        <v>77.113100000000003</v>
      </c>
      <c r="U189" s="73"/>
      <c r="V189" s="73"/>
      <c r="W189" s="73"/>
      <c r="X189" s="73"/>
      <c r="Y189" s="73"/>
      <c r="Z189" s="73"/>
      <c r="AA189" s="73"/>
      <c r="AD189" s="73"/>
      <c r="AE189" s="73"/>
      <c r="AF189" s="73"/>
      <c r="AG189" s="73"/>
      <c r="AH189" s="73"/>
      <c r="AI189" s="73"/>
      <c r="AK189" s="73"/>
      <c r="AL189" s="73"/>
    </row>
    <row r="190" spans="1:38" x14ac:dyDescent="0.25">
      <c r="A190" s="71" t="s">
        <v>172</v>
      </c>
      <c r="B190" s="71">
        <v>70.5</v>
      </c>
      <c r="D190" s="71">
        <v>59</v>
      </c>
      <c r="E190" s="71">
        <v>45.73</v>
      </c>
      <c r="F190" s="71">
        <v>11.794700000000001</v>
      </c>
      <c r="G190" s="71">
        <v>8.4847000000000001</v>
      </c>
      <c r="H190" s="71">
        <v>9</v>
      </c>
      <c r="I190" s="71">
        <v>7.8470000000000004</v>
      </c>
      <c r="J190" s="71">
        <v>0.86480000000000001</v>
      </c>
      <c r="L190" s="71">
        <v>1.2331000000000001</v>
      </c>
      <c r="N190" s="71">
        <v>0</v>
      </c>
      <c r="O190" s="71">
        <v>0</v>
      </c>
      <c r="P190" s="71">
        <v>79.849500000000006</v>
      </c>
      <c r="U190" s="73"/>
      <c r="V190" s="73"/>
      <c r="W190" s="73"/>
      <c r="X190" s="73"/>
      <c r="Y190" s="73"/>
      <c r="Z190" s="73"/>
      <c r="AA190" s="73"/>
      <c r="AD190" s="73"/>
      <c r="AE190" s="73"/>
      <c r="AF190" s="73"/>
      <c r="AG190" s="73"/>
      <c r="AH190" s="73"/>
      <c r="AI190" s="73"/>
      <c r="AK190" s="73"/>
      <c r="AL190" s="73"/>
    </row>
    <row r="191" spans="1:38" x14ac:dyDescent="0.25">
      <c r="A191" s="71" t="s">
        <v>524</v>
      </c>
      <c r="B191" s="71">
        <v>108.5</v>
      </c>
      <c r="D191" s="71">
        <v>78</v>
      </c>
      <c r="E191" s="71">
        <v>63.83</v>
      </c>
      <c r="F191" s="71">
        <v>18.152100000000001</v>
      </c>
      <c r="G191" s="71">
        <v>11.419600000000001</v>
      </c>
      <c r="H191" s="71">
        <v>15</v>
      </c>
      <c r="I191" s="71">
        <v>10.374000000000001</v>
      </c>
      <c r="J191" s="71">
        <v>3.4695</v>
      </c>
      <c r="L191" s="71">
        <v>1.6302000000000001</v>
      </c>
      <c r="N191" s="71">
        <v>0</v>
      </c>
      <c r="O191" s="71">
        <v>0</v>
      </c>
      <c r="P191" s="71">
        <v>123.3891</v>
      </c>
      <c r="U191" s="73"/>
      <c r="V191" s="73"/>
      <c r="W191" s="73"/>
      <c r="X191" s="73"/>
      <c r="Y191" s="73"/>
      <c r="Z191" s="73"/>
      <c r="AA191" s="73"/>
      <c r="AD191" s="73"/>
      <c r="AE191" s="73"/>
      <c r="AF191" s="73"/>
      <c r="AG191" s="73"/>
      <c r="AH191" s="73"/>
      <c r="AI191" s="73"/>
      <c r="AK191" s="73"/>
      <c r="AL191" s="73"/>
    </row>
    <row r="192" spans="1:38" x14ac:dyDescent="0.25">
      <c r="A192" s="71" t="s">
        <v>525</v>
      </c>
      <c r="B192" s="71">
        <v>59.5</v>
      </c>
      <c r="C192" s="71">
        <v>9.4500000000000001E-2</v>
      </c>
      <c r="D192" s="71">
        <v>39.5</v>
      </c>
      <c r="E192" s="71">
        <v>15</v>
      </c>
      <c r="F192" s="71">
        <v>9.9702000000000002</v>
      </c>
      <c r="G192" s="71">
        <v>1.2575000000000001</v>
      </c>
      <c r="H192" s="71">
        <v>1</v>
      </c>
      <c r="I192" s="71">
        <v>5.2534999999999998</v>
      </c>
      <c r="L192" s="71">
        <v>0.8256</v>
      </c>
      <c r="N192" s="71">
        <v>0</v>
      </c>
      <c r="O192" s="71">
        <v>0</v>
      </c>
      <c r="P192" s="71">
        <v>60.851999999999997</v>
      </c>
      <c r="U192" s="73"/>
      <c r="V192" s="73"/>
      <c r="W192" s="73"/>
      <c r="X192" s="73"/>
      <c r="Y192" s="73"/>
      <c r="Z192" s="73"/>
      <c r="AA192" s="73"/>
      <c r="AD192" s="73"/>
      <c r="AE192" s="73"/>
      <c r="AF192" s="73"/>
      <c r="AG192" s="73"/>
      <c r="AH192" s="73"/>
      <c r="AI192" s="73"/>
      <c r="AK192" s="73"/>
      <c r="AL192" s="73"/>
    </row>
    <row r="193" spans="1:38" x14ac:dyDescent="0.25">
      <c r="A193" s="71" t="s">
        <v>173</v>
      </c>
      <c r="B193" s="71">
        <v>61</v>
      </c>
      <c r="D193" s="71">
        <v>61</v>
      </c>
      <c r="E193" s="71">
        <v>33</v>
      </c>
      <c r="F193" s="71">
        <v>10.205299999999999</v>
      </c>
      <c r="G193" s="71">
        <v>5.6986999999999997</v>
      </c>
      <c r="H193" s="71">
        <v>13</v>
      </c>
      <c r="I193" s="71">
        <v>8.1129999999999995</v>
      </c>
      <c r="J193" s="71">
        <v>3.6652</v>
      </c>
      <c r="L193" s="71">
        <v>1.2748999999999999</v>
      </c>
      <c r="N193" s="71">
        <v>0</v>
      </c>
      <c r="O193" s="71">
        <v>0</v>
      </c>
      <c r="P193" s="71">
        <v>70.363900000000001</v>
      </c>
      <c r="U193" s="73"/>
      <c r="V193" s="73"/>
      <c r="W193" s="73"/>
      <c r="X193" s="73"/>
      <c r="Y193" s="73"/>
      <c r="Z193" s="73"/>
      <c r="AA193" s="73"/>
      <c r="AD193" s="73"/>
      <c r="AE193" s="73"/>
      <c r="AF193" s="73"/>
      <c r="AG193" s="73"/>
      <c r="AH193" s="73"/>
      <c r="AI193" s="73"/>
      <c r="AK193" s="73"/>
      <c r="AL193" s="73"/>
    </row>
    <row r="194" spans="1:38" x14ac:dyDescent="0.25">
      <c r="A194" s="71" t="s">
        <v>174</v>
      </c>
      <c r="B194" s="73">
        <v>1665.5250000000001</v>
      </c>
      <c r="C194" s="71">
        <v>52.849899999999998</v>
      </c>
      <c r="D194" s="73">
        <v>1718.3749</v>
      </c>
      <c r="E194" s="71">
        <v>905.18</v>
      </c>
      <c r="F194" s="71">
        <v>287.48410000000001</v>
      </c>
      <c r="G194" s="71">
        <v>154.42400000000001</v>
      </c>
      <c r="H194" s="71">
        <v>265</v>
      </c>
      <c r="I194" s="71">
        <v>228.54390000000001</v>
      </c>
      <c r="J194" s="71">
        <v>27.342099999999999</v>
      </c>
      <c r="L194" s="71">
        <v>35.914000000000001</v>
      </c>
      <c r="N194" s="71">
        <v>18.5</v>
      </c>
      <c r="O194" s="71">
        <v>0</v>
      </c>
      <c r="P194" s="73">
        <v>1918.6410000000001</v>
      </c>
      <c r="U194" s="73"/>
      <c r="V194" s="73"/>
      <c r="W194" s="73"/>
      <c r="X194" s="73"/>
      <c r="Y194" s="73"/>
      <c r="Z194" s="73"/>
      <c r="AA194" s="73"/>
      <c r="AD194" s="73"/>
      <c r="AE194" s="73"/>
      <c r="AF194" s="73"/>
      <c r="AG194" s="73"/>
      <c r="AH194" s="73"/>
      <c r="AI194" s="73"/>
      <c r="AK194" s="73"/>
      <c r="AL194" s="73"/>
    </row>
    <row r="195" spans="1:38" x14ac:dyDescent="0.25">
      <c r="A195" s="71" t="s">
        <v>175</v>
      </c>
      <c r="B195" s="71">
        <v>679.5</v>
      </c>
      <c r="C195" s="71">
        <v>25.0623</v>
      </c>
      <c r="D195" s="71">
        <v>704.56230000000005</v>
      </c>
      <c r="E195" s="71">
        <v>269</v>
      </c>
      <c r="F195" s="71">
        <v>117.8733</v>
      </c>
      <c r="G195" s="71">
        <v>37.781700000000001</v>
      </c>
      <c r="H195" s="71">
        <v>79</v>
      </c>
      <c r="I195" s="71">
        <v>93.706800000000001</v>
      </c>
      <c r="L195" s="71">
        <v>14.7254</v>
      </c>
      <c r="N195" s="71">
        <v>1.5</v>
      </c>
      <c r="O195" s="71">
        <v>0</v>
      </c>
      <c r="P195" s="71">
        <v>743.84400000000005</v>
      </c>
      <c r="U195" s="73"/>
      <c r="V195" s="73"/>
      <c r="W195" s="73"/>
      <c r="X195" s="73"/>
      <c r="Y195" s="73"/>
      <c r="Z195" s="73"/>
      <c r="AA195" s="73"/>
      <c r="AD195" s="73"/>
      <c r="AE195" s="73"/>
      <c r="AF195" s="73"/>
      <c r="AG195" s="73"/>
      <c r="AH195" s="73"/>
      <c r="AI195" s="73"/>
      <c r="AK195" s="73"/>
      <c r="AL195" s="73"/>
    </row>
    <row r="196" spans="1:38" x14ac:dyDescent="0.25">
      <c r="A196" s="71" t="s">
        <v>176</v>
      </c>
      <c r="B196" s="71">
        <v>243.08</v>
      </c>
      <c r="D196" s="71">
        <v>243.08</v>
      </c>
      <c r="E196" s="71">
        <v>108</v>
      </c>
      <c r="F196" s="71">
        <v>40.667299999999997</v>
      </c>
      <c r="G196" s="71">
        <v>16.833200000000001</v>
      </c>
      <c r="H196" s="71">
        <v>37</v>
      </c>
      <c r="I196" s="71">
        <v>32.329599999999999</v>
      </c>
      <c r="J196" s="71">
        <v>3.5028000000000001</v>
      </c>
      <c r="L196" s="71">
        <v>5.0804</v>
      </c>
      <c r="N196" s="71">
        <v>0</v>
      </c>
      <c r="O196" s="71">
        <v>0</v>
      </c>
      <c r="P196" s="71">
        <v>263.416</v>
      </c>
      <c r="U196" s="73"/>
      <c r="V196" s="73"/>
      <c r="W196" s="73"/>
      <c r="X196" s="73"/>
      <c r="Y196" s="73"/>
      <c r="Z196" s="73"/>
      <c r="AA196" s="73"/>
      <c r="AD196" s="73"/>
      <c r="AE196" s="73"/>
      <c r="AF196" s="73"/>
      <c r="AG196" s="73"/>
      <c r="AH196" s="73"/>
      <c r="AI196" s="73"/>
      <c r="AK196" s="73"/>
      <c r="AL196" s="73"/>
    </row>
    <row r="197" spans="1:38" x14ac:dyDescent="0.25">
      <c r="A197" s="71" t="s">
        <v>177</v>
      </c>
      <c r="B197" s="71">
        <v>342.5</v>
      </c>
      <c r="D197" s="71">
        <v>342.5</v>
      </c>
      <c r="E197" s="71">
        <v>189</v>
      </c>
      <c r="F197" s="71">
        <v>57.3003</v>
      </c>
      <c r="G197" s="71">
        <v>32.924900000000001</v>
      </c>
      <c r="H197" s="71">
        <v>27</v>
      </c>
      <c r="I197" s="71">
        <v>45.552500000000002</v>
      </c>
      <c r="L197" s="71">
        <v>7.1582999999999997</v>
      </c>
      <c r="N197" s="71">
        <v>0</v>
      </c>
      <c r="O197" s="71">
        <v>0</v>
      </c>
      <c r="P197" s="71">
        <v>375.42489999999998</v>
      </c>
      <c r="U197" s="73"/>
      <c r="V197" s="73"/>
      <c r="W197" s="73"/>
      <c r="X197" s="73"/>
      <c r="Y197" s="73"/>
      <c r="Z197" s="73"/>
      <c r="AA197" s="73"/>
      <c r="AD197" s="73"/>
      <c r="AE197" s="73"/>
      <c r="AF197" s="73"/>
      <c r="AG197" s="73"/>
      <c r="AH197" s="73"/>
      <c r="AI197" s="73"/>
      <c r="AK197" s="73"/>
      <c r="AL197" s="73"/>
    </row>
    <row r="198" spans="1:38" x14ac:dyDescent="0.25">
      <c r="A198" s="71" t="s">
        <v>178</v>
      </c>
      <c r="B198" s="71">
        <v>270.58</v>
      </c>
      <c r="D198" s="71">
        <v>270.58</v>
      </c>
      <c r="E198" s="71">
        <v>132.63999999999999</v>
      </c>
      <c r="F198" s="71">
        <v>45.268000000000001</v>
      </c>
      <c r="G198" s="71">
        <v>21.842600000000001</v>
      </c>
      <c r="H198" s="71">
        <v>38</v>
      </c>
      <c r="I198" s="71">
        <v>35.987099999999998</v>
      </c>
      <c r="J198" s="71">
        <v>1.5096000000000001</v>
      </c>
      <c r="L198" s="71">
        <v>5.6551</v>
      </c>
      <c r="N198" s="71">
        <v>0</v>
      </c>
      <c r="O198" s="71">
        <v>0</v>
      </c>
      <c r="P198" s="71">
        <v>293.93220000000002</v>
      </c>
      <c r="U198" s="73"/>
      <c r="V198" s="73"/>
      <c r="W198" s="73"/>
      <c r="X198" s="73"/>
      <c r="Y198" s="73"/>
      <c r="Z198" s="73"/>
      <c r="AA198" s="73"/>
      <c r="AD198" s="73"/>
      <c r="AE198" s="73"/>
      <c r="AF198" s="73"/>
      <c r="AG198" s="73"/>
      <c r="AH198" s="73"/>
      <c r="AI198" s="73"/>
      <c r="AK198" s="73"/>
      <c r="AL198" s="73"/>
    </row>
    <row r="199" spans="1:38" x14ac:dyDescent="0.25">
      <c r="A199" s="71" t="s">
        <v>179</v>
      </c>
      <c r="B199" s="71">
        <v>55.43</v>
      </c>
      <c r="C199" s="71">
        <v>2.3999999999999998E-3</v>
      </c>
      <c r="D199" s="71">
        <v>55.432400000000001</v>
      </c>
      <c r="E199" s="71">
        <v>46.36</v>
      </c>
      <c r="F199" s="71">
        <v>9.2737999999999996</v>
      </c>
      <c r="G199" s="71">
        <v>9.2706</v>
      </c>
      <c r="H199" s="71">
        <v>10</v>
      </c>
      <c r="I199" s="71">
        <v>7.3724999999999996</v>
      </c>
      <c r="J199" s="71">
        <v>1.9705999999999999</v>
      </c>
      <c r="L199" s="71">
        <v>1.1585000000000001</v>
      </c>
      <c r="N199" s="71">
        <v>0</v>
      </c>
      <c r="O199" s="71">
        <v>0</v>
      </c>
      <c r="P199" s="71">
        <v>66.673599999999993</v>
      </c>
      <c r="U199" s="73"/>
      <c r="V199" s="73"/>
      <c r="W199" s="73"/>
      <c r="X199" s="73"/>
      <c r="Y199" s="73"/>
      <c r="Z199" s="73"/>
      <c r="AA199" s="73"/>
      <c r="AD199" s="73"/>
      <c r="AE199" s="73"/>
      <c r="AF199" s="73"/>
      <c r="AG199" s="73"/>
      <c r="AH199" s="73"/>
      <c r="AI199" s="73"/>
      <c r="AK199" s="73"/>
      <c r="AL199" s="73"/>
    </row>
    <row r="200" spans="1:38" x14ac:dyDescent="0.25">
      <c r="A200" s="71" t="s">
        <v>180</v>
      </c>
      <c r="B200" s="71">
        <v>247.5</v>
      </c>
      <c r="D200" s="71">
        <v>247.5</v>
      </c>
      <c r="E200" s="71">
        <v>64</v>
      </c>
      <c r="F200" s="71">
        <v>41.406799999999997</v>
      </c>
      <c r="G200" s="71">
        <v>5.6482999999999999</v>
      </c>
      <c r="H200" s="71">
        <v>25</v>
      </c>
      <c r="I200" s="71">
        <v>32.917499999999997</v>
      </c>
      <c r="L200" s="71">
        <v>5.1727999999999996</v>
      </c>
      <c r="N200" s="71">
        <v>0</v>
      </c>
      <c r="O200" s="71">
        <v>0</v>
      </c>
      <c r="P200" s="71">
        <v>253.14830000000001</v>
      </c>
      <c r="U200" s="73"/>
      <c r="V200" s="73"/>
      <c r="W200" s="73"/>
      <c r="X200" s="73"/>
      <c r="Y200" s="73"/>
      <c r="Z200" s="73"/>
      <c r="AA200" s="73"/>
      <c r="AD200" s="73"/>
      <c r="AE200" s="73"/>
      <c r="AF200" s="73"/>
      <c r="AG200" s="73"/>
      <c r="AH200" s="73"/>
      <c r="AI200" s="73"/>
      <c r="AK200" s="73"/>
      <c r="AL200" s="73"/>
    </row>
    <row r="201" spans="1:38" x14ac:dyDescent="0.25">
      <c r="A201" s="71" t="s">
        <v>181</v>
      </c>
      <c r="B201" s="71">
        <v>232</v>
      </c>
      <c r="D201" s="71">
        <v>232</v>
      </c>
      <c r="E201" s="71">
        <v>57</v>
      </c>
      <c r="F201" s="71">
        <v>38.813600000000001</v>
      </c>
      <c r="G201" s="71">
        <v>4.5465999999999998</v>
      </c>
      <c r="H201" s="71">
        <v>15</v>
      </c>
      <c r="I201" s="71">
        <v>30.856000000000002</v>
      </c>
      <c r="L201" s="71">
        <v>4.8487999999999998</v>
      </c>
      <c r="N201" s="71">
        <v>0</v>
      </c>
      <c r="O201" s="71">
        <v>0</v>
      </c>
      <c r="P201" s="71">
        <v>236.54660000000001</v>
      </c>
      <c r="U201" s="73"/>
      <c r="V201" s="73"/>
      <c r="W201" s="73"/>
      <c r="X201" s="73"/>
      <c r="Y201" s="73"/>
      <c r="Z201" s="73"/>
      <c r="AA201" s="73"/>
      <c r="AD201" s="73"/>
      <c r="AE201" s="73"/>
      <c r="AF201" s="73"/>
      <c r="AG201" s="73"/>
      <c r="AH201" s="73"/>
      <c r="AI201" s="73"/>
      <c r="AK201" s="73"/>
      <c r="AL201" s="73"/>
    </row>
    <row r="202" spans="1:38" x14ac:dyDescent="0.25">
      <c r="A202" s="71" t="s">
        <v>182</v>
      </c>
      <c r="B202" s="71">
        <v>358.01</v>
      </c>
      <c r="C202" s="71">
        <v>10.780799999999999</v>
      </c>
      <c r="D202" s="71">
        <v>368.79079999999999</v>
      </c>
      <c r="E202" s="71">
        <v>125</v>
      </c>
      <c r="F202" s="71">
        <v>61.698700000000002</v>
      </c>
      <c r="G202" s="71">
        <v>15.8253</v>
      </c>
      <c r="H202" s="71">
        <v>39</v>
      </c>
      <c r="I202" s="71">
        <v>49.049199999999999</v>
      </c>
      <c r="L202" s="71">
        <v>7.7077</v>
      </c>
      <c r="N202" s="71">
        <v>2.5</v>
      </c>
      <c r="O202" s="71">
        <v>0</v>
      </c>
      <c r="P202" s="71">
        <v>387.11610000000002</v>
      </c>
      <c r="U202" s="73"/>
      <c r="V202" s="73"/>
      <c r="W202" s="73"/>
      <c r="X202" s="73"/>
      <c r="Y202" s="73"/>
      <c r="Z202" s="73"/>
      <c r="AA202" s="73"/>
      <c r="AD202" s="73"/>
      <c r="AE202" s="73"/>
      <c r="AF202" s="73"/>
      <c r="AG202" s="73"/>
      <c r="AH202" s="73"/>
      <c r="AI202" s="73"/>
      <c r="AK202" s="73"/>
      <c r="AL202" s="73"/>
    </row>
    <row r="203" spans="1:38" x14ac:dyDescent="0.25">
      <c r="A203" s="71" t="s">
        <v>183</v>
      </c>
      <c r="B203" s="71">
        <v>627.09</v>
      </c>
      <c r="C203" s="71">
        <v>6.8166000000000002</v>
      </c>
      <c r="D203" s="71">
        <v>633.90660000000003</v>
      </c>
      <c r="E203" s="71">
        <v>263.5</v>
      </c>
      <c r="F203" s="71">
        <v>106.0526</v>
      </c>
      <c r="G203" s="71">
        <v>39.361899999999999</v>
      </c>
      <c r="H203" s="71">
        <v>72</v>
      </c>
      <c r="I203" s="71">
        <v>84.309600000000003</v>
      </c>
      <c r="K203" s="71">
        <v>1</v>
      </c>
      <c r="L203" s="71">
        <v>13.2486</v>
      </c>
      <c r="N203" s="71">
        <v>0</v>
      </c>
      <c r="O203" s="71">
        <v>0</v>
      </c>
      <c r="P203" s="71">
        <v>673.26850000000002</v>
      </c>
      <c r="U203" s="73"/>
      <c r="V203" s="73"/>
      <c r="W203" s="73"/>
      <c r="X203" s="73"/>
      <c r="Y203" s="73"/>
      <c r="Z203" s="73"/>
      <c r="AA203" s="73"/>
      <c r="AD203" s="73"/>
      <c r="AE203" s="73"/>
      <c r="AF203" s="73"/>
      <c r="AG203" s="73"/>
      <c r="AH203" s="73"/>
      <c r="AI203" s="73"/>
      <c r="AK203" s="73"/>
      <c r="AL203" s="73"/>
    </row>
    <row r="204" spans="1:38" x14ac:dyDescent="0.25">
      <c r="A204" s="71" t="s">
        <v>184</v>
      </c>
      <c r="B204" s="71">
        <v>267.435</v>
      </c>
      <c r="D204" s="71">
        <v>267.435</v>
      </c>
      <c r="E204" s="71">
        <v>95.79</v>
      </c>
      <c r="F204" s="71">
        <v>44.741900000000001</v>
      </c>
      <c r="G204" s="71">
        <v>12.762</v>
      </c>
      <c r="H204" s="71">
        <v>55</v>
      </c>
      <c r="I204" s="71">
        <v>35.568899999999999</v>
      </c>
      <c r="J204" s="71">
        <v>14.573399999999999</v>
      </c>
      <c r="L204" s="71">
        <v>5.5894000000000004</v>
      </c>
      <c r="N204" s="71">
        <v>0</v>
      </c>
      <c r="O204" s="71">
        <v>0</v>
      </c>
      <c r="P204" s="71">
        <v>294.7704</v>
      </c>
      <c r="U204" s="73"/>
      <c r="V204" s="73"/>
      <c r="W204" s="73"/>
      <c r="X204" s="73"/>
      <c r="Y204" s="73"/>
      <c r="Z204" s="73"/>
      <c r="AA204" s="73"/>
      <c r="AD204" s="73"/>
      <c r="AE204" s="73"/>
      <c r="AF204" s="73"/>
      <c r="AG204" s="73"/>
      <c r="AH204" s="73"/>
      <c r="AI204" s="73"/>
      <c r="AK204" s="73"/>
      <c r="AL204" s="73"/>
    </row>
    <row r="205" spans="1:38" x14ac:dyDescent="0.25">
      <c r="A205" s="71" t="s">
        <v>526</v>
      </c>
      <c r="B205" s="71">
        <v>273</v>
      </c>
      <c r="C205" s="71">
        <v>13.2423</v>
      </c>
      <c r="D205" s="71">
        <v>203.4956</v>
      </c>
      <c r="E205" s="71">
        <v>121.43</v>
      </c>
      <c r="F205" s="71">
        <v>47.888300000000001</v>
      </c>
      <c r="G205" s="71">
        <v>18.385400000000001</v>
      </c>
      <c r="H205" s="71">
        <v>30</v>
      </c>
      <c r="I205" s="71">
        <v>27.064900000000002</v>
      </c>
      <c r="J205" s="71">
        <v>2.2012999999999998</v>
      </c>
      <c r="K205" s="71">
        <v>2</v>
      </c>
      <c r="L205" s="71">
        <v>4.2530999999999999</v>
      </c>
      <c r="N205" s="71">
        <v>0</v>
      </c>
      <c r="O205" s="71">
        <v>0</v>
      </c>
      <c r="P205" s="71">
        <v>306.82900000000001</v>
      </c>
      <c r="U205" s="73"/>
      <c r="V205" s="73"/>
      <c r="W205" s="73"/>
      <c r="X205" s="73"/>
      <c r="Y205" s="73"/>
      <c r="Z205" s="73"/>
      <c r="AA205" s="73"/>
      <c r="AD205" s="73"/>
      <c r="AE205" s="73"/>
      <c r="AF205" s="73"/>
      <c r="AG205" s="73"/>
      <c r="AH205" s="73"/>
      <c r="AI205" s="73"/>
      <c r="AK205" s="73"/>
      <c r="AL205" s="73"/>
    </row>
    <row r="206" spans="1:38" x14ac:dyDescent="0.25">
      <c r="A206" s="71" t="s">
        <v>185</v>
      </c>
      <c r="B206" s="73">
        <v>1162.4949999999999</v>
      </c>
      <c r="C206" s="71">
        <v>41.947400000000002</v>
      </c>
      <c r="D206" s="73">
        <v>1204.4423999999999</v>
      </c>
      <c r="E206" s="71">
        <v>728.19</v>
      </c>
      <c r="F206" s="71">
        <v>201.50319999999999</v>
      </c>
      <c r="G206" s="71">
        <v>131.67169999999999</v>
      </c>
      <c r="H206" s="71">
        <v>191</v>
      </c>
      <c r="I206" s="71">
        <v>160.1908</v>
      </c>
      <c r="J206" s="71">
        <v>23.1069</v>
      </c>
      <c r="K206" s="71">
        <v>11</v>
      </c>
      <c r="L206" s="71">
        <v>25.172799999999999</v>
      </c>
      <c r="N206" s="71">
        <v>0</v>
      </c>
      <c r="O206" s="71">
        <v>0</v>
      </c>
      <c r="P206" s="73">
        <v>1359.221</v>
      </c>
      <c r="U206" s="73"/>
      <c r="V206" s="73"/>
      <c r="W206" s="73"/>
      <c r="X206" s="73"/>
      <c r="Y206" s="73"/>
      <c r="Z206" s="73"/>
      <c r="AA206" s="73"/>
      <c r="AD206" s="73"/>
      <c r="AE206" s="73"/>
      <c r="AF206" s="73"/>
      <c r="AG206" s="73"/>
      <c r="AH206" s="73"/>
      <c r="AI206" s="73"/>
      <c r="AK206" s="73"/>
      <c r="AL206" s="73"/>
    </row>
    <row r="207" spans="1:38" x14ac:dyDescent="0.25">
      <c r="A207" s="71" t="s">
        <v>186</v>
      </c>
      <c r="B207" s="73">
        <v>1059</v>
      </c>
      <c r="C207" s="71">
        <v>32.311799999999998</v>
      </c>
      <c r="D207" s="73">
        <v>1091.3117999999999</v>
      </c>
      <c r="E207" s="71">
        <v>649.23</v>
      </c>
      <c r="F207" s="71">
        <v>182.57650000000001</v>
      </c>
      <c r="G207" s="71">
        <v>116.6634</v>
      </c>
      <c r="H207" s="71">
        <v>138</v>
      </c>
      <c r="I207" s="71">
        <v>145.14449999999999</v>
      </c>
      <c r="K207" s="71">
        <v>38</v>
      </c>
      <c r="L207" s="71">
        <v>22.808399999999999</v>
      </c>
      <c r="M207" s="71">
        <v>9.1150000000000002</v>
      </c>
      <c r="N207" s="71">
        <v>0</v>
      </c>
      <c r="O207" s="71">
        <v>0</v>
      </c>
      <c r="P207" s="73">
        <v>1217.0902000000001</v>
      </c>
      <c r="U207" s="73"/>
      <c r="V207" s="73"/>
      <c r="W207" s="73"/>
      <c r="X207" s="73"/>
      <c r="Y207" s="73"/>
      <c r="Z207" s="73"/>
      <c r="AA207" s="73"/>
      <c r="AD207" s="73"/>
      <c r="AE207" s="73"/>
      <c r="AF207" s="73"/>
      <c r="AG207" s="73"/>
      <c r="AH207" s="73"/>
      <c r="AI207" s="73"/>
      <c r="AK207" s="73"/>
      <c r="AL207" s="73"/>
    </row>
    <row r="208" spans="1:38" x14ac:dyDescent="0.25">
      <c r="A208" s="71" t="s">
        <v>527</v>
      </c>
      <c r="B208" s="71">
        <v>498.755</v>
      </c>
      <c r="C208" s="71">
        <v>15.915800000000001</v>
      </c>
      <c r="D208" s="71">
        <v>374.66579999999999</v>
      </c>
      <c r="E208" s="71">
        <v>277</v>
      </c>
      <c r="F208" s="71">
        <v>86.104399999999998</v>
      </c>
      <c r="G208" s="71">
        <v>47.7239</v>
      </c>
      <c r="H208" s="71">
        <v>58</v>
      </c>
      <c r="I208" s="71">
        <v>49.830599999999997</v>
      </c>
      <c r="J208" s="71">
        <v>6.1271000000000004</v>
      </c>
      <c r="K208" s="71">
        <v>4</v>
      </c>
      <c r="L208" s="71">
        <v>7.8304999999999998</v>
      </c>
      <c r="N208" s="71">
        <v>1</v>
      </c>
      <c r="O208" s="71">
        <v>0</v>
      </c>
      <c r="P208" s="71">
        <v>569.52179999999998</v>
      </c>
      <c r="U208" s="73"/>
      <c r="V208" s="73"/>
      <c r="W208" s="73"/>
      <c r="X208" s="73"/>
      <c r="Y208" s="73"/>
      <c r="Z208" s="73"/>
      <c r="AA208" s="73"/>
      <c r="AD208" s="73"/>
      <c r="AE208" s="73"/>
      <c r="AF208" s="73"/>
      <c r="AG208" s="73"/>
      <c r="AH208" s="73"/>
      <c r="AI208" s="73"/>
      <c r="AK208" s="73"/>
      <c r="AL208" s="73"/>
    </row>
    <row r="209" spans="1:38" x14ac:dyDescent="0.25">
      <c r="A209" s="71" t="s">
        <v>187</v>
      </c>
      <c r="B209" s="73">
        <v>2037.7750000000001</v>
      </c>
      <c r="C209" s="71">
        <v>109.2735</v>
      </c>
      <c r="D209" s="73">
        <v>2147.0484999999999</v>
      </c>
      <c r="E209" s="73">
        <v>1216.5</v>
      </c>
      <c r="F209" s="71">
        <v>359.20119999999997</v>
      </c>
      <c r="G209" s="71">
        <v>214.32470000000001</v>
      </c>
      <c r="H209" s="71">
        <v>370</v>
      </c>
      <c r="I209" s="71">
        <v>285.5575</v>
      </c>
      <c r="J209" s="71">
        <v>63.331899999999997</v>
      </c>
      <c r="K209" s="71">
        <v>36</v>
      </c>
      <c r="L209" s="71">
        <v>44.8733</v>
      </c>
      <c r="N209" s="71">
        <v>19.5</v>
      </c>
      <c r="O209" s="71">
        <v>0</v>
      </c>
      <c r="P209" s="73">
        <v>2444.2051000000001</v>
      </c>
      <c r="U209" s="73"/>
      <c r="V209" s="73"/>
      <c r="W209" s="73"/>
      <c r="X209" s="73"/>
      <c r="Y209" s="73"/>
      <c r="Z209" s="73"/>
      <c r="AA209" s="73"/>
      <c r="AD209" s="73"/>
      <c r="AE209" s="73"/>
      <c r="AF209" s="73"/>
      <c r="AG209" s="73"/>
      <c r="AH209" s="73"/>
      <c r="AI209" s="73"/>
      <c r="AK209" s="73"/>
      <c r="AL209" s="73"/>
    </row>
    <row r="210" spans="1:38" x14ac:dyDescent="0.25">
      <c r="A210" s="71" t="s">
        <v>528</v>
      </c>
      <c r="B210" s="71">
        <v>317.185</v>
      </c>
      <c r="D210" s="71">
        <v>235.39</v>
      </c>
      <c r="E210" s="71">
        <v>159.77000000000001</v>
      </c>
      <c r="F210" s="71">
        <v>53.065100000000001</v>
      </c>
      <c r="G210" s="71">
        <v>26.676200000000001</v>
      </c>
      <c r="H210" s="71">
        <v>45</v>
      </c>
      <c r="I210" s="71">
        <v>31.306899999999999</v>
      </c>
      <c r="J210" s="71">
        <v>10.2698</v>
      </c>
      <c r="L210" s="71">
        <v>4.9196999999999997</v>
      </c>
      <c r="N210" s="71">
        <v>0</v>
      </c>
      <c r="O210" s="71">
        <v>0</v>
      </c>
      <c r="P210" s="71">
        <v>354.13099999999997</v>
      </c>
      <c r="U210" s="73"/>
      <c r="V210" s="73"/>
      <c r="W210" s="73"/>
      <c r="X210" s="73"/>
      <c r="Y210" s="73"/>
      <c r="Z210" s="73"/>
      <c r="AA210" s="73"/>
      <c r="AD210" s="73"/>
      <c r="AE210" s="73"/>
      <c r="AF210" s="73"/>
      <c r="AG210" s="73"/>
      <c r="AH210" s="73"/>
      <c r="AI210" s="73"/>
      <c r="AK210" s="73"/>
      <c r="AL210" s="73"/>
    </row>
    <row r="211" spans="1:38" x14ac:dyDescent="0.25">
      <c r="A211" s="71" t="s">
        <v>529</v>
      </c>
      <c r="B211" s="71">
        <v>228.19499999999999</v>
      </c>
      <c r="C211" s="71">
        <v>10.089600000000001</v>
      </c>
      <c r="D211" s="71">
        <v>178.99459999999999</v>
      </c>
      <c r="E211" s="71">
        <v>113.38</v>
      </c>
      <c r="F211" s="71">
        <v>39.865000000000002</v>
      </c>
      <c r="G211" s="71">
        <v>18.378699999999998</v>
      </c>
      <c r="H211" s="71">
        <v>38</v>
      </c>
      <c r="I211" s="71">
        <v>23.8063</v>
      </c>
      <c r="J211" s="71">
        <v>10.645300000000001</v>
      </c>
      <c r="L211" s="71">
        <v>3.7410000000000001</v>
      </c>
      <c r="N211" s="71">
        <v>7</v>
      </c>
      <c r="O211" s="71">
        <v>0</v>
      </c>
      <c r="P211" s="71">
        <v>274.30860000000001</v>
      </c>
      <c r="U211" s="73"/>
      <c r="V211" s="73"/>
      <c r="W211" s="73"/>
      <c r="X211" s="73"/>
      <c r="Y211" s="73"/>
      <c r="Z211" s="73"/>
      <c r="AA211" s="73"/>
      <c r="AD211" s="73"/>
      <c r="AE211" s="73"/>
      <c r="AF211" s="73"/>
      <c r="AG211" s="73"/>
      <c r="AH211" s="73"/>
      <c r="AI211" s="73"/>
      <c r="AK211" s="73"/>
      <c r="AL211" s="73"/>
    </row>
    <row r="212" spans="1:38" x14ac:dyDescent="0.25">
      <c r="A212" s="71" t="s">
        <v>530</v>
      </c>
      <c r="B212" s="71">
        <v>614.6</v>
      </c>
      <c r="C212" s="71">
        <v>18.730799999999999</v>
      </c>
      <c r="D212" s="71">
        <v>452.31150000000002</v>
      </c>
      <c r="E212" s="71">
        <v>259</v>
      </c>
      <c r="F212" s="71">
        <v>105.9562</v>
      </c>
      <c r="G212" s="71">
        <v>38.260899999999999</v>
      </c>
      <c r="H212" s="71">
        <v>50</v>
      </c>
      <c r="I212" s="71">
        <v>60.157400000000003</v>
      </c>
      <c r="K212" s="71">
        <v>8</v>
      </c>
      <c r="L212" s="71">
        <v>9.4533000000000005</v>
      </c>
      <c r="N212" s="71">
        <v>0</v>
      </c>
      <c r="O212" s="71">
        <v>0</v>
      </c>
      <c r="P212" s="71">
        <v>671.59169999999995</v>
      </c>
      <c r="U212" s="73"/>
      <c r="V212" s="73"/>
      <c r="W212" s="73"/>
      <c r="X212" s="73"/>
      <c r="Y212" s="73"/>
      <c r="Z212" s="73"/>
      <c r="AA212" s="73"/>
      <c r="AD212" s="73"/>
      <c r="AE212" s="73"/>
      <c r="AF212" s="73"/>
      <c r="AG212" s="73"/>
      <c r="AH212" s="73"/>
      <c r="AI212" s="73"/>
      <c r="AK212" s="73"/>
      <c r="AL212" s="73"/>
    </row>
    <row r="213" spans="1:38" x14ac:dyDescent="0.25">
      <c r="A213" s="71" t="s">
        <v>188</v>
      </c>
      <c r="B213" s="71">
        <v>272.5</v>
      </c>
      <c r="D213" s="71">
        <v>272.5</v>
      </c>
      <c r="E213" s="71">
        <v>158</v>
      </c>
      <c r="F213" s="71">
        <v>45.589300000000001</v>
      </c>
      <c r="G213" s="71">
        <v>28.102699999999999</v>
      </c>
      <c r="H213" s="71">
        <v>38</v>
      </c>
      <c r="I213" s="71">
        <v>36.2425</v>
      </c>
      <c r="J213" s="71">
        <v>1.3181</v>
      </c>
      <c r="L213" s="71">
        <v>5.6952999999999996</v>
      </c>
      <c r="N213" s="71">
        <v>0</v>
      </c>
      <c r="O213" s="71">
        <v>0</v>
      </c>
      <c r="P213" s="71">
        <v>301.92079999999999</v>
      </c>
      <c r="U213" s="73"/>
      <c r="V213" s="73"/>
      <c r="W213" s="73"/>
      <c r="X213" s="73"/>
      <c r="Y213" s="73"/>
      <c r="Z213" s="73"/>
      <c r="AA213" s="73"/>
      <c r="AD213" s="73"/>
      <c r="AE213" s="73"/>
      <c r="AF213" s="73"/>
      <c r="AG213" s="73"/>
      <c r="AH213" s="73"/>
      <c r="AI213" s="73"/>
      <c r="AK213" s="73"/>
      <c r="AL213" s="73"/>
    </row>
    <row r="214" spans="1:38" x14ac:dyDescent="0.25">
      <c r="A214" s="71" t="s">
        <v>189</v>
      </c>
      <c r="B214" s="71">
        <v>889.93</v>
      </c>
      <c r="C214" s="71">
        <v>43.524099999999997</v>
      </c>
      <c r="D214" s="71">
        <v>933.45410000000004</v>
      </c>
      <c r="E214" s="71">
        <v>564.22</v>
      </c>
      <c r="F214" s="71">
        <v>156.1669</v>
      </c>
      <c r="G214" s="71">
        <v>102.01220000000001</v>
      </c>
      <c r="H214" s="71">
        <v>141</v>
      </c>
      <c r="I214" s="71">
        <v>124.1494</v>
      </c>
      <c r="J214" s="71">
        <v>12.638</v>
      </c>
      <c r="K214" s="71">
        <v>1</v>
      </c>
      <c r="L214" s="71">
        <v>19.5092</v>
      </c>
      <c r="N214" s="71">
        <v>13</v>
      </c>
      <c r="O214" s="71">
        <v>0</v>
      </c>
      <c r="P214" s="73">
        <v>1061.1043</v>
      </c>
      <c r="U214" s="73"/>
      <c r="V214" s="73"/>
      <c r="W214" s="73"/>
      <c r="X214" s="73"/>
      <c r="Y214" s="73"/>
      <c r="Z214" s="73"/>
      <c r="AA214" s="73"/>
      <c r="AD214" s="73"/>
      <c r="AE214" s="73"/>
      <c r="AF214" s="73"/>
      <c r="AG214" s="73"/>
      <c r="AH214" s="73"/>
      <c r="AI214" s="73"/>
      <c r="AK214" s="73"/>
      <c r="AL214" s="73"/>
    </row>
    <row r="215" spans="1:38" x14ac:dyDescent="0.25">
      <c r="A215" s="71" t="s">
        <v>531</v>
      </c>
      <c r="B215" s="71">
        <v>123.5</v>
      </c>
      <c r="D215" s="71">
        <v>81.5</v>
      </c>
      <c r="E215" s="71">
        <v>78.260000000000005</v>
      </c>
      <c r="F215" s="71">
        <v>20.6616</v>
      </c>
      <c r="G215" s="71">
        <v>14.4001</v>
      </c>
      <c r="H215" s="71">
        <v>18</v>
      </c>
      <c r="I215" s="71">
        <v>10.839499999999999</v>
      </c>
      <c r="J215" s="71">
        <v>5.3704000000000001</v>
      </c>
      <c r="L215" s="71">
        <v>1.7034</v>
      </c>
      <c r="N215" s="71">
        <v>0</v>
      </c>
      <c r="O215" s="71">
        <v>0</v>
      </c>
      <c r="P215" s="71">
        <v>143.2705</v>
      </c>
      <c r="U215" s="73"/>
      <c r="V215" s="73"/>
      <c r="W215" s="73"/>
      <c r="X215" s="73"/>
      <c r="Y215" s="73"/>
      <c r="Z215" s="73"/>
      <c r="AA215" s="73"/>
      <c r="AD215" s="73"/>
      <c r="AE215" s="73"/>
      <c r="AF215" s="73"/>
      <c r="AG215" s="73"/>
      <c r="AH215" s="73"/>
      <c r="AI215" s="73"/>
      <c r="AK215" s="73"/>
      <c r="AL215" s="73"/>
    </row>
    <row r="216" spans="1:38" x14ac:dyDescent="0.25">
      <c r="A216" s="71" t="s">
        <v>190</v>
      </c>
      <c r="B216" s="71">
        <v>317.75</v>
      </c>
      <c r="D216" s="71">
        <v>317.75</v>
      </c>
      <c r="E216" s="71">
        <v>212</v>
      </c>
      <c r="F216" s="71">
        <v>53.159599999999998</v>
      </c>
      <c r="G216" s="71">
        <v>39.710099999999997</v>
      </c>
      <c r="H216" s="71">
        <v>52</v>
      </c>
      <c r="I216" s="71">
        <v>42.260800000000003</v>
      </c>
      <c r="J216" s="71">
        <v>7.3044000000000002</v>
      </c>
      <c r="L216" s="71">
        <v>6.641</v>
      </c>
      <c r="N216" s="71">
        <v>5.5</v>
      </c>
      <c r="O216" s="71">
        <v>0</v>
      </c>
      <c r="P216" s="71">
        <v>370.2645</v>
      </c>
      <c r="U216" s="73"/>
      <c r="V216" s="73"/>
      <c r="W216" s="73"/>
      <c r="X216" s="73"/>
      <c r="Y216" s="73"/>
      <c r="Z216" s="73"/>
      <c r="AA216" s="73"/>
      <c r="AD216" s="73"/>
      <c r="AE216" s="73"/>
      <c r="AF216" s="73"/>
      <c r="AG216" s="73"/>
      <c r="AH216" s="73"/>
      <c r="AI216" s="73"/>
      <c r="AK216" s="73"/>
      <c r="AL216" s="73"/>
    </row>
    <row r="217" spans="1:38" x14ac:dyDescent="0.25">
      <c r="A217" s="71" t="s">
        <v>191</v>
      </c>
      <c r="B217" s="73">
        <v>4559.4049999999997</v>
      </c>
      <c r="C217" s="71">
        <v>161.3845</v>
      </c>
      <c r="D217" s="73">
        <v>4720.7894999999999</v>
      </c>
      <c r="E217" s="73">
        <v>2415.59</v>
      </c>
      <c r="F217" s="71">
        <v>789.78809999999999</v>
      </c>
      <c r="G217" s="71">
        <v>406.45049999999998</v>
      </c>
      <c r="H217" s="71">
        <v>589</v>
      </c>
      <c r="I217" s="71">
        <v>627.86500000000001</v>
      </c>
      <c r="K217" s="71">
        <v>90</v>
      </c>
      <c r="L217" s="71">
        <v>98.664500000000004</v>
      </c>
      <c r="N217" s="71">
        <v>0</v>
      </c>
      <c r="O217" s="71">
        <v>0</v>
      </c>
      <c r="P217" s="73">
        <v>5127.24</v>
      </c>
      <c r="U217" s="73"/>
      <c r="V217" s="73"/>
      <c r="W217" s="73"/>
      <c r="X217" s="73"/>
      <c r="Y217" s="73"/>
      <c r="Z217" s="73"/>
      <c r="AA217" s="73"/>
      <c r="AD217" s="73"/>
      <c r="AE217" s="73"/>
      <c r="AF217" s="73"/>
      <c r="AG217" s="73"/>
      <c r="AH217" s="73"/>
      <c r="AI217" s="73"/>
      <c r="AK217" s="73"/>
      <c r="AL217" s="73"/>
    </row>
    <row r="218" spans="1:38" x14ac:dyDescent="0.25">
      <c r="A218" s="71" t="s">
        <v>192</v>
      </c>
      <c r="B218" s="73">
        <v>14387.6</v>
      </c>
      <c r="C218" s="71">
        <v>352.06470000000002</v>
      </c>
      <c r="D218" s="73">
        <v>14739.664699999999</v>
      </c>
      <c r="E218" s="73">
        <v>4142.8100000000004</v>
      </c>
      <c r="F218" s="73">
        <v>2465.9459000000002</v>
      </c>
      <c r="G218" s="71">
        <v>419.21600000000001</v>
      </c>
      <c r="H218" s="68">
        <v>1706</v>
      </c>
      <c r="I218" s="73">
        <v>1960.3753999999999</v>
      </c>
      <c r="K218" s="71">
        <v>219</v>
      </c>
      <c r="L218" s="71">
        <v>308.05900000000003</v>
      </c>
      <c r="N218" s="71">
        <v>22</v>
      </c>
      <c r="O218" s="71">
        <v>0</v>
      </c>
      <c r="P218" s="73">
        <v>15180.8807</v>
      </c>
      <c r="U218" s="73"/>
      <c r="V218" s="73"/>
      <c r="W218" s="73"/>
      <c r="X218" s="73"/>
      <c r="Y218" s="73"/>
      <c r="Z218" s="73"/>
      <c r="AA218" s="73"/>
      <c r="AD218" s="73"/>
      <c r="AE218" s="73"/>
      <c r="AF218" s="73"/>
      <c r="AG218" s="73"/>
      <c r="AH218" s="73"/>
      <c r="AI218" s="73"/>
      <c r="AK218" s="73"/>
      <c r="AL218" s="73"/>
    </row>
    <row r="219" spans="1:38" x14ac:dyDescent="0.25">
      <c r="A219" s="71" t="s">
        <v>193</v>
      </c>
      <c r="B219" s="73">
        <v>4389.2550000000001</v>
      </c>
      <c r="C219" s="71">
        <v>123.879</v>
      </c>
      <c r="D219" s="73">
        <v>4513.134</v>
      </c>
      <c r="E219" s="73">
        <v>1046.1600000000001</v>
      </c>
      <c r="F219" s="71">
        <v>755.04729999999995</v>
      </c>
      <c r="G219" s="71">
        <v>72.778199999999998</v>
      </c>
      <c r="H219" s="71">
        <v>563</v>
      </c>
      <c r="I219" s="71">
        <v>600.24680000000001</v>
      </c>
      <c r="K219" s="71">
        <v>38</v>
      </c>
      <c r="L219" s="71">
        <v>94.3245</v>
      </c>
      <c r="N219" s="71">
        <v>0</v>
      </c>
      <c r="O219" s="71">
        <v>0</v>
      </c>
      <c r="P219" s="73">
        <v>4585.9121999999998</v>
      </c>
      <c r="U219" s="73"/>
      <c r="V219" s="73"/>
      <c r="W219" s="73"/>
      <c r="X219" s="73"/>
      <c r="Y219" s="73"/>
      <c r="Z219" s="73"/>
      <c r="AA219" s="73"/>
      <c r="AD219" s="73"/>
      <c r="AE219" s="73"/>
      <c r="AF219" s="73"/>
      <c r="AG219" s="73"/>
      <c r="AH219" s="73"/>
      <c r="AI219" s="73"/>
      <c r="AK219" s="73"/>
      <c r="AL219" s="73"/>
    </row>
    <row r="220" spans="1:38" x14ac:dyDescent="0.25">
      <c r="A220" s="71" t="s">
        <v>194</v>
      </c>
      <c r="B220" s="73">
        <v>1904.54</v>
      </c>
      <c r="C220" s="71">
        <v>31.7807</v>
      </c>
      <c r="D220" s="73">
        <v>1936.3207</v>
      </c>
      <c r="E220" s="71">
        <v>575</v>
      </c>
      <c r="F220" s="71">
        <v>323.94650000000001</v>
      </c>
      <c r="G220" s="71">
        <v>62.763399999999997</v>
      </c>
      <c r="H220" s="71">
        <v>248</v>
      </c>
      <c r="I220" s="71">
        <v>257.53070000000002</v>
      </c>
      <c r="K220" s="71">
        <v>13</v>
      </c>
      <c r="L220" s="71">
        <v>40.469099999999997</v>
      </c>
      <c r="N220" s="71">
        <v>11</v>
      </c>
      <c r="O220" s="71">
        <v>0</v>
      </c>
      <c r="P220" s="73">
        <v>2010.0841</v>
      </c>
      <c r="U220" s="73"/>
      <c r="V220" s="73"/>
      <c r="W220" s="73"/>
      <c r="X220" s="73"/>
      <c r="Y220" s="73"/>
      <c r="Z220" s="73"/>
      <c r="AA220" s="73"/>
      <c r="AD220" s="73"/>
      <c r="AE220" s="73"/>
      <c r="AF220" s="73"/>
      <c r="AG220" s="73"/>
      <c r="AH220" s="73"/>
      <c r="AI220" s="73"/>
      <c r="AK220" s="73"/>
      <c r="AL220" s="73"/>
    </row>
    <row r="221" spans="1:38" x14ac:dyDescent="0.25">
      <c r="A221" s="71" t="s">
        <v>195</v>
      </c>
      <c r="B221" s="73">
        <v>17268.994999999999</v>
      </c>
      <c r="C221" s="71">
        <v>464.4699</v>
      </c>
      <c r="D221" s="73">
        <v>17733.464899999999</v>
      </c>
      <c r="E221" s="73">
        <v>4137.38</v>
      </c>
      <c r="F221" s="73">
        <v>2966.8087</v>
      </c>
      <c r="G221" s="71">
        <v>292.64280000000002</v>
      </c>
      <c r="H221" s="68">
        <v>1777</v>
      </c>
      <c r="I221" s="73">
        <v>2358.5508</v>
      </c>
      <c r="K221" s="71">
        <v>477</v>
      </c>
      <c r="L221" s="71">
        <v>370.62939999999998</v>
      </c>
      <c r="M221" s="71">
        <v>63.822400000000002</v>
      </c>
      <c r="N221" s="71">
        <v>0</v>
      </c>
      <c r="O221" s="71">
        <v>0</v>
      </c>
      <c r="P221" s="73">
        <v>18089.930100000001</v>
      </c>
      <c r="Q221" s="71">
        <v>67</v>
      </c>
      <c r="R221" s="71">
        <v>0</v>
      </c>
      <c r="S221" s="71">
        <v>65.5</v>
      </c>
      <c r="T221" s="71">
        <v>65.5</v>
      </c>
      <c r="U221" s="73"/>
      <c r="V221" s="73"/>
      <c r="W221" s="73"/>
      <c r="X221" s="73"/>
      <c r="Y221" s="73"/>
      <c r="Z221" s="73"/>
      <c r="AA221" s="73"/>
      <c r="AD221" s="73"/>
      <c r="AE221" s="73"/>
      <c r="AF221" s="73"/>
      <c r="AG221" s="73"/>
      <c r="AH221" s="73"/>
      <c r="AI221" s="73"/>
      <c r="AK221" s="73"/>
      <c r="AL221" s="73"/>
    </row>
    <row r="222" spans="1:38" x14ac:dyDescent="0.25">
      <c r="A222" s="71" t="s">
        <v>196</v>
      </c>
      <c r="B222" s="73">
        <v>4676.22</v>
      </c>
      <c r="C222" s="71">
        <v>10.744400000000001</v>
      </c>
      <c r="D222" s="73">
        <v>4686.9643999999998</v>
      </c>
      <c r="E222" s="73">
        <v>4334.8599999999997</v>
      </c>
      <c r="F222" s="71">
        <v>784.12909999999999</v>
      </c>
      <c r="G222" s="71">
        <v>887.68169999999998</v>
      </c>
      <c r="H222" s="71">
        <v>827</v>
      </c>
      <c r="I222" s="71">
        <v>623.36630000000002</v>
      </c>
      <c r="J222" s="71">
        <v>152.7253</v>
      </c>
      <c r="K222" s="71">
        <v>591</v>
      </c>
      <c r="L222" s="71">
        <v>97.957599999999999</v>
      </c>
      <c r="M222" s="71">
        <v>295.82549999999998</v>
      </c>
      <c r="N222" s="71">
        <v>199</v>
      </c>
      <c r="O222" s="71">
        <v>0</v>
      </c>
      <c r="P222" s="73">
        <v>6222.1968999999999</v>
      </c>
      <c r="U222" s="73"/>
      <c r="V222" s="73"/>
      <c r="W222" s="73"/>
      <c r="X222" s="73"/>
      <c r="Y222" s="73"/>
      <c r="Z222" s="73"/>
      <c r="AA222" s="73"/>
      <c r="AD222" s="73"/>
      <c r="AE222" s="73"/>
      <c r="AF222" s="73"/>
      <c r="AG222" s="73"/>
      <c r="AH222" s="73"/>
      <c r="AI222" s="73"/>
      <c r="AK222" s="73"/>
      <c r="AL222" s="73"/>
    </row>
    <row r="223" spans="1:38" x14ac:dyDescent="0.25">
      <c r="A223" s="71" t="s">
        <v>197</v>
      </c>
      <c r="B223" s="73">
        <v>7424.11</v>
      </c>
      <c r="C223" s="71">
        <v>290.5505</v>
      </c>
      <c r="D223" s="73">
        <v>7714.6605</v>
      </c>
      <c r="E223" s="73">
        <v>4704.8599999999997</v>
      </c>
      <c r="F223" s="73">
        <v>1290.6627000000001</v>
      </c>
      <c r="G223" s="71">
        <v>853.54930000000002</v>
      </c>
      <c r="H223" s="68">
        <v>1353</v>
      </c>
      <c r="I223" s="73">
        <v>1026.0498</v>
      </c>
      <c r="J223" s="71">
        <v>245.21260000000001</v>
      </c>
      <c r="K223" s="71">
        <v>653</v>
      </c>
      <c r="L223" s="71">
        <v>161.2364</v>
      </c>
      <c r="M223" s="71">
        <v>295.0582</v>
      </c>
      <c r="N223" s="71">
        <v>117</v>
      </c>
      <c r="O223" s="71">
        <v>0</v>
      </c>
      <c r="P223" s="73">
        <v>9225.4806000000008</v>
      </c>
      <c r="U223" s="73"/>
      <c r="V223" s="73"/>
      <c r="W223" s="73"/>
      <c r="X223" s="73"/>
      <c r="Y223" s="73"/>
      <c r="Z223" s="73"/>
      <c r="AA223" s="73"/>
      <c r="AD223" s="73"/>
      <c r="AE223" s="73"/>
      <c r="AF223" s="73"/>
      <c r="AG223" s="73"/>
      <c r="AH223" s="73"/>
      <c r="AI223" s="73"/>
      <c r="AK223" s="73"/>
      <c r="AL223" s="73"/>
    </row>
    <row r="224" spans="1:38" x14ac:dyDescent="0.25">
      <c r="A224" s="71" t="s">
        <v>198</v>
      </c>
      <c r="B224" s="73">
        <v>3547.0349999999999</v>
      </c>
      <c r="C224" s="71">
        <v>78.033299999999997</v>
      </c>
      <c r="D224" s="73">
        <v>3625.0682999999999</v>
      </c>
      <c r="E224" s="73">
        <v>1913.03</v>
      </c>
      <c r="F224" s="71">
        <v>606.47389999999996</v>
      </c>
      <c r="G224" s="71">
        <v>326.63900000000001</v>
      </c>
      <c r="H224" s="71">
        <v>423</v>
      </c>
      <c r="I224" s="71">
        <v>482.13409999999999</v>
      </c>
      <c r="K224" s="71">
        <v>594</v>
      </c>
      <c r="L224" s="71">
        <v>75.763900000000007</v>
      </c>
      <c r="M224" s="71">
        <v>310.94159999999999</v>
      </c>
      <c r="N224" s="71">
        <v>0</v>
      </c>
      <c r="O224" s="71">
        <v>0</v>
      </c>
      <c r="P224" s="73">
        <v>4262.6489000000001</v>
      </c>
      <c r="U224" s="73"/>
      <c r="V224" s="73"/>
      <c r="W224" s="73"/>
      <c r="X224" s="73"/>
      <c r="Y224" s="73"/>
      <c r="Z224" s="73"/>
      <c r="AA224" s="73"/>
      <c r="AD224" s="73"/>
      <c r="AE224" s="73"/>
      <c r="AF224" s="73"/>
      <c r="AG224" s="73"/>
      <c r="AH224" s="73"/>
      <c r="AI224" s="73"/>
      <c r="AK224" s="73"/>
      <c r="AL224" s="73"/>
    </row>
    <row r="225" spans="1:38" x14ac:dyDescent="0.25">
      <c r="A225" s="71" t="s">
        <v>199</v>
      </c>
      <c r="B225" s="71">
        <v>648</v>
      </c>
      <c r="C225" s="71">
        <v>13.7468</v>
      </c>
      <c r="D225" s="71">
        <v>661.74680000000001</v>
      </c>
      <c r="E225" s="71">
        <v>70</v>
      </c>
      <c r="F225" s="71">
        <v>110.7102</v>
      </c>
      <c r="H225" s="71">
        <v>52</v>
      </c>
      <c r="I225" s="71">
        <v>88.012299999999996</v>
      </c>
      <c r="L225" s="71">
        <v>13.830500000000001</v>
      </c>
      <c r="N225" s="71">
        <v>0</v>
      </c>
      <c r="O225" s="71">
        <v>0</v>
      </c>
      <c r="P225" s="71">
        <v>661.74680000000001</v>
      </c>
      <c r="U225" s="73"/>
      <c r="V225" s="73"/>
      <c r="W225" s="73"/>
      <c r="X225" s="73"/>
      <c r="Y225" s="73"/>
      <c r="Z225" s="73"/>
      <c r="AA225" s="73"/>
      <c r="AD225" s="73"/>
      <c r="AE225" s="73"/>
      <c r="AF225" s="73"/>
      <c r="AG225" s="73"/>
      <c r="AH225" s="73"/>
      <c r="AI225" s="73"/>
      <c r="AK225" s="73"/>
      <c r="AL225" s="73"/>
    </row>
    <row r="226" spans="1:38" x14ac:dyDescent="0.25">
      <c r="A226" s="71" t="s">
        <v>200</v>
      </c>
      <c r="B226" s="73">
        <v>13436.07</v>
      </c>
      <c r="C226" s="71">
        <v>345.47289999999998</v>
      </c>
      <c r="D226" s="73">
        <v>13781.5429</v>
      </c>
      <c r="E226" s="73">
        <v>9483.08</v>
      </c>
      <c r="F226" s="73">
        <v>2305.6520999999998</v>
      </c>
      <c r="G226" s="73">
        <v>1794.357</v>
      </c>
      <c r="H226" s="68">
        <v>1619</v>
      </c>
      <c r="I226" s="73">
        <v>1832.9452000000001</v>
      </c>
      <c r="K226" s="68">
        <v>1439</v>
      </c>
      <c r="L226" s="71">
        <v>288.0342</v>
      </c>
      <c r="M226" s="71">
        <v>690.57950000000005</v>
      </c>
      <c r="N226" s="71">
        <v>176</v>
      </c>
      <c r="O226" s="71">
        <v>0</v>
      </c>
      <c r="P226" s="73">
        <v>16442.4794</v>
      </c>
      <c r="U226" s="73"/>
      <c r="V226" s="73"/>
      <c r="W226" s="73"/>
      <c r="X226" s="73"/>
      <c r="Y226" s="73"/>
      <c r="Z226" s="73"/>
      <c r="AA226" s="73"/>
      <c r="AD226" s="73"/>
      <c r="AE226" s="73"/>
      <c r="AF226" s="73"/>
      <c r="AG226" s="73"/>
      <c r="AH226" s="73"/>
      <c r="AI226" s="73"/>
      <c r="AK226" s="73"/>
      <c r="AL226" s="73"/>
    </row>
    <row r="227" spans="1:38" x14ac:dyDescent="0.25">
      <c r="A227" s="71" t="s">
        <v>201</v>
      </c>
      <c r="B227" s="73">
        <v>13985.08</v>
      </c>
      <c r="C227" s="71">
        <v>410.54559999999998</v>
      </c>
      <c r="D227" s="73">
        <v>14395.625599999999</v>
      </c>
      <c r="E227" s="73">
        <v>16819.86</v>
      </c>
      <c r="F227" s="73">
        <v>2408.3881999999999</v>
      </c>
      <c r="G227" s="73">
        <v>3602.8669</v>
      </c>
      <c r="H227" s="68">
        <v>1606</v>
      </c>
      <c r="I227" s="73">
        <v>1914.6181999999999</v>
      </c>
      <c r="K227" s="68">
        <v>3803</v>
      </c>
      <c r="L227" s="71">
        <v>300.86860000000001</v>
      </c>
      <c r="M227" s="73">
        <v>2101.2788999999998</v>
      </c>
      <c r="N227" s="71">
        <v>125.5</v>
      </c>
      <c r="O227" s="71">
        <v>0</v>
      </c>
      <c r="P227" s="73">
        <v>20225.271400000001</v>
      </c>
      <c r="U227" s="73"/>
      <c r="V227" s="73"/>
      <c r="W227" s="73"/>
      <c r="X227" s="73"/>
      <c r="Y227" s="73"/>
      <c r="Z227" s="73"/>
      <c r="AA227" s="73"/>
      <c r="AD227" s="73"/>
      <c r="AE227" s="73"/>
      <c r="AF227" s="73"/>
      <c r="AG227" s="73"/>
      <c r="AH227" s="73"/>
      <c r="AI227" s="73"/>
      <c r="AK227" s="73"/>
      <c r="AL227" s="73"/>
    </row>
    <row r="228" spans="1:38" x14ac:dyDescent="0.25">
      <c r="A228" s="71" t="s">
        <v>202</v>
      </c>
      <c r="B228" s="73">
        <v>2227.6</v>
      </c>
      <c r="C228" s="71">
        <v>12.859</v>
      </c>
      <c r="D228" s="73">
        <v>2240.4589999999998</v>
      </c>
      <c r="E228" s="73">
        <v>1770.94</v>
      </c>
      <c r="F228" s="71">
        <v>374.8288</v>
      </c>
      <c r="G228" s="71">
        <v>349.0283</v>
      </c>
      <c r="H228" s="71">
        <v>319</v>
      </c>
      <c r="I228" s="71">
        <v>297.98099999999999</v>
      </c>
      <c r="J228" s="71">
        <v>15.764200000000001</v>
      </c>
      <c r="K228" s="71">
        <v>139</v>
      </c>
      <c r="L228" s="71">
        <v>46.825600000000001</v>
      </c>
      <c r="M228" s="71">
        <v>55.304600000000001</v>
      </c>
      <c r="N228" s="71">
        <v>0</v>
      </c>
      <c r="O228" s="71">
        <v>0</v>
      </c>
      <c r="P228" s="73">
        <v>2660.5560999999998</v>
      </c>
      <c r="U228" s="73"/>
      <c r="V228" s="73"/>
      <c r="W228" s="73"/>
      <c r="X228" s="73"/>
      <c r="Y228" s="73"/>
      <c r="Z228" s="73"/>
      <c r="AA228" s="73"/>
      <c r="AD228" s="73"/>
      <c r="AE228" s="73"/>
      <c r="AF228" s="73"/>
      <c r="AG228" s="73"/>
      <c r="AH228" s="73"/>
      <c r="AI228" s="73"/>
      <c r="AK228" s="73"/>
      <c r="AL228" s="73"/>
    </row>
    <row r="229" spans="1:38" x14ac:dyDescent="0.25">
      <c r="A229" s="71" t="s">
        <v>203</v>
      </c>
      <c r="B229" s="73">
        <v>1072.5</v>
      </c>
      <c r="C229" s="71">
        <v>50.427</v>
      </c>
      <c r="D229" s="73">
        <v>1122.9269999999999</v>
      </c>
      <c r="E229" s="71">
        <v>776.06</v>
      </c>
      <c r="F229" s="71">
        <v>187.8657</v>
      </c>
      <c r="G229" s="71">
        <v>147.0488</v>
      </c>
      <c r="H229" s="71">
        <v>53</v>
      </c>
      <c r="I229" s="71">
        <v>149.3493</v>
      </c>
      <c r="K229" s="71">
        <v>9</v>
      </c>
      <c r="L229" s="71">
        <v>23.469200000000001</v>
      </c>
      <c r="N229" s="71">
        <v>29.5</v>
      </c>
      <c r="O229" s="71">
        <v>0</v>
      </c>
      <c r="P229" s="73">
        <v>1299.4757999999999</v>
      </c>
      <c r="U229" s="73"/>
      <c r="V229" s="73"/>
      <c r="W229" s="73"/>
      <c r="X229" s="73"/>
      <c r="Y229" s="73"/>
      <c r="Z229" s="73"/>
      <c r="AA229" s="73"/>
      <c r="AD229" s="73"/>
      <c r="AE229" s="73"/>
      <c r="AF229" s="73"/>
      <c r="AG229" s="73"/>
      <c r="AH229" s="73"/>
      <c r="AI229" s="73"/>
      <c r="AK229" s="73"/>
      <c r="AL229" s="73"/>
    </row>
    <row r="230" spans="1:38" x14ac:dyDescent="0.25">
      <c r="A230" s="71" t="s">
        <v>204</v>
      </c>
      <c r="B230" s="73">
        <v>1526.5</v>
      </c>
      <c r="C230" s="71">
        <v>127.87730000000001</v>
      </c>
      <c r="D230" s="73">
        <v>1654.3773000000001</v>
      </c>
      <c r="E230" s="73">
        <v>1581.15</v>
      </c>
      <c r="F230" s="71">
        <v>276.77730000000003</v>
      </c>
      <c r="G230" s="71">
        <v>326.09280000000001</v>
      </c>
      <c r="H230" s="71">
        <v>141</v>
      </c>
      <c r="I230" s="71">
        <v>220.03219999999999</v>
      </c>
      <c r="K230" s="71">
        <v>996</v>
      </c>
      <c r="L230" s="71">
        <v>34.576500000000003</v>
      </c>
      <c r="M230" s="71">
        <v>576.85410000000002</v>
      </c>
      <c r="N230" s="71">
        <v>50.5</v>
      </c>
      <c r="O230" s="71">
        <v>0</v>
      </c>
      <c r="P230" s="73">
        <v>2607.8242</v>
      </c>
      <c r="U230" s="73"/>
      <c r="V230" s="73"/>
      <c r="W230" s="73"/>
      <c r="X230" s="73"/>
      <c r="Y230" s="73"/>
      <c r="Z230" s="73"/>
      <c r="AA230" s="73"/>
      <c r="AD230" s="73"/>
      <c r="AE230" s="73"/>
      <c r="AF230" s="73"/>
      <c r="AG230" s="73"/>
      <c r="AH230" s="73"/>
      <c r="AI230" s="73"/>
      <c r="AK230" s="73"/>
      <c r="AL230" s="73"/>
    </row>
    <row r="231" spans="1:38" x14ac:dyDescent="0.25">
      <c r="A231" s="71" t="s">
        <v>205</v>
      </c>
      <c r="B231" s="71">
        <v>814</v>
      </c>
      <c r="C231" s="71">
        <v>7.56</v>
      </c>
      <c r="D231" s="71">
        <v>821.56</v>
      </c>
      <c r="E231" s="71">
        <v>922.26</v>
      </c>
      <c r="F231" s="71">
        <v>137.447</v>
      </c>
      <c r="G231" s="71">
        <v>196.2038</v>
      </c>
      <c r="H231" s="71">
        <v>95</v>
      </c>
      <c r="I231" s="71">
        <v>109.2675</v>
      </c>
      <c r="K231" s="71">
        <v>7</v>
      </c>
      <c r="L231" s="71">
        <v>17.1706</v>
      </c>
      <c r="N231" s="71">
        <v>0</v>
      </c>
      <c r="O231" s="71">
        <v>0</v>
      </c>
      <c r="P231" s="71">
        <v>1017.7637999999999</v>
      </c>
      <c r="U231" s="73"/>
      <c r="V231" s="73"/>
      <c r="W231" s="73"/>
      <c r="X231" s="73"/>
      <c r="Y231" s="73"/>
      <c r="Z231" s="73"/>
      <c r="AA231" s="73"/>
      <c r="AD231" s="73"/>
      <c r="AE231" s="73"/>
      <c r="AF231" s="73"/>
      <c r="AG231" s="73"/>
      <c r="AH231" s="73"/>
      <c r="AI231" s="73"/>
      <c r="AK231" s="73"/>
      <c r="AL231" s="73"/>
    </row>
    <row r="232" spans="1:38" x14ac:dyDescent="0.25">
      <c r="A232" s="71" t="s">
        <v>206</v>
      </c>
      <c r="B232" s="71">
        <v>171</v>
      </c>
      <c r="C232" s="71">
        <v>7.2039</v>
      </c>
      <c r="D232" s="71">
        <v>178.2039</v>
      </c>
      <c r="E232" s="71">
        <v>168.08</v>
      </c>
      <c r="F232" s="71">
        <v>29.813500000000001</v>
      </c>
      <c r="G232" s="71">
        <v>34.565600000000003</v>
      </c>
      <c r="H232" s="71">
        <v>31</v>
      </c>
      <c r="I232" s="71">
        <v>23.7011</v>
      </c>
      <c r="J232" s="71">
        <v>5.4741999999999997</v>
      </c>
      <c r="K232" s="71">
        <v>7</v>
      </c>
      <c r="L232" s="71">
        <v>3.7244999999999999</v>
      </c>
      <c r="M232" s="71">
        <v>1.9653</v>
      </c>
      <c r="N232" s="71">
        <v>9</v>
      </c>
      <c r="O232" s="71">
        <v>0</v>
      </c>
      <c r="P232" s="71">
        <v>229.209</v>
      </c>
      <c r="U232" s="73"/>
      <c r="V232" s="73"/>
      <c r="W232" s="73"/>
      <c r="X232" s="73"/>
      <c r="Y232" s="73"/>
      <c r="Z232" s="73"/>
      <c r="AA232" s="73"/>
      <c r="AD232" s="73"/>
      <c r="AE232" s="73"/>
      <c r="AF232" s="73"/>
      <c r="AG232" s="73"/>
      <c r="AH232" s="73"/>
      <c r="AI232" s="73"/>
      <c r="AK232" s="73"/>
      <c r="AL232" s="73"/>
    </row>
    <row r="233" spans="1:38" x14ac:dyDescent="0.25">
      <c r="A233" s="71" t="s">
        <v>207</v>
      </c>
      <c r="B233" s="71">
        <v>373</v>
      </c>
      <c r="C233" s="71">
        <v>20.7286</v>
      </c>
      <c r="D233" s="71">
        <v>393.72859999999997</v>
      </c>
      <c r="E233" s="71">
        <v>341.33</v>
      </c>
      <c r="F233" s="71">
        <v>65.870800000000003</v>
      </c>
      <c r="G233" s="71">
        <v>68.865399999999994</v>
      </c>
      <c r="H233" s="71">
        <v>43</v>
      </c>
      <c r="I233" s="71">
        <v>52.365900000000003</v>
      </c>
      <c r="K233" s="71">
        <v>117</v>
      </c>
      <c r="L233" s="71">
        <v>8.2288999999999994</v>
      </c>
      <c r="M233" s="71">
        <v>65.262600000000006</v>
      </c>
      <c r="N233" s="71">
        <v>10</v>
      </c>
      <c r="O233" s="71">
        <v>0</v>
      </c>
      <c r="P233" s="71">
        <v>537.85659999999996</v>
      </c>
      <c r="U233" s="73"/>
      <c r="V233" s="73"/>
      <c r="W233" s="73"/>
      <c r="X233" s="73"/>
      <c r="Y233" s="73"/>
      <c r="Z233" s="73"/>
      <c r="AA233" s="73"/>
      <c r="AD233" s="73"/>
      <c r="AE233" s="73"/>
      <c r="AF233" s="73"/>
      <c r="AG233" s="73"/>
      <c r="AH233" s="73"/>
      <c r="AI233" s="73"/>
      <c r="AK233" s="73"/>
      <c r="AL233" s="73"/>
    </row>
    <row r="234" spans="1:38" x14ac:dyDescent="0.25">
      <c r="A234" s="71" t="s">
        <v>208</v>
      </c>
      <c r="B234" s="71">
        <v>377.5</v>
      </c>
      <c r="C234" s="71">
        <v>19.442499999999999</v>
      </c>
      <c r="D234" s="71">
        <v>396.9425</v>
      </c>
      <c r="E234" s="71">
        <v>410.53</v>
      </c>
      <c r="F234" s="71">
        <v>66.408500000000004</v>
      </c>
      <c r="G234" s="71">
        <v>86.030699999999996</v>
      </c>
      <c r="H234" s="71">
        <v>53</v>
      </c>
      <c r="I234" s="71">
        <v>52.793399999999998</v>
      </c>
      <c r="J234" s="71">
        <v>0.155</v>
      </c>
      <c r="K234" s="71">
        <v>4</v>
      </c>
      <c r="L234" s="71">
        <v>8.2960999999999991</v>
      </c>
      <c r="N234" s="71">
        <v>18.5</v>
      </c>
      <c r="O234" s="71">
        <v>0</v>
      </c>
      <c r="P234" s="71">
        <v>501.62819999999999</v>
      </c>
      <c r="U234" s="73"/>
      <c r="V234" s="73"/>
      <c r="W234" s="73"/>
      <c r="X234" s="73"/>
      <c r="Y234" s="73"/>
      <c r="Z234" s="73"/>
      <c r="AA234" s="73"/>
      <c r="AD234" s="73"/>
      <c r="AE234" s="73"/>
      <c r="AF234" s="73"/>
      <c r="AG234" s="73"/>
      <c r="AH234" s="73"/>
      <c r="AI234" s="73"/>
      <c r="AK234" s="73"/>
      <c r="AL234" s="73"/>
    </row>
    <row r="235" spans="1:38" x14ac:dyDescent="0.25">
      <c r="A235" s="71" t="s">
        <v>210</v>
      </c>
      <c r="B235" s="71">
        <v>625</v>
      </c>
      <c r="C235" s="71">
        <v>10.679</v>
      </c>
      <c r="D235" s="71">
        <v>635.67899999999997</v>
      </c>
      <c r="E235" s="71">
        <v>601.75</v>
      </c>
      <c r="F235" s="71">
        <v>106.34910000000001</v>
      </c>
      <c r="G235" s="71">
        <v>123.8502</v>
      </c>
      <c r="H235" s="71">
        <v>55</v>
      </c>
      <c r="I235" s="71">
        <v>84.545299999999997</v>
      </c>
      <c r="K235" s="71">
        <v>404</v>
      </c>
      <c r="L235" s="71">
        <v>13.2857</v>
      </c>
      <c r="M235" s="71">
        <v>234.42859999999999</v>
      </c>
      <c r="N235" s="71">
        <v>32</v>
      </c>
      <c r="O235" s="71">
        <v>0</v>
      </c>
      <c r="P235" s="73">
        <v>1025.9577999999999</v>
      </c>
      <c r="U235" s="73"/>
      <c r="V235" s="73"/>
      <c r="W235" s="73"/>
      <c r="X235" s="73"/>
      <c r="Y235" s="73"/>
      <c r="Z235" s="73"/>
      <c r="AA235" s="73"/>
      <c r="AD235" s="73"/>
      <c r="AE235" s="73"/>
      <c r="AF235" s="73"/>
      <c r="AG235" s="73"/>
      <c r="AH235" s="73"/>
      <c r="AI235" s="73"/>
      <c r="AK235" s="73"/>
      <c r="AL235" s="73"/>
    </row>
    <row r="236" spans="1:38" x14ac:dyDescent="0.25">
      <c r="A236" s="71" t="s">
        <v>211</v>
      </c>
      <c r="B236" s="71">
        <v>116</v>
      </c>
      <c r="C236" s="71">
        <v>5.5780000000000003</v>
      </c>
      <c r="D236" s="71">
        <v>121.578</v>
      </c>
      <c r="E236" s="71">
        <v>118.78</v>
      </c>
      <c r="F236" s="71">
        <v>20.34</v>
      </c>
      <c r="G236" s="71">
        <v>24.611000000000001</v>
      </c>
      <c r="H236" s="71">
        <v>9</v>
      </c>
      <c r="I236" s="71">
        <v>16.169899999999998</v>
      </c>
      <c r="K236" s="71">
        <v>33</v>
      </c>
      <c r="L236" s="71">
        <v>2.5409999999999999</v>
      </c>
      <c r="M236" s="71">
        <v>18.275400000000001</v>
      </c>
      <c r="N236" s="71">
        <v>2.5</v>
      </c>
      <c r="O236" s="71">
        <v>0</v>
      </c>
      <c r="P236" s="71">
        <v>166.96440000000001</v>
      </c>
      <c r="U236" s="73"/>
      <c r="V236" s="73"/>
      <c r="W236" s="73"/>
      <c r="X236" s="73"/>
      <c r="Y236" s="73"/>
      <c r="Z236" s="73"/>
      <c r="AA236" s="73"/>
      <c r="AD236" s="73"/>
      <c r="AE236" s="73"/>
      <c r="AF236" s="73"/>
      <c r="AG236" s="73"/>
      <c r="AH236" s="73"/>
      <c r="AI236" s="73"/>
      <c r="AK236" s="73"/>
      <c r="AL236" s="73"/>
    </row>
    <row r="237" spans="1:38" x14ac:dyDescent="0.25">
      <c r="A237" s="71" t="s">
        <v>212</v>
      </c>
      <c r="B237" s="73">
        <v>1401.54</v>
      </c>
      <c r="C237" s="71">
        <v>109.8623</v>
      </c>
      <c r="D237" s="73">
        <v>1511.4023</v>
      </c>
      <c r="E237" s="71">
        <v>414</v>
      </c>
      <c r="F237" s="71">
        <v>252.85759999999999</v>
      </c>
      <c r="G237" s="71">
        <v>40.285600000000002</v>
      </c>
      <c r="H237" s="71">
        <v>115</v>
      </c>
      <c r="I237" s="71">
        <v>201.01650000000001</v>
      </c>
      <c r="K237" s="71">
        <v>52</v>
      </c>
      <c r="L237" s="71">
        <v>31.5883</v>
      </c>
      <c r="M237" s="71">
        <v>12.247</v>
      </c>
      <c r="N237" s="71">
        <v>4.25</v>
      </c>
      <c r="O237" s="71">
        <v>0</v>
      </c>
      <c r="P237" s="73">
        <v>1568.1849</v>
      </c>
      <c r="U237" s="73"/>
      <c r="V237" s="73"/>
      <c r="W237" s="73"/>
      <c r="X237" s="73"/>
      <c r="Y237" s="73"/>
      <c r="Z237" s="73"/>
      <c r="AA237" s="73"/>
      <c r="AD237" s="73"/>
      <c r="AE237" s="73"/>
      <c r="AF237" s="73"/>
      <c r="AG237" s="73"/>
      <c r="AH237" s="73"/>
      <c r="AI237" s="73"/>
      <c r="AK237" s="73"/>
      <c r="AL237" s="73"/>
    </row>
    <row r="238" spans="1:38" x14ac:dyDescent="0.25">
      <c r="A238" s="71" t="s">
        <v>213</v>
      </c>
      <c r="B238" s="71">
        <v>362</v>
      </c>
      <c r="C238" s="71">
        <v>6.9105999999999996</v>
      </c>
      <c r="D238" s="71">
        <v>368.91059999999999</v>
      </c>
      <c r="E238" s="71">
        <v>325.98</v>
      </c>
      <c r="F238" s="71">
        <v>61.718699999999998</v>
      </c>
      <c r="G238" s="71">
        <v>66.065600000000003</v>
      </c>
      <c r="H238" s="71">
        <v>32</v>
      </c>
      <c r="I238" s="71">
        <v>49.065100000000001</v>
      </c>
      <c r="K238" s="71">
        <v>197</v>
      </c>
      <c r="L238" s="71">
        <v>7.7102000000000004</v>
      </c>
      <c r="M238" s="71">
        <v>113.57389999999999</v>
      </c>
      <c r="N238" s="71">
        <v>0</v>
      </c>
      <c r="O238" s="71">
        <v>0</v>
      </c>
      <c r="P238" s="71">
        <v>548.55010000000004</v>
      </c>
      <c r="U238" s="73"/>
      <c r="V238" s="73"/>
      <c r="W238" s="73"/>
      <c r="X238" s="73"/>
      <c r="Y238" s="73"/>
      <c r="Z238" s="73"/>
      <c r="AA238" s="73"/>
      <c r="AD238" s="73"/>
      <c r="AE238" s="73"/>
      <c r="AF238" s="73"/>
      <c r="AG238" s="73"/>
      <c r="AH238" s="73"/>
      <c r="AI238" s="73"/>
      <c r="AK238" s="73"/>
      <c r="AL238" s="73"/>
    </row>
    <row r="239" spans="1:38" x14ac:dyDescent="0.25">
      <c r="A239" s="71" t="s">
        <v>214</v>
      </c>
      <c r="B239" s="71">
        <v>757.5</v>
      </c>
      <c r="C239" s="71">
        <v>34.805399999999999</v>
      </c>
      <c r="D239" s="71">
        <v>792.30539999999996</v>
      </c>
      <c r="E239" s="71">
        <v>757.27</v>
      </c>
      <c r="F239" s="71">
        <v>132.55269999999999</v>
      </c>
      <c r="G239" s="71">
        <v>156.18</v>
      </c>
      <c r="H239" s="71">
        <v>140</v>
      </c>
      <c r="I239" s="71">
        <v>105.3766</v>
      </c>
      <c r="J239" s="71">
        <v>25.967500000000001</v>
      </c>
      <c r="K239" s="71">
        <v>26</v>
      </c>
      <c r="L239" s="71">
        <v>16.559200000000001</v>
      </c>
      <c r="M239" s="71">
        <v>5.6645000000000003</v>
      </c>
      <c r="N239" s="71">
        <v>35</v>
      </c>
      <c r="O239" s="71">
        <v>0</v>
      </c>
      <c r="P239" s="73">
        <v>1015.1174</v>
      </c>
      <c r="U239" s="73"/>
      <c r="V239" s="73"/>
      <c r="W239" s="73"/>
      <c r="X239" s="73"/>
      <c r="Y239" s="73"/>
      <c r="Z239" s="73"/>
      <c r="AA239" s="73"/>
      <c r="AD239" s="73"/>
      <c r="AE239" s="73"/>
      <c r="AF239" s="73"/>
      <c r="AG239" s="73"/>
      <c r="AH239" s="73"/>
      <c r="AI239" s="73"/>
      <c r="AK239" s="73"/>
      <c r="AL239" s="73"/>
    </row>
    <row r="240" spans="1:38" x14ac:dyDescent="0.25">
      <c r="A240" s="71" t="s">
        <v>215</v>
      </c>
      <c r="B240" s="71">
        <v>952.5</v>
      </c>
      <c r="C240" s="71">
        <v>1.0831</v>
      </c>
      <c r="D240" s="71">
        <v>953.58309999999994</v>
      </c>
      <c r="E240" s="71">
        <v>936.02</v>
      </c>
      <c r="F240" s="71">
        <v>159.53450000000001</v>
      </c>
      <c r="G240" s="71">
        <v>194.12180000000001</v>
      </c>
      <c r="H240" s="71">
        <v>100</v>
      </c>
      <c r="I240" s="71">
        <v>126.8266</v>
      </c>
      <c r="K240" s="71">
        <v>67</v>
      </c>
      <c r="L240" s="71">
        <v>19.9299</v>
      </c>
      <c r="M240" s="71">
        <v>28.242100000000001</v>
      </c>
      <c r="N240" s="71">
        <v>70.5</v>
      </c>
      <c r="O240" s="71">
        <v>0</v>
      </c>
      <c r="P240" s="73">
        <v>1246.4469999999999</v>
      </c>
      <c r="U240" s="73"/>
      <c r="V240" s="73"/>
      <c r="W240" s="73"/>
      <c r="X240" s="73"/>
      <c r="Y240" s="73"/>
      <c r="Z240" s="73"/>
      <c r="AA240" s="73"/>
      <c r="AD240" s="73"/>
      <c r="AE240" s="73"/>
      <c r="AF240" s="73"/>
      <c r="AG240" s="73"/>
      <c r="AH240" s="73"/>
      <c r="AI240" s="73"/>
      <c r="AK240" s="73"/>
      <c r="AL240" s="73"/>
    </row>
    <row r="241" spans="1:38" x14ac:dyDescent="0.25">
      <c r="A241" s="71" t="s">
        <v>217</v>
      </c>
      <c r="B241" s="73">
        <v>1521.5</v>
      </c>
      <c r="C241" s="71">
        <v>74.179900000000004</v>
      </c>
      <c r="D241" s="73">
        <v>1595.6799000000001</v>
      </c>
      <c r="E241" s="73">
        <v>1309.25</v>
      </c>
      <c r="F241" s="71">
        <v>266.9572</v>
      </c>
      <c r="G241" s="71">
        <v>260.57339999999999</v>
      </c>
      <c r="H241" s="71">
        <v>132</v>
      </c>
      <c r="I241" s="71">
        <v>212.22540000000001</v>
      </c>
      <c r="K241" s="71">
        <v>642</v>
      </c>
      <c r="L241" s="71">
        <v>33.349699999999999</v>
      </c>
      <c r="M241" s="71">
        <v>365.1902</v>
      </c>
      <c r="N241" s="71">
        <v>5</v>
      </c>
      <c r="O241" s="71">
        <v>0</v>
      </c>
      <c r="P241" s="73">
        <v>2226.4434999999999</v>
      </c>
      <c r="U241" s="73"/>
      <c r="V241" s="73"/>
      <c r="W241" s="73"/>
      <c r="X241" s="73"/>
      <c r="Y241" s="73"/>
      <c r="Z241" s="73"/>
      <c r="AA241" s="73"/>
      <c r="AD241" s="73"/>
      <c r="AE241" s="73"/>
      <c r="AF241" s="73"/>
      <c r="AG241" s="73"/>
      <c r="AH241" s="73"/>
      <c r="AI241" s="73"/>
      <c r="AK241" s="73"/>
      <c r="AL241" s="73"/>
    </row>
    <row r="242" spans="1:38" x14ac:dyDescent="0.25">
      <c r="A242" s="71" t="s">
        <v>218</v>
      </c>
      <c r="B242" s="71">
        <v>214.5</v>
      </c>
      <c r="C242" s="71">
        <v>4.7099000000000002</v>
      </c>
      <c r="D242" s="71">
        <v>219.2099</v>
      </c>
      <c r="E242" s="71">
        <v>209.57</v>
      </c>
      <c r="F242" s="71">
        <v>36.6738</v>
      </c>
      <c r="G242" s="71">
        <v>43.223199999999999</v>
      </c>
      <c r="H242" s="71">
        <v>30</v>
      </c>
      <c r="I242" s="71">
        <v>29.154900000000001</v>
      </c>
      <c r="J242" s="71">
        <v>0.63380000000000003</v>
      </c>
      <c r="L242" s="71">
        <v>4.5815000000000001</v>
      </c>
      <c r="N242" s="71">
        <v>0</v>
      </c>
      <c r="O242" s="71">
        <v>0</v>
      </c>
      <c r="P242" s="71">
        <v>263.06689999999998</v>
      </c>
      <c r="U242" s="73"/>
      <c r="V242" s="73"/>
      <c r="W242" s="73"/>
      <c r="X242" s="73"/>
      <c r="Y242" s="73"/>
      <c r="Z242" s="73"/>
      <c r="AA242" s="73"/>
      <c r="AD242" s="73"/>
      <c r="AE242" s="73"/>
      <c r="AF242" s="73"/>
      <c r="AG242" s="73"/>
      <c r="AH242" s="73"/>
      <c r="AI242" s="73"/>
      <c r="AK242" s="73"/>
      <c r="AL242" s="73"/>
    </row>
    <row r="243" spans="1:38" x14ac:dyDescent="0.25">
      <c r="A243" s="71" t="s">
        <v>219</v>
      </c>
      <c r="B243" s="71">
        <v>959</v>
      </c>
      <c r="D243" s="71">
        <v>959</v>
      </c>
      <c r="E243" s="71">
        <v>825.7</v>
      </c>
      <c r="F243" s="71">
        <v>160.44069999999999</v>
      </c>
      <c r="G243" s="71">
        <v>166.31460000000001</v>
      </c>
      <c r="H243" s="71">
        <v>83</v>
      </c>
      <c r="I243" s="71">
        <v>127.547</v>
      </c>
      <c r="K243" s="71">
        <v>49</v>
      </c>
      <c r="L243" s="71">
        <v>20.043099999999999</v>
      </c>
      <c r="M243" s="71">
        <v>17.374099999999999</v>
      </c>
      <c r="N243" s="71">
        <v>0</v>
      </c>
      <c r="O243" s="71">
        <v>0</v>
      </c>
      <c r="P243" s="73">
        <v>1142.6886999999999</v>
      </c>
      <c r="U243" s="73"/>
      <c r="V243" s="73"/>
      <c r="W243" s="73"/>
      <c r="X243" s="73"/>
      <c r="Y243" s="73"/>
      <c r="Z243" s="73"/>
      <c r="AA243" s="73"/>
      <c r="AD243" s="73"/>
      <c r="AE243" s="73"/>
      <c r="AF243" s="73"/>
      <c r="AG243" s="73"/>
      <c r="AH243" s="73"/>
      <c r="AI243" s="73"/>
      <c r="AK243" s="73"/>
      <c r="AL243" s="73"/>
    </row>
    <row r="244" spans="1:38" x14ac:dyDescent="0.25">
      <c r="A244" s="71" t="s">
        <v>220</v>
      </c>
      <c r="B244" s="71">
        <v>104.5</v>
      </c>
      <c r="D244" s="71">
        <v>104.5</v>
      </c>
      <c r="E244" s="71">
        <v>121.55</v>
      </c>
      <c r="F244" s="71">
        <v>17.482900000000001</v>
      </c>
      <c r="G244" s="71">
        <v>26.017900000000001</v>
      </c>
      <c r="H244" s="71">
        <v>6</v>
      </c>
      <c r="I244" s="71">
        <v>13.8985</v>
      </c>
      <c r="L244" s="71">
        <v>2.1840999999999999</v>
      </c>
      <c r="N244" s="71">
        <v>0</v>
      </c>
      <c r="O244" s="71">
        <v>0</v>
      </c>
      <c r="P244" s="71">
        <v>130.5179</v>
      </c>
      <c r="U244" s="73"/>
      <c r="V244" s="73"/>
      <c r="W244" s="73"/>
      <c r="X244" s="73"/>
      <c r="Y244" s="73"/>
      <c r="Z244" s="73"/>
      <c r="AA244" s="73"/>
      <c r="AD244" s="73"/>
      <c r="AE244" s="73"/>
      <c r="AF244" s="73"/>
      <c r="AG244" s="73"/>
      <c r="AH244" s="73"/>
      <c r="AI244" s="73"/>
      <c r="AK244" s="73"/>
      <c r="AL244" s="73"/>
    </row>
    <row r="245" spans="1:38" x14ac:dyDescent="0.25">
      <c r="A245" s="71" t="s">
        <v>221</v>
      </c>
      <c r="B245" s="73">
        <v>1014.5</v>
      </c>
      <c r="C245" s="71">
        <v>443.05470000000003</v>
      </c>
      <c r="D245" s="73">
        <v>1457.5546999999999</v>
      </c>
      <c r="E245" s="71">
        <v>651</v>
      </c>
      <c r="F245" s="71">
        <v>243.84889999999999</v>
      </c>
      <c r="G245" s="71">
        <v>101.7878</v>
      </c>
      <c r="H245" s="71">
        <v>139</v>
      </c>
      <c r="I245" s="71">
        <v>193.85480000000001</v>
      </c>
      <c r="K245" s="71">
        <v>112</v>
      </c>
      <c r="L245" s="71">
        <v>30.462900000000001</v>
      </c>
      <c r="M245" s="71">
        <v>48.9223</v>
      </c>
      <c r="N245" s="71">
        <v>17</v>
      </c>
      <c r="O245" s="71">
        <v>0</v>
      </c>
      <c r="P245" s="73">
        <v>1625.2647999999999</v>
      </c>
      <c r="U245" s="73"/>
      <c r="V245" s="73"/>
      <c r="W245" s="73"/>
      <c r="X245" s="73"/>
      <c r="Y245" s="73"/>
      <c r="Z245" s="73"/>
      <c r="AA245" s="73"/>
      <c r="AD245" s="73"/>
      <c r="AE245" s="73"/>
      <c r="AF245" s="73"/>
      <c r="AG245" s="73"/>
      <c r="AH245" s="73"/>
      <c r="AI245" s="73"/>
      <c r="AK245" s="73"/>
      <c r="AL245" s="73"/>
    </row>
    <row r="246" spans="1:38" x14ac:dyDescent="0.25">
      <c r="A246" s="71" t="s">
        <v>222</v>
      </c>
      <c r="B246" s="71">
        <v>222.5</v>
      </c>
      <c r="D246" s="71">
        <v>222.5</v>
      </c>
      <c r="E246" s="71">
        <v>221.59</v>
      </c>
      <c r="F246" s="71">
        <v>37.224299999999999</v>
      </c>
      <c r="G246" s="71">
        <v>46.090899999999998</v>
      </c>
      <c r="H246" s="71">
        <v>22</v>
      </c>
      <c r="I246" s="71">
        <v>29.592500000000001</v>
      </c>
      <c r="L246" s="71">
        <v>4.6502999999999997</v>
      </c>
      <c r="N246" s="71">
        <v>8</v>
      </c>
      <c r="O246" s="71">
        <v>0</v>
      </c>
      <c r="P246" s="71">
        <v>276.59089999999998</v>
      </c>
      <c r="U246" s="73"/>
      <c r="V246" s="73"/>
      <c r="W246" s="73"/>
      <c r="X246" s="73"/>
      <c r="Y246" s="73"/>
      <c r="Z246" s="73"/>
      <c r="AA246" s="73"/>
      <c r="AD246" s="73"/>
      <c r="AE246" s="73"/>
      <c r="AF246" s="73"/>
      <c r="AG246" s="73"/>
      <c r="AH246" s="73"/>
      <c r="AI246" s="73"/>
      <c r="AK246" s="73"/>
      <c r="AL246" s="73"/>
    </row>
    <row r="247" spans="1:38" x14ac:dyDescent="0.25">
      <c r="A247" s="71" t="s">
        <v>1165</v>
      </c>
      <c r="B247" s="71">
        <v>402.5</v>
      </c>
      <c r="C247" s="71">
        <v>15.882999999999999</v>
      </c>
      <c r="D247" s="71">
        <v>418.38299999999998</v>
      </c>
      <c r="E247" s="71">
        <v>231</v>
      </c>
      <c r="F247" s="71">
        <v>69.995500000000007</v>
      </c>
      <c r="G247" s="71">
        <v>40.251100000000001</v>
      </c>
      <c r="H247" s="71">
        <v>67</v>
      </c>
      <c r="I247" s="71">
        <v>55.6449</v>
      </c>
      <c r="J247" s="71">
        <v>8.5162999999999993</v>
      </c>
      <c r="K247" s="71">
        <v>21</v>
      </c>
      <c r="L247" s="71">
        <v>8.7441999999999993</v>
      </c>
      <c r="M247" s="71">
        <v>7.3535000000000004</v>
      </c>
      <c r="N247" s="71">
        <v>18</v>
      </c>
      <c r="O247" s="71">
        <v>0</v>
      </c>
      <c r="P247" s="71">
        <v>492.50389999999999</v>
      </c>
      <c r="U247" s="73"/>
      <c r="V247" s="73"/>
      <c r="W247" s="73"/>
      <c r="X247" s="73"/>
      <c r="Y247" s="73"/>
      <c r="Z247" s="73"/>
      <c r="AA247" s="73"/>
      <c r="AD247" s="73"/>
      <c r="AE247" s="73"/>
      <c r="AF247" s="73"/>
      <c r="AG247" s="73"/>
      <c r="AH247" s="73"/>
      <c r="AI247" s="73"/>
      <c r="AK247" s="73"/>
      <c r="AL247" s="73"/>
    </row>
    <row r="248" spans="1:38" x14ac:dyDescent="0.25">
      <c r="A248" s="71" t="s">
        <v>1223</v>
      </c>
      <c r="B248" s="71">
        <v>111.5</v>
      </c>
      <c r="D248" s="71">
        <v>111.5</v>
      </c>
      <c r="E248" s="71">
        <v>102.23</v>
      </c>
      <c r="F248" s="71">
        <v>18.654</v>
      </c>
      <c r="G248" s="71">
        <v>20.895099999999999</v>
      </c>
      <c r="H248" s="71">
        <v>10</v>
      </c>
      <c r="I248" s="71">
        <v>14.829499999999999</v>
      </c>
      <c r="K248" s="71">
        <v>22</v>
      </c>
      <c r="L248" s="71">
        <v>2.3304</v>
      </c>
      <c r="M248" s="71">
        <v>11.8018</v>
      </c>
      <c r="N248" s="71">
        <v>0</v>
      </c>
      <c r="O248" s="71">
        <v>0</v>
      </c>
      <c r="P248" s="71">
        <v>144.1969</v>
      </c>
      <c r="U248" s="73"/>
      <c r="V248" s="73"/>
      <c r="W248" s="73"/>
      <c r="X248" s="73"/>
      <c r="Y248" s="73"/>
      <c r="Z248" s="73"/>
      <c r="AA248" s="73"/>
      <c r="AD248" s="73"/>
      <c r="AE248" s="73"/>
      <c r="AF248" s="73"/>
      <c r="AG248" s="73"/>
      <c r="AH248" s="73"/>
      <c r="AI248" s="73"/>
      <c r="AK248" s="73"/>
      <c r="AL248" s="73"/>
    </row>
    <row r="249" spans="1:38" x14ac:dyDescent="0.25">
      <c r="A249" s="71" t="s">
        <v>223</v>
      </c>
      <c r="B249" s="73">
        <v>3149.085</v>
      </c>
      <c r="C249" s="71">
        <v>59.9848</v>
      </c>
      <c r="D249" s="73">
        <v>3209.0698000000002</v>
      </c>
      <c r="E249" s="73">
        <v>1133.06</v>
      </c>
      <c r="F249" s="71">
        <v>536.87739999999997</v>
      </c>
      <c r="G249" s="71">
        <v>149.04570000000001</v>
      </c>
      <c r="H249" s="71">
        <v>402</v>
      </c>
      <c r="I249" s="71">
        <v>426.80630000000002</v>
      </c>
      <c r="K249" s="71">
        <v>38</v>
      </c>
      <c r="L249" s="71">
        <v>67.069599999999994</v>
      </c>
      <c r="N249" s="71">
        <v>0</v>
      </c>
      <c r="O249" s="71">
        <v>0</v>
      </c>
      <c r="P249" s="73">
        <v>3358.1154999999999</v>
      </c>
      <c r="U249" s="73"/>
      <c r="V249" s="73"/>
      <c r="W249" s="73"/>
      <c r="X249" s="73"/>
      <c r="Y249" s="73"/>
      <c r="Z249" s="73"/>
      <c r="AA249" s="73"/>
      <c r="AD249" s="73"/>
      <c r="AE249" s="73"/>
      <c r="AF249" s="73"/>
      <c r="AG249" s="73"/>
      <c r="AH249" s="73"/>
      <c r="AI249" s="73"/>
      <c r="AK249" s="73"/>
      <c r="AL249" s="73"/>
    </row>
    <row r="250" spans="1:38" x14ac:dyDescent="0.25">
      <c r="A250" s="71" t="s">
        <v>532</v>
      </c>
      <c r="B250" s="71">
        <v>160.88499999999999</v>
      </c>
      <c r="C250" s="71">
        <v>0.2011</v>
      </c>
      <c r="D250" s="71">
        <v>114.88500000000001</v>
      </c>
      <c r="E250" s="71">
        <v>92</v>
      </c>
      <c r="F250" s="71">
        <v>26.9497</v>
      </c>
      <c r="G250" s="71">
        <v>16.262599999999999</v>
      </c>
      <c r="H250" s="71">
        <v>11</v>
      </c>
      <c r="I250" s="71">
        <v>15.2797</v>
      </c>
      <c r="K250" s="71">
        <v>16</v>
      </c>
      <c r="L250" s="71">
        <v>2.4011</v>
      </c>
      <c r="M250" s="71">
        <v>8.1593</v>
      </c>
      <c r="N250" s="71">
        <v>0</v>
      </c>
      <c r="O250" s="71">
        <v>0</v>
      </c>
      <c r="P250" s="71">
        <v>185.50800000000001</v>
      </c>
      <c r="U250" s="73"/>
      <c r="V250" s="73"/>
      <c r="W250" s="73"/>
      <c r="X250" s="73"/>
      <c r="Y250" s="73"/>
      <c r="Z250" s="73"/>
      <c r="AA250" s="73"/>
      <c r="AD250" s="73"/>
      <c r="AE250" s="73"/>
      <c r="AF250" s="73"/>
      <c r="AG250" s="73"/>
      <c r="AH250" s="73"/>
      <c r="AI250" s="73"/>
      <c r="AK250" s="73"/>
      <c r="AL250" s="73"/>
    </row>
    <row r="251" spans="1:38" x14ac:dyDescent="0.25">
      <c r="A251" s="71" t="s">
        <v>224</v>
      </c>
      <c r="B251" s="71">
        <v>451.45</v>
      </c>
      <c r="C251" s="71">
        <v>10.695499999999999</v>
      </c>
      <c r="D251" s="71">
        <v>462.14550000000003</v>
      </c>
      <c r="E251" s="71">
        <v>203.76</v>
      </c>
      <c r="F251" s="71">
        <v>77.316900000000004</v>
      </c>
      <c r="G251" s="71">
        <v>31.610800000000001</v>
      </c>
      <c r="H251" s="71">
        <v>47</v>
      </c>
      <c r="I251" s="71">
        <v>61.465400000000002</v>
      </c>
      <c r="K251" s="71">
        <v>6</v>
      </c>
      <c r="L251" s="71">
        <v>9.6587999999999994</v>
      </c>
      <c r="N251" s="71">
        <v>0</v>
      </c>
      <c r="O251" s="71">
        <v>0</v>
      </c>
      <c r="P251" s="71">
        <v>493.75630000000001</v>
      </c>
      <c r="U251" s="73"/>
      <c r="V251" s="73"/>
      <c r="W251" s="73"/>
      <c r="X251" s="73"/>
      <c r="Y251" s="73"/>
      <c r="Z251" s="73"/>
      <c r="AA251" s="73"/>
      <c r="AD251" s="73"/>
      <c r="AE251" s="73"/>
      <c r="AF251" s="73"/>
      <c r="AG251" s="73"/>
      <c r="AH251" s="73"/>
      <c r="AI251" s="73"/>
      <c r="AK251" s="73"/>
      <c r="AL251" s="73"/>
    </row>
    <row r="252" spans="1:38" x14ac:dyDescent="0.25">
      <c r="A252" s="71" t="s">
        <v>225</v>
      </c>
      <c r="B252" s="71">
        <v>652</v>
      </c>
      <c r="C252" s="71">
        <v>62.859400000000001</v>
      </c>
      <c r="D252" s="71">
        <v>714.85940000000005</v>
      </c>
      <c r="E252" s="71">
        <v>411</v>
      </c>
      <c r="F252" s="71">
        <v>119.596</v>
      </c>
      <c r="G252" s="71">
        <v>72.850999999999999</v>
      </c>
      <c r="H252" s="71">
        <v>63</v>
      </c>
      <c r="I252" s="71">
        <v>95.076300000000003</v>
      </c>
      <c r="K252" s="71">
        <v>40</v>
      </c>
      <c r="L252" s="71">
        <v>14.9406</v>
      </c>
      <c r="M252" s="71">
        <v>15.0357</v>
      </c>
      <c r="N252" s="71">
        <v>0</v>
      </c>
      <c r="O252" s="71">
        <v>0</v>
      </c>
      <c r="P252" s="71">
        <v>802.74609999999996</v>
      </c>
      <c r="U252" s="73"/>
      <c r="V252" s="73"/>
      <c r="W252" s="73"/>
      <c r="X252" s="73"/>
      <c r="Y252" s="73"/>
      <c r="Z252" s="73"/>
      <c r="AA252" s="73"/>
      <c r="AD252" s="73"/>
      <c r="AE252" s="73"/>
      <c r="AF252" s="73"/>
      <c r="AG252" s="73"/>
      <c r="AH252" s="73"/>
      <c r="AI252" s="73"/>
      <c r="AK252" s="73"/>
      <c r="AL252" s="73"/>
    </row>
    <row r="253" spans="1:38" x14ac:dyDescent="0.25">
      <c r="A253" s="71" t="s">
        <v>226</v>
      </c>
      <c r="B253" s="73">
        <v>4794.37</v>
      </c>
      <c r="C253" s="71">
        <v>151.08459999999999</v>
      </c>
      <c r="D253" s="73">
        <v>4945.4546</v>
      </c>
      <c r="E253" s="73">
        <v>3155.23</v>
      </c>
      <c r="F253" s="71">
        <v>827.37459999999999</v>
      </c>
      <c r="G253" s="71">
        <v>581.96389999999997</v>
      </c>
      <c r="H253" s="71">
        <v>615</v>
      </c>
      <c r="I253" s="71">
        <v>657.74549999999999</v>
      </c>
      <c r="K253" s="68">
        <v>1267</v>
      </c>
      <c r="L253" s="71">
        <v>103.36</v>
      </c>
      <c r="M253" s="71">
        <v>698.18399999999997</v>
      </c>
      <c r="N253" s="71">
        <v>34.75</v>
      </c>
      <c r="O253" s="71">
        <v>0</v>
      </c>
      <c r="P253" s="73">
        <v>6260.3525</v>
      </c>
      <c r="U253" s="73"/>
      <c r="V253" s="73"/>
      <c r="W253" s="73"/>
      <c r="X253" s="73"/>
      <c r="Y253" s="73"/>
      <c r="Z253" s="73"/>
      <c r="AA253" s="73"/>
      <c r="AD253" s="73"/>
      <c r="AE253" s="73"/>
      <c r="AF253" s="73"/>
      <c r="AG253" s="73"/>
      <c r="AH253" s="73"/>
      <c r="AI253" s="73"/>
      <c r="AK253" s="73"/>
      <c r="AL253" s="73"/>
    </row>
    <row r="254" spans="1:38" x14ac:dyDescent="0.25">
      <c r="A254" s="71" t="s">
        <v>227</v>
      </c>
      <c r="B254" s="73">
        <v>4406.93</v>
      </c>
      <c r="C254" s="71">
        <v>134.07470000000001</v>
      </c>
      <c r="D254" s="73">
        <v>4541.0047000000004</v>
      </c>
      <c r="E254" s="73">
        <v>2176.63</v>
      </c>
      <c r="F254" s="71">
        <v>759.71010000000001</v>
      </c>
      <c r="G254" s="71">
        <v>354.23</v>
      </c>
      <c r="H254" s="71">
        <v>594</v>
      </c>
      <c r="I254" s="71">
        <v>603.95360000000005</v>
      </c>
      <c r="K254" s="71">
        <v>100</v>
      </c>
      <c r="L254" s="71">
        <v>94.906999999999996</v>
      </c>
      <c r="M254" s="71">
        <v>3.0558000000000001</v>
      </c>
      <c r="N254" s="71">
        <v>21.75</v>
      </c>
      <c r="O254" s="71">
        <v>0</v>
      </c>
      <c r="P254" s="73">
        <v>4920.0405000000001</v>
      </c>
      <c r="U254" s="73"/>
      <c r="V254" s="73"/>
      <c r="W254" s="73"/>
      <c r="X254" s="73"/>
      <c r="Y254" s="73"/>
      <c r="Z254" s="73"/>
      <c r="AA254" s="73"/>
      <c r="AD254" s="73"/>
      <c r="AE254" s="73"/>
      <c r="AF254" s="73"/>
      <c r="AG254" s="73"/>
      <c r="AH254" s="73"/>
      <c r="AI254" s="73"/>
      <c r="AK254" s="73"/>
      <c r="AL254" s="73"/>
    </row>
    <row r="255" spans="1:38" x14ac:dyDescent="0.25">
      <c r="A255" s="71" t="s">
        <v>228</v>
      </c>
      <c r="B255" s="73">
        <v>7387.7550000000001</v>
      </c>
      <c r="C255" s="71">
        <v>257.92090000000002</v>
      </c>
      <c r="D255" s="73">
        <v>7645.6759000000002</v>
      </c>
      <c r="E255" s="73">
        <v>4699.43</v>
      </c>
      <c r="F255" s="73">
        <v>1279.1215999999999</v>
      </c>
      <c r="G255" s="71">
        <v>855.07709999999997</v>
      </c>
      <c r="H255" s="68">
        <v>1209</v>
      </c>
      <c r="I255" s="73">
        <v>1016.8749</v>
      </c>
      <c r="J255" s="71">
        <v>144.09379999999999</v>
      </c>
      <c r="K255" s="71">
        <v>521</v>
      </c>
      <c r="L255" s="71">
        <v>159.7946</v>
      </c>
      <c r="M255" s="71">
        <v>216.72319999999999</v>
      </c>
      <c r="N255" s="71">
        <v>59.5</v>
      </c>
      <c r="O255" s="71">
        <v>0</v>
      </c>
      <c r="P255" s="73">
        <v>8921.07</v>
      </c>
      <c r="U255" s="73"/>
      <c r="V255" s="73"/>
      <c r="W255" s="73"/>
      <c r="X255" s="73"/>
      <c r="Y255" s="73"/>
      <c r="Z255" s="73"/>
      <c r="AA255" s="73"/>
      <c r="AD255" s="73"/>
      <c r="AE255" s="73"/>
      <c r="AF255" s="73"/>
      <c r="AG255" s="73"/>
      <c r="AH255" s="73"/>
      <c r="AI255" s="73"/>
      <c r="AK255" s="73"/>
      <c r="AL255" s="73"/>
    </row>
    <row r="256" spans="1:38" x14ac:dyDescent="0.25">
      <c r="A256" s="71" t="s">
        <v>229</v>
      </c>
      <c r="B256" s="73">
        <v>5489.31</v>
      </c>
      <c r="C256" s="71">
        <v>213.70830000000001</v>
      </c>
      <c r="D256" s="73">
        <v>5703.0182999999997</v>
      </c>
      <c r="E256" s="73">
        <v>2186.6799999999998</v>
      </c>
      <c r="F256" s="71">
        <v>954.11500000000001</v>
      </c>
      <c r="G256" s="71">
        <v>308.1413</v>
      </c>
      <c r="H256" s="71">
        <v>738</v>
      </c>
      <c r="I256" s="71">
        <v>758.50139999999999</v>
      </c>
      <c r="K256" s="71">
        <v>117</v>
      </c>
      <c r="L256" s="71">
        <v>119.1931</v>
      </c>
      <c r="N256" s="71">
        <v>42</v>
      </c>
      <c r="O256" s="71">
        <v>0</v>
      </c>
      <c r="P256" s="73">
        <v>6053.1596</v>
      </c>
      <c r="U256" s="73"/>
      <c r="V256" s="73"/>
      <c r="W256" s="73"/>
      <c r="X256" s="73"/>
      <c r="Y256" s="73"/>
      <c r="Z256" s="73"/>
      <c r="AA256" s="73"/>
      <c r="AD256" s="73"/>
      <c r="AE256" s="73"/>
      <c r="AF256" s="73"/>
      <c r="AG256" s="73"/>
      <c r="AH256" s="73"/>
      <c r="AI256" s="73"/>
      <c r="AK256" s="73"/>
      <c r="AL256" s="73"/>
    </row>
    <row r="257" spans="1:38" x14ac:dyDescent="0.25">
      <c r="A257" s="71" t="s">
        <v>230</v>
      </c>
      <c r="B257" s="71">
        <v>512.5</v>
      </c>
      <c r="C257" s="71">
        <v>217.505</v>
      </c>
      <c r="D257" s="71">
        <v>730.005</v>
      </c>
      <c r="E257" s="71">
        <v>220</v>
      </c>
      <c r="F257" s="71">
        <v>122.1298</v>
      </c>
      <c r="G257" s="71">
        <v>24.467500000000001</v>
      </c>
      <c r="H257" s="71">
        <v>79</v>
      </c>
      <c r="I257" s="71">
        <v>97.090699999999998</v>
      </c>
      <c r="L257" s="71">
        <v>15.257099999999999</v>
      </c>
      <c r="N257" s="71">
        <v>2</v>
      </c>
      <c r="O257" s="71">
        <v>0</v>
      </c>
      <c r="P257" s="71">
        <v>756.47249999999997</v>
      </c>
      <c r="Q257" s="73">
        <v>4676</v>
      </c>
      <c r="R257" s="71">
        <v>0</v>
      </c>
      <c r="S257" s="73">
        <v>4285.5</v>
      </c>
      <c r="T257" s="73">
        <v>4285.5</v>
      </c>
      <c r="U257" s="73"/>
      <c r="V257" s="73"/>
      <c r="W257" s="73"/>
      <c r="X257" s="73"/>
      <c r="Y257" s="73"/>
      <c r="Z257" s="73"/>
      <c r="AA257" s="73"/>
      <c r="AD257" s="73"/>
      <c r="AE257" s="73"/>
      <c r="AF257" s="73"/>
      <c r="AG257" s="73"/>
      <c r="AH257" s="73"/>
      <c r="AI257" s="73"/>
      <c r="AK257" s="73"/>
      <c r="AL257" s="73"/>
    </row>
    <row r="258" spans="1:38" x14ac:dyDescent="0.25">
      <c r="A258" s="71" t="s">
        <v>231</v>
      </c>
      <c r="B258" s="73">
        <v>3091.95</v>
      </c>
      <c r="C258" s="71">
        <v>79.835400000000007</v>
      </c>
      <c r="D258" s="73">
        <v>3171.7854000000002</v>
      </c>
      <c r="E258" s="71">
        <v>911.02</v>
      </c>
      <c r="F258" s="71">
        <v>530.63969999999995</v>
      </c>
      <c r="G258" s="71">
        <v>95.095100000000002</v>
      </c>
      <c r="H258" s="71">
        <v>475</v>
      </c>
      <c r="I258" s="71">
        <v>421.84750000000003</v>
      </c>
      <c r="J258" s="71">
        <v>39.864400000000003</v>
      </c>
      <c r="K258" s="71">
        <v>2</v>
      </c>
      <c r="L258" s="71">
        <v>66.290300000000002</v>
      </c>
      <c r="N258" s="71">
        <v>0</v>
      </c>
      <c r="O258" s="71">
        <v>0</v>
      </c>
      <c r="P258" s="73">
        <v>3306.7449000000001</v>
      </c>
      <c r="U258" s="73"/>
      <c r="V258" s="73"/>
      <c r="W258" s="73"/>
      <c r="X258" s="73"/>
      <c r="Y258" s="73"/>
      <c r="Z258" s="73"/>
      <c r="AA258" s="73"/>
      <c r="AD258" s="73"/>
      <c r="AE258" s="73"/>
      <c r="AF258" s="73"/>
      <c r="AG258" s="73"/>
      <c r="AH258" s="73"/>
      <c r="AI258" s="73"/>
      <c r="AK258" s="73"/>
      <c r="AL258" s="73"/>
    </row>
    <row r="259" spans="1:38" x14ac:dyDescent="0.25">
      <c r="A259" s="71" t="s">
        <v>232</v>
      </c>
      <c r="B259" s="73">
        <v>1515.0050000000001</v>
      </c>
      <c r="C259" s="71">
        <v>63.576500000000003</v>
      </c>
      <c r="D259" s="73">
        <v>1578.5815</v>
      </c>
      <c r="E259" s="71">
        <v>670.01</v>
      </c>
      <c r="F259" s="71">
        <v>264.0967</v>
      </c>
      <c r="G259" s="71">
        <v>101.4783</v>
      </c>
      <c r="H259" s="71">
        <v>241</v>
      </c>
      <c r="I259" s="71">
        <v>209.9513</v>
      </c>
      <c r="J259" s="71">
        <v>23.2865</v>
      </c>
      <c r="K259" s="71">
        <v>12</v>
      </c>
      <c r="L259" s="71">
        <v>32.992400000000004</v>
      </c>
      <c r="N259" s="71">
        <v>14</v>
      </c>
      <c r="O259" s="71">
        <v>0</v>
      </c>
      <c r="P259" s="73">
        <v>1717.3462999999999</v>
      </c>
      <c r="U259" s="73"/>
      <c r="V259" s="73"/>
      <c r="W259" s="73"/>
      <c r="X259" s="73"/>
      <c r="Y259" s="73"/>
      <c r="Z259" s="73"/>
      <c r="AA259" s="73"/>
      <c r="AD259" s="73"/>
      <c r="AE259" s="73"/>
      <c r="AF259" s="73"/>
      <c r="AG259" s="73"/>
      <c r="AH259" s="73"/>
      <c r="AI259" s="73"/>
      <c r="AK259" s="73"/>
      <c r="AL259" s="73"/>
    </row>
    <row r="260" spans="1:38" x14ac:dyDescent="0.25">
      <c r="A260" s="71" t="s">
        <v>233</v>
      </c>
      <c r="B260" s="73">
        <v>3345</v>
      </c>
      <c r="C260" s="71">
        <v>117.6811</v>
      </c>
      <c r="D260" s="73">
        <v>3462.6810999999998</v>
      </c>
      <c r="E260" s="71">
        <v>924</v>
      </c>
      <c r="F260" s="71">
        <v>579.30650000000003</v>
      </c>
      <c r="G260" s="71">
        <v>86.173400000000001</v>
      </c>
      <c r="H260" s="71">
        <v>353</v>
      </c>
      <c r="I260" s="71">
        <v>460.53660000000002</v>
      </c>
      <c r="K260" s="71">
        <v>15</v>
      </c>
      <c r="L260" s="71">
        <v>72.37</v>
      </c>
      <c r="N260" s="71">
        <v>0</v>
      </c>
      <c r="O260" s="71">
        <v>0</v>
      </c>
      <c r="P260" s="73">
        <v>3548.8544999999999</v>
      </c>
      <c r="U260" s="73"/>
      <c r="V260" s="73"/>
      <c r="W260" s="73"/>
      <c r="X260" s="73"/>
      <c r="Y260" s="73"/>
      <c r="Z260" s="73"/>
      <c r="AA260" s="73"/>
      <c r="AD260" s="73"/>
      <c r="AE260" s="73"/>
      <c r="AF260" s="73"/>
      <c r="AG260" s="73"/>
      <c r="AH260" s="73"/>
      <c r="AI260" s="73"/>
      <c r="AK260" s="73"/>
      <c r="AL260" s="73"/>
    </row>
    <row r="261" spans="1:38" x14ac:dyDescent="0.25">
      <c r="A261" s="71" t="s">
        <v>234</v>
      </c>
      <c r="B261" s="71">
        <v>968.65</v>
      </c>
      <c r="C261" s="71">
        <v>14.7958</v>
      </c>
      <c r="D261" s="71">
        <v>983.44579999999996</v>
      </c>
      <c r="E261" s="71">
        <v>225</v>
      </c>
      <c r="F261" s="71">
        <v>164.53049999999999</v>
      </c>
      <c r="G261" s="71">
        <v>15.1174</v>
      </c>
      <c r="H261" s="71">
        <v>118</v>
      </c>
      <c r="I261" s="71">
        <v>130.79830000000001</v>
      </c>
      <c r="K261" s="71">
        <v>7</v>
      </c>
      <c r="L261" s="71">
        <v>20.553999999999998</v>
      </c>
      <c r="N261" s="71">
        <v>0</v>
      </c>
      <c r="O261" s="71">
        <v>0</v>
      </c>
      <c r="P261" s="71">
        <v>998.56320000000005</v>
      </c>
      <c r="U261" s="73"/>
      <c r="V261" s="73"/>
      <c r="W261" s="73"/>
      <c r="X261" s="73"/>
      <c r="Y261" s="73"/>
      <c r="Z261" s="73"/>
      <c r="AA261" s="73"/>
      <c r="AD261" s="73"/>
      <c r="AE261" s="73"/>
      <c r="AF261" s="73"/>
      <c r="AG261" s="73"/>
      <c r="AH261" s="73"/>
      <c r="AI261" s="73"/>
      <c r="AK261" s="73"/>
      <c r="AL261" s="73"/>
    </row>
    <row r="262" spans="1:38" x14ac:dyDescent="0.25">
      <c r="A262" s="71" t="s">
        <v>533</v>
      </c>
      <c r="B262" s="71">
        <v>410.5</v>
      </c>
      <c r="D262" s="71">
        <v>300.5</v>
      </c>
      <c r="E262" s="71">
        <v>155</v>
      </c>
      <c r="F262" s="71">
        <v>68.676699999999997</v>
      </c>
      <c r="G262" s="71">
        <v>21.5808</v>
      </c>
      <c r="H262" s="71">
        <v>62</v>
      </c>
      <c r="I262" s="71">
        <v>39.966500000000003</v>
      </c>
      <c r="J262" s="71">
        <v>16.525099999999998</v>
      </c>
      <c r="L262" s="71">
        <v>6.2805</v>
      </c>
      <c r="N262" s="71">
        <v>2.5</v>
      </c>
      <c r="O262" s="71">
        <v>0</v>
      </c>
      <c r="P262" s="71">
        <v>451.10590000000002</v>
      </c>
      <c r="U262" s="73"/>
      <c r="V262" s="73"/>
      <c r="W262" s="73"/>
      <c r="X262" s="73"/>
      <c r="Y262" s="73"/>
      <c r="Z262" s="73"/>
      <c r="AA262" s="73"/>
      <c r="AD262" s="73"/>
      <c r="AE262" s="73"/>
      <c r="AF262" s="73"/>
      <c r="AG262" s="73"/>
      <c r="AH262" s="73"/>
      <c r="AI262" s="73"/>
      <c r="AK262" s="73"/>
      <c r="AL262" s="73"/>
    </row>
    <row r="263" spans="1:38" x14ac:dyDescent="0.25">
      <c r="A263" s="71" t="s">
        <v>235</v>
      </c>
      <c r="B263" s="73">
        <v>2755.31</v>
      </c>
      <c r="C263" s="71">
        <v>141.2439</v>
      </c>
      <c r="D263" s="73">
        <v>2896.5538999999999</v>
      </c>
      <c r="E263" s="71">
        <v>924</v>
      </c>
      <c r="F263" s="71">
        <v>484.59350000000001</v>
      </c>
      <c r="G263" s="71">
        <v>109.8516</v>
      </c>
      <c r="H263" s="71">
        <v>355</v>
      </c>
      <c r="I263" s="71">
        <v>385.24169999999998</v>
      </c>
      <c r="K263" s="71">
        <v>35</v>
      </c>
      <c r="L263" s="71">
        <v>60.537999999999997</v>
      </c>
      <c r="N263" s="71">
        <v>0</v>
      </c>
      <c r="O263" s="71">
        <v>0</v>
      </c>
      <c r="P263" s="73">
        <v>3006.4054999999998</v>
      </c>
      <c r="U263" s="73"/>
      <c r="V263" s="73"/>
      <c r="W263" s="73"/>
      <c r="X263" s="73"/>
      <c r="Y263" s="73"/>
      <c r="Z263" s="73"/>
      <c r="AA263" s="73"/>
      <c r="AD263" s="73"/>
      <c r="AE263" s="73"/>
      <c r="AF263" s="73"/>
      <c r="AG263" s="73"/>
      <c r="AH263" s="73"/>
      <c r="AI263" s="73"/>
      <c r="AK263" s="73"/>
      <c r="AL263" s="73"/>
    </row>
    <row r="264" spans="1:38" x14ac:dyDescent="0.25">
      <c r="A264" s="71" t="s">
        <v>236</v>
      </c>
      <c r="B264" s="73">
        <v>10108.955</v>
      </c>
      <c r="C264" s="71">
        <v>268.02679999999998</v>
      </c>
      <c r="D264" s="73">
        <v>10376.9818</v>
      </c>
      <c r="E264" s="73">
        <v>2942.24</v>
      </c>
      <c r="F264" s="73">
        <v>1736.0690999999999</v>
      </c>
      <c r="G264" s="71">
        <v>301.54270000000002</v>
      </c>
      <c r="H264" s="68">
        <v>1794</v>
      </c>
      <c r="I264" s="73">
        <v>1380.1386</v>
      </c>
      <c r="J264" s="71">
        <v>310.39609999999999</v>
      </c>
      <c r="K264" s="71">
        <v>307</v>
      </c>
      <c r="L264" s="71">
        <v>216.87889999999999</v>
      </c>
      <c r="M264" s="71">
        <v>54.072600000000001</v>
      </c>
      <c r="N264" s="71">
        <v>0</v>
      </c>
      <c r="O264" s="71">
        <v>0</v>
      </c>
      <c r="P264" s="73">
        <v>11042.993200000001</v>
      </c>
      <c r="U264" s="73"/>
      <c r="V264" s="73"/>
      <c r="W264" s="73"/>
      <c r="X264" s="73"/>
      <c r="Y264" s="73"/>
      <c r="Z264" s="73"/>
      <c r="AA264" s="73"/>
      <c r="AD264" s="73"/>
      <c r="AE264" s="73"/>
      <c r="AF264" s="73"/>
      <c r="AG264" s="73"/>
      <c r="AH264" s="73"/>
      <c r="AI264" s="73"/>
      <c r="AK264" s="73"/>
      <c r="AL264" s="73"/>
    </row>
    <row r="265" spans="1:38" x14ac:dyDescent="0.25">
      <c r="A265" s="71" t="s">
        <v>237</v>
      </c>
      <c r="B265" s="71">
        <v>507.15499999999997</v>
      </c>
      <c r="C265" s="71">
        <v>22.0197</v>
      </c>
      <c r="D265" s="71">
        <v>529.17470000000003</v>
      </c>
      <c r="E265" s="71">
        <v>197.26</v>
      </c>
      <c r="F265" s="71">
        <v>88.530900000000003</v>
      </c>
      <c r="G265" s="71">
        <v>27.182300000000001</v>
      </c>
      <c r="H265" s="71">
        <v>103</v>
      </c>
      <c r="I265" s="71">
        <v>70.380200000000002</v>
      </c>
      <c r="J265" s="71">
        <v>24.4648</v>
      </c>
      <c r="K265" s="71">
        <v>9</v>
      </c>
      <c r="L265" s="71">
        <v>11.059799999999999</v>
      </c>
      <c r="N265" s="71">
        <v>6.75</v>
      </c>
      <c r="O265" s="71">
        <v>0</v>
      </c>
      <c r="P265" s="71">
        <v>587.57180000000005</v>
      </c>
      <c r="U265" s="73"/>
      <c r="V265" s="73"/>
      <c r="W265" s="73"/>
      <c r="X265" s="73"/>
      <c r="Y265" s="73"/>
      <c r="Z265" s="73"/>
      <c r="AA265" s="73"/>
      <c r="AD265" s="73"/>
      <c r="AE265" s="73"/>
      <c r="AF265" s="73"/>
      <c r="AG265" s="73"/>
      <c r="AH265" s="73"/>
      <c r="AI265" s="73"/>
      <c r="AK265" s="73"/>
      <c r="AL265" s="73"/>
    </row>
    <row r="266" spans="1:38" x14ac:dyDescent="0.25">
      <c r="A266" s="71" t="s">
        <v>238</v>
      </c>
      <c r="B266" s="73">
        <v>2186.0500000000002</v>
      </c>
      <c r="C266" s="71">
        <v>81.970299999999995</v>
      </c>
      <c r="D266" s="73">
        <v>2268.0203000000001</v>
      </c>
      <c r="E266" s="71">
        <v>967.55</v>
      </c>
      <c r="F266" s="71">
        <v>379.43979999999999</v>
      </c>
      <c r="G266" s="71">
        <v>147.02760000000001</v>
      </c>
      <c r="H266" s="71">
        <v>388</v>
      </c>
      <c r="I266" s="71">
        <v>301.64670000000001</v>
      </c>
      <c r="J266" s="71">
        <v>64.765000000000001</v>
      </c>
      <c r="K266" s="71">
        <v>8</v>
      </c>
      <c r="L266" s="71">
        <v>47.401600000000002</v>
      </c>
      <c r="N266" s="71">
        <v>32.5</v>
      </c>
      <c r="O266" s="71">
        <v>0</v>
      </c>
      <c r="P266" s="73">
        <v>2512.3128999999999</v>
      </c>
      <c r="U266" s="73"/>
      <c r="V266" s="73"/>
      <c r="W266" s="73"/>
      <c r="X266" s="73"/>
      <c r="Y266" s="73"/>
      <c r="Z266" s="73"/>
      <c r="AA266" s="73"/>
      <c r="AD266" s="73"/>
      <c r="AE266" s="73"/>
      <c r="AF266" s="73"/>
      <c r="AG266" s="73"/>
      <c r="AH266" s="73"/>
      <c r="AI266" s="73"/>
      <c r="AK266" s="73"/>
      <c r="AL266" s="73"/>
    </row>
    <row r="267" spans="1:38" x14ac:dyDescent="0.25">
      <c r="A267" s="71" t="s">
        <v>239</v>
      </c>
      <c r="B267" s="71">
        <v>236.07</v>
      </c>
      <c r="D267" s="71">
        <v>236.07</v>
      </c>
      <c r="E267" s="71">
        <v>65.569999999999993</v>
      </c>
      <c r="F267" s="71">
        <v>39.494500000000002</v>
      </c>
      <c r="G267" s="71">
        <v>6.5189000000000004</v>
      </c>
      <c r="H267" s="71">
        <v>32</v>
      </c>
      <c r="I267" s="71">
        <v>31.397300000000001</v>
      </c>
      <c r="J267" s="71">
        <v>0.45200000000000001</v>
      </c>
      <c r="L267" s="71">
        <v>4.9339000000000004</v>
      </c>
      <c r="N267" s="71">
        <v>0</v>
      </c>
      <c r="O267" s="71">
        <v>0</v>
      </c>
      <c r="P267" s="71">
        <v>243.04089999999999</v>
      </c>
      <c r="U267" s="73"/>
      <c r="V267" s="73"/>
      <c r="W267" s="73"/>
      <c r="X267" s="73"/>
      <c r="Y267" s="73"/>
      <c r="Z267" s="73"/>
      <c r="AA267" s="73"/>
      <c r="AD267" s="73"/>
      <c r="AE267" s="73"/>
      <c r="AF267" s="73"/>
      <c r="AG267" s="73"/>
      <c r="AH267" s="73"/>
      <c r="AI267" s="73"/>
      <c r="AK267" s="73"/>
      <c r="AL267" s="73"/>
    </row>
    <row r="268" spans="1:38" x14ac:dyDescent="0.25">
      <c r="A268" s="71" t="s">
        <v>240</v>
      </c>
      <c r="B268" s="73">
        <v>1189.415</v>
      </c>
      <c r="C268" s="71">
        <v>47.412999999999997</v>
      </c>
      <c r="D268" s="73">
        <v>1236.828</v>
      </c>
      <c r="E268" s="71">
        <v>559.99</v>
      </c>
      <c r="F268" s="71">
        <v>206.9213</v>
      </c>
      <c r="G268" s="71">
        <v>88.267200000000003</v>
      </c>
      <c r="H268" s="71">
        <v>108</v>
      </c>
      <c r="I268" s="71">
        <v>164.49809999999999</v>
      </c>
      <c r="L268" s="71">
        <v>25.849699999999999</v>
      </c>
      <c r="N268" s="71">
        <v>11.5975</v>
      </c>
      <c r="O268" s="71">
        <v>0</v>
      </c>
      <c r="P268" s="73">
        <v>1336.6927000000001</v>
      </c>
      <c r="U268" s="73"/>
      <c r="V268" s="73"/>
      <c r="W268" s="73"/>
      <c r="X268" s="73"/>
      <c r="Y268" s="73"/>
      <c r="Z268" s="73"/>
      <c r="AA268" s="73"/>
      <c r="AD268" s="73"/>
      <c r="AE268" s="73"/>
      <c r="AF268" s="73"/>
      <c r="AG268" s="73"/>
      <c r="AH268" s="73"/>
      <c r="AI268" s="73"/>
      <c r="AK268" s="73"/>
      <c r="AL268" s="73"/>
    </row>
    <row r="269" spans="1:38" x14ac:dyDescent="0.25">
      <c r="A269" s="71" t="s">
        <v>241</v>
      </c>
      <c r="B269" s="71">
        <v>131.65</v>
      </c>
      <c r="C269" s="71">
        <v>3.2210000000000001</v>
      </c>
      <c r="D269" s="71">
        <v>134.87100000000001</v>
      </c>
      <c r="E269" s="71">
        <v>66</v>
      </c>
      <c r="F269" s="71">
        <v>22.5639</v>
      </c>
      <c r="G269" s="71">
        <v>10.859</v>
      </c>
      <c r="H269" s="71">
        <v>17</v>
      </c>
      <c r="I269" s="71">
        <v>17.937799999999999</v>
      </c>
      <c r="L269" s="71">
        <v>2.8188</v>
      </c>
      <c r="N269" s="71">
        <v>0</v>
      </c>
      <c r="O269" s="71">
        <v>0</v>
      </c>
      <c r="P269" s="71">
        <v>145.72999999999999</v>
      </c>
      <c r="U269" s="73"/>
      <c r="V269" s="73"/>
      <c r="W269" s="73"/>
      <c r="X269" s="73"/>
      <c r="Y269" s="73"/>
      <c r="Z269" s="73"/>
      <c r="AA269" s="73"/>
      <c r="AD269" s="73"/>
      <c r="AE269" s="73"/>
      <c r="AF269" s="73"/>
      <c r="AG269" s="73"/>
      <c r="AH269" s="73"/>
      <c r="AI269" s="73"/>
      <c r="AK269" s="73"/>
      <c r="AL269" s="73"/>
    </row>
    <row r="270" spans="1:38" x14ac:dyDescent="0.25">
      <c r="A270" s="71" t="s">
        <v>242</v>
      </c>
      <c r="B270" s="71">
        <v>541.71</v>
      </c>
      <c r="C270" s="71">
        <v>13.035500000000001</v>
      </c>
      <c r="D270" s="71">
        <v>554.74549999999999</v>
      </c>
      <c r="E270" s="71">
        <v>234.07</v>
      </c>
      <c r="F270" s="71">
        <v>92.808899999999994</v>
      </c>
      <c r="G270" s="71">
        <v>35.315300000000001</v>
      </c>
      <c r="H270" s="71">
        <v>81</v>
      </c>
      <c r="I270" s="71">
        <v>73.781199999999998</v>
      </c>
      <c r="J270" s="71">
        <v>5.4141000000000004</v>
      </c>
      <c r="L270" s="71">
        <v>11.594200000000001</v>
      </c>
      <c r="N270" s="71">
        <v>0</v>
      </c>
      <c r="O270" s="71">
        <v>0</v>
      </c>
      <c r="P270" s="71">
        <v>595.47490000000005</v>
      </c>
      <c r="U270" s="73"/>
      <c r="V270" s="73"/>
      <c r="W270" s="73"/>
      <c r="X270" s="73"/>
      <c r="Y270" s="73"/>
      <c r="Z270" s="73"/>
      <c r="AA270" s="73"/>
      <c r="AD270" s="73"/>
      <c r="AE270" s="73"/>
      <c r="AF270" s="73"/>
      <c r="AG270" s="73"/>
      <c r="AH270" s="73"/>
      <c r="AI270" s="73"/>
      <c r="AK270" s="73"/>
      <c r="AL270" s="73"/>
    </row>
    <row r="271" spans="1:38" x14ac:dyDescent="0.25">
      <c r="A271" s="71" t="s">
        <v>243</v>
      </c>
      <c r="B271" s="73">
        <v>1269.26</v>
      </c>
      <c r="C271" s="71">
        <v>53.642499999999998</v>
      </c>
      <c r="D271" s="73">
        <v>1322.9024999999999</v>
      </c>
      <c r="E271" s="71">
        <v>599.51</v>
      </c>
      <c r="F271" s="71">
        <v>312.56119999999999</v>
      </c>
      <c r="G271" s="71">
        <v>71.737200000000001</v>
      </c>
      <c r="H271" s="71">
        <v>174</v>
      </c>
      <c r="I271" s="71">
        <v>248.4796</v>
      </c>
      <c r="K271" s="71">
        <v>56</v>
      </c>
      <c r="L271" s="71">
        <v>39.046799999999998</v>
      </c>
      <c r="M271" s="71">
        <v>10.171900000000001</v>
      </c>
      <c r="N271" s="71">
        <v>14.75</v>
      </c>
      <c r="O271" s="71">
        <v>0</v>
      </c>
      <c r="P271" s="73">
        <v>1419.5616</v>
      </c>
      <c r="U271" s="73"/>
      <c r="V271" s="73"/>
      <c r="W271" s="73"/>
      <c r="X271" s="73"/>
      <c r="Y271" s="73"/>
      <c r="Z271" s="73"/>
      <c r="AA271" s="73"/>
      <c r="AD271" s="73"/>
      <c r="AE271" s="73"/>
      <c r="AF271" s="73"/>
      <c r="AG271" s="73"/>
      <c r="AH271" s="73"/>
      <c r="AI271" s="73"/>
      <c r="AK271" s="73"/>
      <c r="AL271" s="73"/>
    </row>
    <row r="272" spans="1:38" x14ac:dyDescent="0.25">
      <c r="A272" s="71" t="s">
        <v>244</v>
      </c>
      <c r="B272" s="71">
        <v>245.5</v>
      </c>
      <c r="C272" s="71">
        <v>0.4234</v>
      </c>
      <c r="D272" s="71">
        <v>245.92339999999999</v>
      </c>
      <c r="E272" s="71">
        <v>107</v>
      </c>
      <c r="F272" s="71">
        <v>41.143000000000001</v>
      </c>
      <c r="G272" s="71">
        <v>16.464300000000001</v>
      </c>
      <c r="H272" s="71">
        <v>35</v>
      </c>
      <c r="I272" s="71">
        <v>32.707799999999999</v>
      </c>
      <c r="J272" s="71">
        <v>1.7191000000000001</v>
      </c>
      <c r="L272" s="71">
        <v>5.1398000000000001</v>
      </c>
      <c r="N272" s="71">
        <v>0</v>
      </c>
      <c r="O272" s="71">
        <v>0</v>
      </c>
      <c r="P272" s="71">
        <v>264.10680000000002</v>
      </c>
      <c r="U272" s="73"/>
      <c r="V272" s="73"/>
      <c r="W272" s="73"/>
      <c r="X272" s="73"/>
      <c r="Y272" s="73"/>
      <c r="Z272" s="73"/>
      <c r="AA272" s="73"/>
      <c r="AD272" s="73"/>
      <c r="AE272" s="73"/>
      <c r="AF272" s="73"/>
      <c r="AG272" s="73"/>
      <c r="AH272" s="73"/>
      <c r="AI272" s="73"/>
      <c r="AK272" s="73"/>
      <c r="AL272" s="73"/>
    </row>
    <row r="273" spans="1:38" x14ac:dyDescent="0.25">
      <c r="A273" s="71" t="s">
        <v>245</v>
      </c>
      <c r="B273" s="73">
        <v>3363.51</v>
      </c>
      <c r="C273" s="71">
        <v>75.961200000000005</v>
      </c>
      <c r="D273" s="73">
        <v>3439.4712</v>
      </c>
      <c r="E273" s="73">
        <v>1284.03</v>
      </c>
      <c r="F273" s="71">
        <v>575.42349999999999</v>
      </c>
      <c r="G273" s="71">
        <v>177.1516</v>
      </c>
      <c r="H273" s="71">
        <v>469</v>
      </c>
      <c r="I273" s="71">
        <v>457.44970000000001</v>
      </c>
      <c r="J273" s="71">
        <v>8.6626999999999992</v>
      </c>
      <c r="K273" s="71">
        <v>54</v>
      </c>
      <c r="L273" s="71">
        <v>71.884900000000002</v>
      </c>
      <c r="N273" s="71">
        <v>31.5</v>
      </c>
      <c r="O273" s="71">
        <v>0</v>
      </c>
      <c r="P273" s="73">
        <v>3656.7855</v>
      </c>
      <c r="U273" s="73"/>
      <c r="V273" s="73"/>
      <c r="W273" s="73"/>
      <c r="X273" s="73"/>
      <c r="Y273" s="73"/>
      <c r="Z273" s="73"/>
      <c r="AA273" s="73"/>
      <c r="AD273" s="73"/>
      <c r="AE273" s="73"/>
      <c r="AF273" s="73"/>
      <c r="AG273" s="73"/>
      <c r="AH273" s="73"/>
      <c r="AI273" s="73"/>
      <c r="AK273" s="73"/>
      <c r="AL273" s="73"/>
    </row>
    <row r="274" spans="1:38" x14ac:dyDescent="0.25">
      <c r="A274" s="71" t="s">
        <v>246</v>
      </c>
      <c r="B274" s="71">
        <v>522.495</v>
      </c>
      <c r="C274" s="71">
        <v>22.8703</v>
      </c>
      <c r="D274" s="71">
        <v>545.36530000000005</v>
      </c>
      <c r="F274" s="71">
        <v>91.239599999999996</v>
      </c>
      <c r="I274" s="71">
        <v>72.533600000000007</v>
      </c>
      <c r="L274" s="71">
        <v>11.398099999999999</v>
      </c>
      <c r="N274" s="71">
        <v>8.25</v>
      </c>
      <c r="O274" s="71">
        <v>0</v>
      </c>
      <c r="P274" s="71">
        <v>553.61530000000005</v>
      </c>
      <c r="U274" s="73"/>
      <c r="V274" s="73"/>
      <c r="W274" s="73"/>
      <c r="X274" s="73"/>
      <c r="Y274" s="73"/>
      <c r="Z274" s="73"/>
      <c r="AA274" s="73"/>
      <c r="AD274" s="73"/>
      <c r="AE274" s="73"/>
      <c r="AF274" s="73"/>
      <c r="AG274" s="73"/>
      <c r="AH274" s="73"/>
      <c r="AI274" s="73"/>
      <c r="AK274" s="73"/>
      <c r="AL274" s="73"/>
    </row>
    <row r="275" spans="1:38" x14ac:dyDescent="0.25">
      <c r="A275" s="71" t="s">
        <v>247</v>
      </c>
      <c r="B275" s="71">
        <v>445.01499999999999</v>
      </c>
      <c r="C275" s="71">
        <v>13.9124</v>
      </c>
      <c r="D275" s="71">
        <v>458.92739999999998</v>
      </c>
      <c r="E275" s="71">
        <v>246.03</v>
      </c>
      <c r="F275" s="71">
        <v>76.778599999999997</v>
      </c>
      <c r="G275" s="71">
        <v>42.312899999999999</v>
      </c>
      <c r="H275" s="71">
        <v>72</v>
      </c>
      <c r="I275" s="71">
        <v>61.037300000000002</v>
      </c>
      <c r="J275" s="71">
        <v>8.2219999999999995</v>
      </c>
      <c r="L275" s="71">
        <v>9.5915999999999997</v>
      </c>
      <c r="N275" s="71">
        <v>0</v>
      </c>
      <c r="O275" s="71">
        <v>0</v>
      </c>
      <c r="P275" s="71">
        <v>509.46230000000003</v>
      </c>
      <c r="U275" s="73"/>
      <c r="V275" s="73"/>
      <c r="W275" s="73"/>
      <c r="X275" s="73"/>
      <c r="Y275" s="73"/>
      <c r="Z275" s="73"/>
      <c r="AA275" s="73"/>
      <c r="AD275" s="73"/>
      <c r="AE275" s="73"/>
      <c r="AF275" s="73"/>
      <c r="AG275" s="73"/>
      <c r="AH275" s="73"/>
      <c r="AI275" s="73"/>
      <c r="AK275" s="73"/>
      <c r="AL275" s="73"/>
    </row>
    <row r="276" spans="1:38" x14ac:dyDescent="0.25">
      <c r="A276" s="71" t="s">
        <v>248</v>
      </c>
      <c r="B276" s="71">
        <v>662.41499999999996</v>
      </c>
      <c r="C276" s="71">
        <v>28.031600000000001</v>
      </c>
      <c r="D276" s="71">
        <v>690.44659999999999</v>
      </c>
      <c r="E276" s="71">
        <v>340</v>
      </c>
      <c r="F276" s="71">
        <v>115.5117</v>
      </c>
      <c r="G276" s="71">
        <v>56.122100000000003</v>
      </c>
      <c r="H276" s="71">
        <v>143</v>
      </c>
      <c r="I276" s="71">
        <v>91.829400000000007</v>
      </c>
      <c r="J276" s="71">
        <v>38.378</v>
      </c>
      <c r="L276" s="71">
        <v>14.430300000000001</v>
      </c>
      <c r="N276" s="71">
        <v>0</v>
      </c>
      <c r="O276" s="71">
        <v>0</v>
      </c>
      <c r="P276" s="71">
        <v>784.94669999999996</v>
      </c>
      <c r="U276" s="73"/>
      <c r="V276" s="73"/>
      <c r="W276" s="73"/>
      <c r="X276" s="73"/>
      <c r="Y276" s="73"/>
      <c r="Z276" s="73"/>
      <c r="AA276" s="73"/>
      <c r="AD276" s="73"/>
      <c r="AE276" s="73"/>
      <c r="AF276" s="73"/>
      <c r="AG276" s="73"/>
      <c r="AH276" s="73"/>
      <c r="AI276" s="73"/>
      <c r="AK276" s="73"/>
      <c r="AL276" s="73"/>
    </row>
    <row r="277" spans="1:38" x14ac:dyDescent="0.25">
      <c r="A277" s="71" t="s">
        <v>534</v>
      </c>
      <c r="B277" s="71">
        <v>125</v>
      </c>
      <c r="D277" s="71">
        <v>89</v>
      </c>
      <c r="E277" s="71">
        <v>80.31</v>
      </c>
      <c r="F277" s="71">
        <v>20.912500000000001</v>
      </c>
      <c r="G277" s="71">
        <v>14.85</v>
      </c>
      <c r="H277" s="71">
        <v>12</v>
      </c>
      <c r="I277" s="71">
        <v>11.837</v>
      </c>
      <c r="J277" s="71">
        <v>0.1222</v>
      </c>
      <c r="L277" s="71">
        <v>1.8601000000000001</v>
      </c>
      <c r="N277" s="71">
        <v>0</v>
      </c>
      <c r="O277" s="71">
        <v>0</v>
      </c>
      <c r="P277" s="71">
        <v>139.97219999999999</v>
      </c>
      <c r="U277" s="73"/>
      <c r="V277" s="73"/>
      <c r="W277" s="73"/>
      <c r="X277" s="73"/>
      <c r="Y277" s="73"/>
      <c r="Z277" s="73"/>
      <c r="AA277" s="73"/>
      <c r="AD277" s="73"/>
      <c r="AE277" s="73"/>
      <c r="AF277" s="73"/>
      <c r="AG277" s="73"/>
      <c r="AH277" s="73"/>
      <c r="AI277" s="73"/>
      <c r="AK277" s="73"/>
      <c r="AL277" s="73"/>
    </row>
    <row r="278" spans="1:38" x14ac:dyDescent="0.25">
      <c r="A278" s="71" t="s">
        <v>249</v>
      </c>
      <c r="B278" s="73">
        <v>3953.4949999999999</v>
      </c>
      <c r="C278" s="71">
        <v>146.32419999999999</v>
      </c>
      <c r="D278" s="73">
        <v>4099.8191999999999</v>
      </c>
      <c r="E278" s="73">
        <v>2278.0100000000002</v>
      </c>
      <c r="F278" s="71">
        <v>685.89980000000003</v>
      </c>
      <c r="G278" s="71">
        <v>398.02760000000001</v>
      </c>
      <c r="H278" s="71">
        <v>617</v>
      </c>
      <c r="I278" s="71">
        <v>545.27599999999995</v>
      </c>
      <c r="J278" s="71">
        <v>53.792999999999999</v>
      </c>
      <c r="K278" s="71">
        <v>49</v>
      </c>
      <c r="L278" s="71">
        <v>85.686199999999999</v>
      </c>
      <c r="N278" s="71">
        <v>66.75</v>
      </c>
      <c r="O278" s="71">
        <v>0</v>
      </c>
      <c r="P278" s="73">
        <v>4618.3897999999999</v>
      </c>
      <c r="U278" s="73"/>
      <c r="V278" s="73"/>
      <c r="W278" s="73"/>
      <c r="X278" s="73"/>
      <c r="Y278" s="73"/>
      <c r="Z278" s="73"/>
      <c r="AA278" s="73"/>
      <c r="AD278" s="73"/>
      <c r="AE278" s="73"/>
      <c r="AF278" s="73"/>
      <c r="AG278" s="73"/>
      <c r="AH278" s="73"/>
      <c r="AI278" s="73"/>
      <c r="AK278" s="73"/>
      <c r="AL278" s="73"/>
    </row>
    <row r="279" spans="1:38" x14ac:dyDescent="0.25">
      <c r="A279" s="71" t="s">
        <v>535</v>
      </c>
      <c r="B279" s="71">
        <v>614.99</v>
      </c>
      <c r="C279" s="71">
        <v>18.7379</v>
      </c>
      <c r="D279" s="71">
        <v>484.6422</v>
      </c>
      <c r="E279" s="71">
        <v>370.16</v>
      </c>
      <c r="F279" s="71">
        <v>106.0227</v>
      </c>
      <c r="G279" s="71">
        <v>66.034999999999997</v>
      </c>
      <c r="H279" s="71">
        <v>81</v>
      </c>
      <c r="I279" s="71">
        <v>64.457400000000007</v>
      </c>
      <c r="J279" s="71">
        <v>12.4069</v>
      </c>
      <c r="L279" s="71">
        <v>10.129</v>
      </c>
      <c r="N279" s="71">
        <v>0</v>
      </c>
      <c r="O279" s="71">
        <v>0</v>
      </c>
      <c r="P279" s="71">
        <v>712.16980000000001</v>
      </c>
      <c r="U279" s="73"/>
      <c r="V279" s="73"/>
      <c r="W279" s="73"/>
      <c r="X279" s="73"/>
      <c r="Y279" s="73"/>
      <c r="Z279" s="73"/>
      <c r="AA279" s="73"/>
      <c r="AD279" s="73"/>
      <c r="AE279" s="73"/>
      <c r="AF279" s="73"/>
      <c r="AG279" s="73"/>
      <c r="AH279" s="73"/>
      <c r="AI279" s="73"/>
      <c r="AK279" s="73"/>
      <c r="AL279" s="73"/>
    </row>
    <row r="280" spans="1:38" x14ac:dyDescent="0.25">
      <c r="A280" s="71" t="s">
        <v>250</v>
      </c>
      <c r="B280" s="71">
        <v>403.36</v>
      </c>
      <c r="C280" s="71">
        <v>4.6551999999999998</v>
      </c>
      <c r="D280" s="71">
        <v>408.01519999999999</v>
      </c>
      <c r="E280" s="71">
        <v>129</v>
      </c>
      <c r="F280" s="71">
        <v>68.260900000000007</v>
      </c>
      <c r="G280" s="71">
        <v>15.184799999999999</v>
      </c>
      <c r="H280" s="71">
        <v>73</v>
      </c>
      <c r="I280" s="71">
        <v>54.265999999999998</v>
      </c>
      <c r="J280" s="71">
        <v>14.0505</v>
      </c>
      <c r="K280" s="71">
        <v>20</v>
      </c>
      <c r="L280" s="71">
        <v>8.5274999999999999</v>
      </c>
      <c r="M280" s="71">
        <v>6.8834999999999997</v>
      </c>
      <c r="N280" s="71">
        <v>0</v>
      </c>
      <c r="O280" s="71">
        <v>0</v>
      </c>
      <c r="P280" s="71">
        <v>444.13400000000001</v>
      </c>
      <c r="U280" s="73"/>
      <c r="V280" s="73"/>
      <c r="W280" s="73"/>
      <c r="X280" s="73"/>
      <c r="Y280" s="73"/>
      <c r="Z280" s="73"/>
      <c r="AA280" s="73"/>
      <c r="AD280" s="73"/>
      <c r="AE280" s="73"/>
      <c r="AF280" s="73"/>
      <c r="AG280" s="73"/>
      <c r="AH280" s="73"/>
      <c r="AI280" s="73"/>
      <c r="AK280" s="73"/>
      <c r="AL280" s="73"/>
    </row>
    <row r="281" spans="1:38" x14ac:dyDescent="0.25">
      <c r="A281" s="71" t="s">
        <v>251</v>
      </c>
      <c r="B281" s="71">
        <v>908.34</v>
      </c>
      <c r="C281" s="71">
        <v>32.893000000000001</v>
      </c>
      <c r="D281" s="71">
        <v>941.23299999999995</v>
      </c>
      <c r="E281" s="71">
        <v>378</v>
      </c>
      <c r="F281" s="71">
        <v>157.4683</v>
      </c>
      <c r="G281" s="71">
        <v>55.132899999999999</v>
      </c>
      <c r="H281" s="71">
        <v>126</v>
      </c>
      <c r="I281" s="71">
        <v>125.184</v>
      </c>
      <c r="J281" s="71">
        <v>0.61199999999999999</v>
      </c>
      <c r="K281" s="71">
        <v>2</v>
      </c>
      <c r="L281" s="71">
        <v>19.671800000000001</v>
      </c>
      <c r="N281" s="71">
        <v>0</v>
      </c>
      <c r="O281" s="71">
        <v>0</v>
      </c>
      <c r="P281" s="71">
        <v>996.97789999999998</v>
      </c>
      <c r="U281" s="73"/>
      <c r="V281" s="73"/>
      <c r="W281" s="73"/>
      <c r="X281" s="73"/>
      <c r="Y281" s="73"/>
      <c r="Z281" s="73"/>
      <c r="AA281" s="73"/>
      <c r="AD281" s="73"/>
      <c r="AE281" s="73"/>
      <c r="AF281" s="73"/>
      <c r="AG281" s="73"/>
      <c r="AH281" s="73"/>
      <c r="AI281" s="73"/>
      <c r="AK281" s="73"/>
      <c r="AL281" s="73"/>
    </row>
    <row r="282" spans="1:38" x14ac:dyDescent="0.25">
      <c r="A282" s="71" t="s">
        <v>252</v>
      </c>
      <c r="B282" s="73">
        <v>2007.33</v>
      </c>
      <c r="C282" s="71">
        <v>37.6785</v>
      </c>
      <c r="D282" s="73">
        <v>2045.0084999999999</v>
      </c>
      <c r="E282" s="71">
        <v>612.96</v>
      </c>
      <c r="F282" s="71">
        <v>342.12990000000002</v>
      </c>
      <c r="G282" s="71">
        <v>67.707499999999996</v>
      </c>
      <c r="H282" s="71">
        <v>237</v>
      </c>
      <c r="I282" s="71">
        <v>271.98610000000002</v>
      </c>
      <c r="K282" s="71">
        <v>13</v>
      </c>
      <c r="L282" s="71">
        <v>42.740699999999997</v>
      </c>
      <c r="N282" s="71">
        <v>0</v>
      </c>
      <c r="O282" s="71">
        <v>0</v>
      </c>
      <c r="P282" s="73">
        <v>2112.7159999999999</v>
      </c>
      <c r="U282" s="73"/>
      <c r="V282" s="73"/>
      <c r="W282" s="73"/>
      <c r="X282" s="73"/>
      <c r="Y282" s="73"/>
      <c r="Z282" s="73"/>
      <c r="AA282" s="73"/>
      <c r="AD282" s="73"/>
      <c r="AE282" s="73"/>
      <c r="AF282" s="73"/>
      <c r="AG282" s="73"/>
      <c r="AH282" s="73"/>
      <c r="AI282" s="73"/>
      <c r="AK282" s="73"/>
      <c r="AL282" s="73"/>
    </row>
    <row r="283" spans="1:38" x14ac:dyDescent="0.25">
      <c r="A283" s="71" t="s">
        <v>253</v>
      </c>
      <c r="B283" s="71">
        <v>288.375</v>
      </c>
      <c r="D283" s="71">
        <v>288.375</v>
      </c>
      <c r="E283" s="71">
        <v>128</v>
      </c>
      <c r="F283" s="71">
        <v>48.245100000000001</v>
      </c>
      <c r="G283" s="71">
        <v>19.938700000000001</v>
      </c>
      <c r="H283" s="71">
        <v>55</v>
      </c>
      <c r="I283" s="71">
        <v>38.353900000000003</v>
      </c>
      <c r="J283" s="71">
        <v>12.4846</v>
      </c>
      <c r="K283" s="71">
        <v>12</v>
      </c>
      <c r="L283" s="71">
        <v>6.0270000000000001</v>
      </c>
      <c r="M283" s="71">
        <v>3.5838000000000001</v>
      </c>
      <c r="N283" s="71">
        <v>0</v>
      </c>
      <c r="O283" s="71">
        <v>0</v>
      </c>
      <c r="P283" s="71">
        <v>324.38209999999998</v>
      </c>
      <c r="U283" s="73"/>
      <c r="V283" s="73"/>
      <c r="W283" s="73"/>
      <c r="X283" s="73"/>
      <c r="Y283" s="73"/>
      <c r="Z283" s="73"/>
      <c r="AA283" s="73"/>
      <c r="AD283" s="73"/>
      <c r="AE283" s="73"/>
      <c r="AF283" s="73"/>
      <c r="AG283" s="73"/>
      <c r="AH283" s="73"/>
      <c r="AI283" s="73"/>
      <c r="AK283" s="73"/>
      <c r="AL283" s="73"/>
    </row>
    <row r="284" spans="1:38" x14ac:dyDescent="0.25">
      <c r="A284" s="71" t="s">
        <v>254</v>
      </c>
      <c r="B284" s="71">
        <v>360.5</v>
      </c>
      <c r="D284" s="71">
        <v>360.5</v>
      </c>
      <c r="E284" s="71">
        <v>97</v>
      </c>
      <c r="F284" s="71">
        <v>60.311700000000002</v>
      </c>
      <c r="G284" s="71">
        <v>9.1721000000000004</v>
      </c>
      <c r="H284" s="71">
        <v>50</v>
      </c>
      <c r="I284" s="71">
        <v>47.9465</v>
      </c>
      <c r="J284" s="71">
        <v>1.5401</v>
      </c>
      <c r="L284" s="71">
        <v>7.5345000000000004</v>
      </c>
      <c r="N284" s="71">
        <v>0</v>
      </c>
      <c r="O284" s="71">
        <v>0</v>
      </c>
      <c r="P284" s="71">
        <v>371.2122</v>
      </c>
      <c r="U284" s="73"/>
      <c r="V284" s="73"/>
      <c r="W284" s="73"/>
      <c r="X284" s="73"/>
      <c r="Y284" s="73"/>
      <c r="Z284" s="73"/>
      <c r="AA284" s="73"/>
      <c r="AD284" s="73"/>
      <c r="AE284" s="73"/>
      <c r="AF284" s="73"/>
      <c r="AG284" s="73"/>
      <c r="AH284" s="73"/>
      <c r="AI284" s="73"/>
      <c r="AK284" s="73"/>
      <c r="AL284" s="73"/>
    </row>
    <row r="285" spans="1:38" x14ac:dyDescent="0.25">
      <c r="A285" s="71" t="s">
        <v>255</v>
      </c>
      <c r="B285" s="71">
        <v>822.33500000000004</v>
      </c>
      <c r="C285" s="71">
        <v>17.8368</v>
      </c>
      <c r="D285" s="71">
        <v>840.17179999999996</v>
      </c>
      <c r="E285" s="71">
        <v>403</v>
      </c>
      <c r="F285" s="71">
        <v>140.5607</v>
      </c>
      <c r="G285" s="71">
        <v>65.609800000000007</v>
      </c>
      <c r="H285" s="71">
        <v>116</v>
      </c>
      <c r="I285" s="71">
        <v>111.7428</v>
      </c>
      <c r="J285" s="71">
        <v>3.1928999999999998</v>
      </c>
      <c r="L285" s="71">
        <v>17.5596</v>
      </c>
      <c r="N285" s="71">
        <v>12</v>
      </c>
      <c r="O285" s="71">
        <v>0</v>
      </c>
      <c r="P285" s="71">
        <v>920.97450000000003</v>
      </c>
      <c r="U285" s="73"/>
      <c r="V285" s="73"/>
      <c r="W285" s="73"/>
      <c r="X285" s="73"/>
      <c r="Y285" s="73"/>
      <c r="Z285" s="73"/>
      <c r="AA285" s="73"/>
      <c r="AD285" s="73"/>
      <c r="AE285" s="73"/>
      <c r="AF285" s="73"/>
      <c r="AG285" s="73"/>
      <c r="AH285" s="73"/>
      <c r="AI285" s="73"/>
      <c r="AK285" s="73"/>
      <c r="AL285" s="73"/>
    </row>
    <row r="286" spans="1:38" x14ac:dyDescent="0.25">
      <c r="A286" s="71" t="s">
        <v>256</v>
      </c>
      <c r="B286" s="71">
        <v>540.5</v>
      </c>
      <c r="C286" s="71">
        <v>15.8969</v>
      </c>
      <c r="D286" s="71">
        <v>556.39689999999996</v>
      </c>
      <c r="E286" s="71">
        <v>299.5</v>
      </c>
      <c r="F286" s="71">
        <v>93.0852</v>
      </c>
      <c r="G286" s="71">
        <v>51.603700000000003</v>
      </c>
      <c r="H286" s="71">
        <v>90</v>
      </c>
      <c r="I286" s="71">
        <v>74.000799999999998</v>
      </c>
      <c r="J286" s="71">
        <v>11.9994</v>
      </c>
      <c r="L286" s="71">
        <v>11.6287</v>
      </c>
      <c r="N286" s="71">
        <v>5.25</v>
      </c>
      <c r="O286" s="71">
        <v>0</v>
      </c>
      <c r="P286" s="71">
        <v>625.25</v>
      </c>
      <c r="U286" s="73"/>
      <c r="V286" s="73"/>
      <c r="W286" s="73"/>
      <c r="X286" s="73"/>
      <c r="Y286" s="73"/>
      <c r="Z286" s="73"/>
      <c r="AA286" s="73"/>
      <c r="AD286" s="73"/>
      <c r="AE286" s="73"/>
      <c r="AF286" s="73"/>
      <c r="AG286" s="73"/>
      <c r="AH286" s="73"/>
      <c r="AI286" s="73"/>
      <c r="AK286" s="73"/>
      <c r="AL286" s="73"/>
    </row>
    <row r="287" spans="1:38" x14ac:dyDescent="0.25">
      <c r="A287" s="71" t="s">
        <v>257</v>
      </c>
      <c r="B287" s="71">
        <v>676.30499999999995</v>
      </c>
      <c r="C287" s="71">
        <v>32.061100000000003</v>
      </c>
      <c r="D287" s="71">
        <v>708.36609999999996</v>
      </c>
      <c r="E287" s="71">
        <v>303.60000000000002</v>
      </c>
      <c r="F287" s="71">
        <v>118.50960000000001</v>
      </c>
      <c r="G287" s="71">
        <v>46.272599999999997</v>
      </c>
      <c r="H287" s="71">
        <v>77</v>
      </c>
      <c r="I287" s="71">
        <v>94.212699999999998</v>
      </c>
      <c r="K287" s="71">
        <v>7</v>
      </c>
      <c r="L287" s="71">
        <v>14.8049</v>
      </c>
      <c r="N287" s="71">
        <v>5.5</v>
      </c>
      <c r="O287" s="71">
        <v>0</v>
      </c>
      <c r="P287" s="71">
        <v>760.13869999999997</v>
      </c>
      <c r="U287" s="73"/>
      <c r="V287" s="73"/>
      <c r="W287" s="73"/>
      <c r="X287" s="73"/>
      <c r="Y287" s="73"/>
      <c r="Z287" s="73"/>
      <c r="AA287" s="73"/>
      <c r="AD287" s="73"/>
      <c r="AE287" s="73"/>
      <c r="AF287" s="73"/>
      <c r="AG287" s="73"/>
      <c r="AH287" s="73"/>
      <c r="AI287" s="73"/>
      <c r="AK287" s="73"/>
      <c r="AL287" s="73"/>
    </row>
    <row r="288" spans="1:38" x14ac:dyDescent="0.25">
      <c r="A288" s="71" t="s">
        <v>258</v>
      </c>
      <c r="B288" s="71">
        <v>672.74</v>
      </c>
      <c r="C288" s="71">
        <v>28.592700000000001</v>
      </c>
      <c r="D288" s="71">
        <v>701.33270000000005</v>
      </c>
      <c r="E288" s="71">
        <v>341.87</v>
      </c>
      <c r="F288" s="71">
        <v>117.333</v>
      </c>
      <c r="G288" s="71">
        <v>56.134300000000003</v>
      </c>
      <c r="H288" s="71">
        <v>89</v>
      </c>
      <c r="I288" s="71">
        <v>93.277199999999993</v>
      </c>
      <c r="K288" s="71">
        <v>11</v>
      </c>
      <c r="L288" s="71">
        <v>14.6579</v>
      </c>
      <c r="N288" s="71">
        <v>24.5</v>
      </c>
      <c r="O288" s="71">
        <v>0</v>
      </c>
      <c r="P288" s="71">
        <v>781.96699999999998</v>
      </c>
      <c r="U288" s="73"/>
      <c r="V288" s="73"/>
      <c r="W288" s="73"/>
      <c r="X288" s="73"/>
      <c r="Y288" s="73"/>
      <c r="Z288" s="73"/>
      <c r="AA288" s="73"/>
      <c r="AD288" s="73"/>
      <c r="AE288" s="73"/>
      <c r="AF288" s="73"/>
      <c r="AG288" s="73"/>
      <c r="AH288" s="73"/>
      <c r="AI288" s="73"/>
      <c r="AK288" s="73"/>
      <c r="AL288" s="73"/>
    </row>
    <row r="289" spans="1:38" x14ac:dyDescent="0.25">
      <c r="A289" s="71" t="s">
        <v>259</v>
      </c>
      <c r="B289" s="73">
        <v>1422.71</v>
      </c>
      <c r="C289" s="71">
        <v>55.938400000000001</v>
      </c>
      <c r="D289" s="73">
        <v>1478.6484</v>
      </c>
      <c r="E289" s="71">
        <v>650.36</v>
      </c>
      <c r="F289" s="71">
        <v>247.37790000000001</v>
      </c>
      <c r="G289" s="71">
        <v>100.74550000000001</v>
      </c>
      <c r="H289" s="71">
        <v>257</v>
      </c>
      <c r="I289" s="71">
        <v>196.6602</v>
      </c>
      <c r="J289" s="71">
        <v>45.254800000000003</v>
      </c>
      <c r="L289" s="71">
        <v>30.9038</v>
      </c>
      <c r="N289" s="71">
        <v>12</v>
      </c>
      <c r="O289" s="71">
        <v>0</v>
      </c>
      <c r="P289" s="73">
        <v>1636.6487</v>
      </c>
      <c r="U289" s="73"/>
      <c r="V289" s="73"/>
      <c r="W289" s="73"/>
      <c r="X289" s="73"/>
      <c r="Y289" s="73"/>
      <c r="Z289" s="73"/>
      <c r="AA289" s="73"/>
      <c r="AD289" s="73"/>
      <c r="AE289" s="73"/>
      <c r="AF289" s="73"/>
      <c r="AG289" s="73"/>
      <c r="AH289" s="73"/>
      <c r="AI289" s="73"/>
      <c r="AK289" s="73"/>
      <c r="AL289" s="73"/>
    </row>
    <row r="290" spans="1:38" x14ac:dyDescent="0.25">
      <c r="A290" s="71" t="s">
        <v>260</v>
      </c>
      <c r="B290" s="73">
        <v>1744.41</v>
      </c>
      <c r="C290" s="71">
        <v>97.323099999999997</v>
      </c>
      <c r="D290" s="73">
        <v>1841.7330999999999</v>
      </c>
      <c r="E290" s="73">
        <v>1072.4000000000001</v>
      </c>
      <c r="F290" s="71">
        <v>308.12189999999998</v>
      </c>
      <c r="G290" s="71">
        <v>191.06950000000001</v>
      </c>
      <c r="H290" s="71">
        <v>372</v>
      </c>
      <c r="I290" s="71">
        <v>244.95050000000001</v>
      </c>
      <c r="J290" s="71">
        <v>95.287099999999995</v>
      </c>
      <c r="K290" s="71">
        <v>154</v>
      </c>
      <c r="L290" s="71">
        <v>38.492199999999997</v>
      </c>
      <c r="M290" s="71">
        <v>69.304699999999997</v>
      </c>
      <c r="N290" s="71">
        <v>35</v>
      </c>
      <c r="O290" s="71">
        <v>0</v>
      </c>
      <c r="P290" s="73">
        <v>2232.3944000000001</v>
      </c>
      <c r="U290" s="73"/>
      <c r="V290" s="73"/>
      <c r="W290" s="73"/>
      <c r="X290" s="73"/>
      <c r="Y290" s="73"/>
      <c r="Z290" s="73"/>
      <c r="AA290" s="73"/>
      <c r="AD290" s="73"/>
      <c r="AE290" s="73"/>
      <c r="AF290" s="73"/>
      <c r="AG290" s="73"/>
      <c r="AH290" s="73"/>
      <c r="AI290" s="73"/>
      <c r="AK290" s="73"/>
      <c r="AL290" s="73"/>
    </row>
    <row r="291" spans="1:38" x14ac:dyDescent="0.25">
      <c r="A291" s="71" t="s">
        <v>261</v>
      </c>
      <c r="B291" s="71">
        <v>288.5</v>
      </c>
      <c r="C291" s="71">
        <v>8.0271000000000008</v>
      </c>
      <c r="D291" s="71">
        <v>296.52710000000002</v>
      </c>
      <c r="E291" s="71">
        <v>238.68</v>
      </c>
      <c r="F291" s="71">
        <v>49.609000000000002</v>
      </c>
      <c r="G291" s="71">
        <v>47.266800000000003</v>
      </c>
      <c r="H291" s="71">
        <v>57</v>
      </c>
      <c r="I291" s="71">
        <v>39.438099999999999</v>
      </c>
      <c r="J291" s="71">
        <v>13.1714</v>
      </c>
      <c r="K291" s="71">
        <v>48</v>
      </c>
      <c r="L291" s="71">
        <v>6.1974</v>
      </c>
      <c r="M291" s="71">
        <v>25.081600000000002</v>
      </c>
      <c r="N291" s="71">
        <v>0</v>
      </c>
      <c r="O291" s="71">
        <v>0</v>
      </c>
      <c r="P291" s="71">
        <v>382.04689999999999</v>
      </c>
      <c r="U291" s="73"/>
      <c r="V291" s="73"/>
      <c r="W291" s="73"/>
      <c r="X291" s="73"/>
      <c r="Y291" s="73"/>
      <c r="Z291" s="73"/>
      <c r="AA291" s="73"/>
      <c r="AD291" s="73"/>
      <c r="AE291" s="73"/>
      <c r="AF291" s="73"/>
      <c r="AG291" s="73"/>
      <c r="AH291" s="73"/>
      <c r="AI291" s="73"/>
      <c r="AK291" s="73"/>
      <c r="AL291" s="73"/>
    </row>
    <row r="292" spans="1:38" x14ac:dyDescent="0.25">
      <c r="A292" s="71" t="s">
        <v>262</v>
      </c>
      <c r="B292" s="71">
        <v>446.61</v>
      </c>
      <c r="C292" s="71">
        <v>8.0841999999999992</v>
      </c>
      <c r="D292" s="71">
        <v>454.69420000000002</v>
      </c>
      <c r="E292" s="71">
        <v>162.62</v>
      </c>
      <c r="F292" s="71">
        <v>76.070300000000003</v>
      </c>
      <c r="G292" s="71">
        <v>21.6374</v>
      </c>
      <c r="H292" s="71">
        <v>79</v>
      </c>
      <c r="I292" s="71">
        <v>60.474299999999999</v>
      </c>
      <c r="J292" s="71">
        <v>13.894299999999999</v>
      </c>
      <c r="K292" s="71">
        <v>3</v>
      </c>
      <c r="L292" s="71">
        <v>9.5030999999999999</v>
      </c>
      <c r="N292" s="71">
        <v>0</v>
      </c>
      <c r="O292" s="71">
        <v>0</v>
      </c>
      <c r="P292" s="71">
        <v>490.22590000000002</v>
      </c>
      <c r="U292" s="73"/>
      <c r="V292" s="73"/>
      <c r="W292" s="73"/>
      <c r="X292" s="73"/>
      <c r="Y292" s="73"/>
      <c r="Z292" s="73"/>
      <c r="AA292" s="73"/>
      <c r="AD292" s="73"/>
      <c r="AE292" s="73"/>
      <c r="AF292" s="73"/>
      <c r="AG292" s="73"/>
      <c r="AH292" s="73"/>
      <c r="AI292" s="73"/>
      <c r="AK292" s="73"/>
      <c r="AL292" s="73"/>
    </row>
    <row r="293" spans="1:38" x14ac:dyDescent="0.25">
      <c r="A293" s="71" t="s">
        <v>263</v>
      </c>
      <c r="B293" s="71">
        <v>853</v>
      </c>
      <c r="C293" s="71">
        <v>33.364699999999999</v>
      </c>
      <c r="D293" s="71">
        <v>886.36469999999997</v>
      </c>
      <c r="E293" s="71">
        <v>343.5</v>
      </c>
      <c r="F293" s="71">
        <v>148.28880000000001</v>
      </c>
      <c r="G293" s="71">
        <v>48.802799999999998</v>
      </c>
      <c r="H293" s="71">
        <v>146</v>
      </c>
      <c r="I293" s="71">
        <v>117.8865</v>
      </c>
      <c r="J293" s="71">
        <v>21.085100000000001</v>
      </c>
      <c r="L293" s="71">
        <v>18.524999999999999</v>
      </c>
      <c r="N293" s="71">
        <v>0</v>
      </c>
      <c r="O293" s="71">
        <v>0</v>
      </c>
      <c r="P293" s="71">
        <v>956.25260000000003</v>
      </c>
      <c r="U293" s="73"/>
      <c r="V293" s="73"/>
      <c r="W293" s="73"/>
      <c r="X293" s="73"/>
      <c r="Y293" s="73"/>
      <c r="Z293" s="73"/>
      <c r="AA293" s="73"/>
      <c r="AD293" s="73"/>
      <c r="AE293" s="73"/>
      <c r="AF293" s="73"/>
      <c r="AG293" s="73"/>
      <c r="AH293" s="73"/>
      <c r="AI293" s="73"/>
      <c r="AK293" s="73"/>
      <c r="AL293" s="73"/>
    </row>
    <row r="294" spans="1:38" x14ac:dyDescent="0.25">
      <c r="A294" s="71" t="s">
        <v>264</v>
      </c>
      <c r="B294" s="71">
        <v>415.54500000000002</v>
      </c>
      <c r="C294" s="71">
        <v>3.7959999999999998</v>
      </c>
      <c r="D294" s="71">
        <v>419.34100000000001</v>
      </c>
      <c r="E294" s="71">
        <v>138</v>
      </c>
      <c r="F294" s="71">
        <v>70.155699999999996</v>
      </c>
      <c r="G294" s="71">
        <v>16.961099999999998</v>
      </c>
      <c r="H294" s="71">
        <v>58</v>
      </c>
      <c r="I294" s="71">
        <v>55.772399999999998</v>
      </c>
      <c r="J294" s="71">
        <v>1.6707000000000001</v>
      </c>
      <c r="L294" s="71">
        <v>8.7642000000000007</v>
      </c>
      <c r="N294" s="71">
        <v>6</v>
      </c>
      <c r="O294" s="71">
        <v>0</v>
      </c>
      <c r="P294" s="71">
        <v>443.97280000000001</v>
      </c>
      <c r="U294" s="73"/>
      <c r="V294" s="73"/>
      <c r="W294" s="73"/>
      <c r="X294" s="73"/>
      <c r="Y294" s="73"/>
      <c r="Z294" s="73"/>
      <c r="AA294" s="73"/>
      <c r="AD294" s="73"/>
      <c r="AE294" s="73"/>
      <c r="AF294" s="73"/>
      <c r="AG294" s="73"/>
      <c r="AH294" s="73"/>
      <c r="AI294" s="73"/>
      <c r="AK294" s="73"/>
      <c r="AL294" s="73"/>
    </row>
    <row r="295" spans="1:38" x14ac:dyDescent="0.25">
      <c r="A295" s="71" t="s">
        <v>265</v>
      </c>
      <c r="B295" s="71">
        <v>788.6</v>
      </c>
      <c r="C295" s="71">
        <v>24.9026</v>
      </c>
      <c r="D295" s="71">
        <v>813.50260000000003</v>
      </c>
      <c r="E295" s="71">
        <v>363.58</v>
      </c>
      <c r="F295" s="71">
        <v>136.09899999999999</v>
      </c>
      <c r="G295" s="71">
        <v>56.8703</v>
      </c>
      <c r="H295" s="71">
        <v>108</v>
      </c>
      <c r="I295" s="71">
        <v>108.19580000000001</v>
      </c>
      <c r="K295" s="71">
        <v>26</v>
      </c>
      <c r="L295" s="71">
        <v>17.002199999999998</v>
      </c>
      <c r="M295" s="71">
        <v>5.3986999999999998</v>
      </c>
      <c r="N295" s="71">
        <v>12</v>
      </c>
      <c r="O295" s="71">
        <v>0</v>
      </c>
      <c r="P295" s="71">
        <v>887.77160000000003</v>
      </c>
      <c r="U295" s="73"/>
      <c r="V295" s="73"/>
      <c r="W295" s="73"/>
      <c r="X295" s="73"/>
      <c r="Y295" s="73"/>
      <c r="Z295" s="73"/>
      <c r="AA295" s="73"/>
      <c r="AD295" s="73"/>
      <c r="AE295" s="73"/>
      <c r="AF295" s="73"/>
      <c r="AG295" s="73"/>
      <c r="AH295" s="73"/>
      <c r="AI295" s="73"/>
      <c r="AK295" s="73"/>
      <c r="AL295" s="73"/>
    </row>
    <row r="296" spans="1:38" x14ac:dyDescent="0.25">
      <c r="A296" s="71" t="s">
        <v>266</v>
      </c>
      <c r="B296" s="73">
        <v>6591.8950000000004</v>
      </c>
      <c r="C296" s="71">
        <v>199.6814</v>
      </c>
      <c r="D296" s="73">
        <v>6791.5763999999999</v>
      </c>
      <c r="E296" s="73">
        <v>2008.82</v>
      </c>
      <c r="F296" s="73">
        <v>1136.2307000000001</v>
      </c>
      <c r="G296" s="71">
        <v>218.1473</v>
      </c>
      <c r="H296" s="68">
        <v>1026</v>
      </c>
      <c r="I296" s="71">
        <v>903.27970000000005</v>
      </c>
      <c r="J296" s="71">
        <v>92.040300000000002</v>
      </c>
      <c r="K296" s="71">
        <v>98</v>
      </c>
      <c r="L296" s="71">
        <v>141.94390000000001</v>
      </c>
      <c r="N296" s="71">
        <v>62.5</v>
      </c>
      <c r="O296" s="71">
        <v>0</v>
      </c>
      <c r="P296" s="73">
        <v>7164.2640000000001</v>
      </c>
      <c r="U296" s="73"/>
      <c r="V296" s="73"/>
      <c r="W296" s="73"/>
      <c r="X296" s="73"/>
      <c r="Y296" s="73"/>
      <c r="Z296" s="73"/>
      <c r="AA296" s="73"/>
      <c r="AD296" s="73"/>
      <c r="AE296" s="73"/>
      <c r="AF296" s="73"/>
      <c r="AG296" s="73"/>
      <c r="AH296" s="73"/>
      <c r="AI296" s="73"/>
      <c r="AK296" s="73"/>
      <c r="AL296" s="73"/>
    </row>
    <row r="297" spans="1:38" x14ac:dyDescent="0.25">
      <c r="A297" s="71" t="s">
        <v>267</v>
      </c>
      <c r="B297" s="73">
        <v>1499.24</v>
      </c>
      <c r="C297" s="71">
        <v>37.304499999999997</v>
      </c>
      <c r="D297" s="73">
        <v>1536.5445</v>
      </c>
      <c r="E297" s="71">
        <v>593.99</v>
      </c>
      <c r="F297" s="71">
        <v>257.06389999999999</v>
      </c>
      <c r="G297" s="71">
        <v>84.231499999999997</v>
      </c>
      <c r="H297" s="71">
        <v>263</v>
      </c>
      <c r="I297" s="71">
        <v>204.3604</v>
      </c>
      <c r="J297" s="71">
        <v>43.979700000000001</v>
      </c>
      <c r="K297" s="71">
        <v>6</v>
      </c>
      <c r="L297" s="71">
        <v>32.113799999999998</v>
      </c>
      <c r="N297" s="71">
        <v>0</v>
      </c>
      <c r="O297" s="71">
        <v>0</v>
      </c>
      <c r="P297" s="73">
        <v>1664.7556999999999</v>
      </c>
      <c r="U297" s="73"/>
      <c r="V297" s="73"/>
      <c r="W297" s="73"/>
      <c r="X297" s="73"/>
      <c r="Y297" s="73"/>
      <c r="Z297" s="73"/>
      <c r="AA297" s="73"/>
      <c r="AD297" s="73"/>
      <c r="AE297" s="73"/>
      <c r="AF297" s="73"/>
      <c r="AG297" s="73"/>
      <c r="AH297" s="73"/>
      <c r="AI297" s="73"/>
      <c r="AK297" s="73"/>
      <c r="AL297" s="73"/>
    </row>
    <row r="298" spans="1:38" x14ac:dyDescent="0.25">
      <c r="A298" s="71" t="s">
        <v>268</v>
      </c>
      <c r="B298" s="71">
        <v>157</v>
      </c>
      <c r="D298" s="71">
        <v>157</v>
      </c>
      <c r="E298" s="71">
        <v>67</v>
      </c>
      <c r="F298" s="71">
        <v>26.266100000000002</v>
      </c>
      <c r="G298" s="71">
        <v>10.1835</v>
      </c>
      <c r="H298" s="71">
        <v>35</v>
      </c>
      <c r="I298" s="71">
        <v>20.881</v>
      </c>
      <c r="J298" s="71">
        <v>10.5892</v>
      </c>
      <c r="K298" s="71">
        <v>1</v>
      </c>
      <c r="L298" s="71">
        <v>3.2812999999999999</v>
      </c>
      <c r="N298" s="71">
        <v>0</v>
      </c>
      <c r="O298" s="71">
        <v>0</v>
      </c>
      <c r="P298" s="71">
        <v>177.77269999999999</v>
      </c>
      <c r="U298" s="73"/>
      <c r="V298" s="73"/>
      <c r="W298" s="73"/>
      <c r="X298" s="73"/>
      <c r="Y298" s="73"/>
      <c r="Z298" s="73"/>
      <c r="AA298" s="73"/>
      <c r="AD298" s="73"/>
      <c r="AE298" s="73"/>
      <c r="AF298" s="73"/>
      <c r="AG298" s="73"/>
      <c r="AH298" s="73"/>
      <c r="AI298" s="73"/>
      <c r="AK298" s="73"/>
      <c r="AL298" s="73"/>
    </row>
    <row r="299" spans="1:38" x14ac:dyDescent="0.25">
      <c r="A299" s="71" t="s">
        <v>269</v>
      </c>
      <c r="B299" s="71">
        <v>95.5</v>
      </c>
      <c r="D299" s="71">
        <v>95.5</v>
      </c>
      <c r="E299" s="71">
        <v>44</v>
      </c>
      <c r="F299" s="71">
        <v>15.9772</v>
      </c>
      <c r="G299" s="71">
        <v>7.0057</v>
      </c>
      <c r="H299" s="71">
        <v>20</v>
      </c>
      <c r="I299" s="71">
        <v>12.701499999999999</v>
      </c>
      <c r="J299" s="71">
        <v>5.4739000000000004</v>
      </c>
      <c r="L299" s="71">
        <v>1.996</v>
      </c>
      <c r="N299" s="71">
        <v>0.5</v>
      </c>
      <c r="O299" s="71">
        <v>0</v>
      </c>
      <c r="P299" s="71">
        <v>108.4796</v>
      </c>
      <c r="U299" s="73"/>
      <c r="V299" s="73"/>
      <c r="W299" s="73"/>
      <c r="X299" s="73"/>
      <c r="Y299" s="73"/>
      <c r="Z299" s="73"/>
      <c r="AA299" s="73"/>
      <c r="AD299" s="73"/>
      <c r="AE299" s="73"/>
      <c r="AF299" s="73"/>
      <c r="AG299" s="73"/>
      <c r="AH299" s="73"/>
      <c r="AI299" s="73"/>
      <c r="AK299" s="73"/>
      <c r="AL299" s="73"/>
    </row>
    <row r="300" spans="1:38" x14ac:dyDescent="0.25">
      <c r="A300" s="71" t="s">
        <v>270</v>
      </c>
      <c r="B300" s="71">
        <v>216</v>
      </c>
      <c r="C300" s="71">
        <v>7.9955999999999996</v>
      </c>
      <c r="D300" s="71">
        <v>223.9956</v>
      </c>
      <c r="E300" s="71">
        <v>68</v>
      </c>
      <c r="F300" s="71">
        <v>37.474499999999999</v>
      </c>
      <c r="G300" s="71">
        <v>7.6314000000000002</v>
      </c>
      <c r="H300" s="71">
        <v>31</v>
      </c>
      <c r="I300" s="71">
        <v>29.791399999999999</v>
      </c>
      <c r="J300" s="71">
        <v>0.90639999999999998</v>
      </c>
      <c r="L300" s="71">
        <v>4.6814999999999998</v>
      </c>
      <c r="N300" s="71">
        <v>0</v>
      </c>
      <c r="O300" s="71">
        <v>0</v>
      </c>
      <c r="P300" s="71">
        <v>232.5334</v>
      </c>
      <c r="U300" s="73"/>
      <c r="V300" s="73"/>
      <c r="W300" s="73"/>
      <c r="X300" s="73"/>
      <c r="Y300" s="73"/>
      <c r="Z300" s="73"/>
      <c r="AA300" s="73"/>
      <c r="AD300" s="73"/>
      <c r="AE300" s="73"/>
      <c r="AF300" s="73"/>
      <c r="AG300" s="73"/>
      <c r="AH300" s="73"/>
      <c r="AI300" s="73"/>
      <c r="AK300" s="73"/>
      <c r="AL300" s="73"/>
    </row>
    <row r="301" spans="1:38" x14ac:dyDescent="0.25">
      <c r="A301" s="71" t="s">
        <v>271</v>
      </c>
      <c r="B301" s="71">
        <v>597.69500000000005</v>
      </c>
      <c r="C301" s="71">
        <v>28.486899999999999</v>
      </c>
      <c r="D301" s="71">
        <v>626.18190000000004</v>
      </c>
      <c r="E301" s="71">
        <v>234.76</v>
      </c>
      <c r="F301" s="71">
        <v>104.7602</v>
      </c>
      <c r="G301" s="71">
        <v>32.499899999999997</v>
      </c>
      <c r="H301" s="71">
        <v>83</v>
      </c>
      <c r="I301" s="71">
        <v>83.282200000000003</v>
      </c>
      <c r="L301" s="71">
        <v>13.087199999999999</v>
      </c>
      <c r="N301" s="71">
        <v>0</v>
      </c>
      <c r="O301" s="71">
        <v>0</v>
      </c>
      <c r="P301" s="71">
        <v>658.68179999999995</v>
      </c>
      <c r="U301" s="73"/>
      <c r="V301" s="73"/>
      <c r="W301" s="73"/>
      <c r="X301" s="73"/>
      <c r="Y301" s="73"/>
      <c r="Z301" s="73"/>
      <c r="AA301" s="73"/>
      <c r="AD301" s="73"/>
      <c r="AE301" s="73"/>
      <c r="AF301" s="73"/>
      <c r="AG301" s="73"/>
      <c r="AH301" s="73"/>
      <c r="AI301" s="73"/>
      <c r="AK301" s="73"/>
      <c r="AL301" s="73"/>
    </row>
    <row r="302" spans="1:38" x14ac:dyDescent="0.25">
      <c r="A302" s="71" t="s">
        <v>272</v>
      </c>
      <c r="B302" s="71">
        <v>854.01499999999999</v>
      </c>
      <c r="D302" s="71">
        <v>854.01499999999999</v>
      </c>
      <c r="E302" s="71">
        <v>383.03</v>
      </c>
      <c r="F302" s="71">
        <v>142.8767</v>
      </c>
      <c r="G302" s="71">
        <v>60.0383</v>
      </c>
      <c r="H302" s="71">
        <v>144</v>
      </c>
      <c r="I302" s="71">
        <v>113.584</v>
      </c>
      <c r="J302" s="71">
        <v>22.812000000000001</v>
      </c>
      <c r="K302" s="71">
        <v>4</v>
      </c>
      <c r="L302" s="71">
        <v>17.8489</v>
      </c>
      <c r="N302" s="71">
        <v>0</v>
      </c>
      <c r="O302" s="71">
        <v>0</v>
      </c>
      <c r="P302" s="71">
        <v>936.86530000000005</v>
      </c>
      <c r="U302" s="73"/>
      <c r="V302" s="73"/>
      <c r="W302" s="73"/>
      <c r="X302" s="73"/>
      <c r="Y302" s="73"/>
      <c r="Z302" s="73"/>
      <c r="AA302" s="73"/>
      <c r="AD302" s="73"/>
      <c r="AE302" s="73"/>
      <c r="AF302" s="73"/>
      <c r="AG302" s="73"/>
      <c r="AH302" s="73"/>
      <c r="AI302" s="73"/>
      <c r="AK302" s="73"/>
      <c r="AL302" s="73"/>
    </row>
    <row r="303" spans="1:38" x14ac:dyDescent="0.25">
      <c r="A303" s="71" t="s">
        <v>273</v>
      </c>
      <c r="B303" s="71">
        <v>167</v>
      </c>
      <c r="D303" s="71">
        <v>167</v>
      </c>
      <c r="E303" s="71">
        <v>97</v>
      </c>
      <c r="F303" s="71">
        <v>27.9391</v>
      </c>
      <c r="G303" s="71">
        <v>17.2652</v>
      </c>
      <c r="H303" s="71">
        <v>21</v>
      </c>
      <c r="I303" s="71">
        <v>22.210999999999999</v>
      </c>
      <c r="L303" s="71">
        <v>3.4903</v>
      </c>
      <c r="N303" s="71">
        <v>0</v>
      </c>
      <c r="O303" s="71">
        <v>0</v>
      </c>
      <c r="P303" s="71">
        <v>184.26519999999999</v>
      </c>
      <c r="U303" s="73"/>
      <c r="V303" s="73"/>
      <c r="W303" s="73"/>
      <c r="X303" s="73"/>
      <c r="Y303" s="73"/>
      <c r="Z303" s="73"/>
      <c r="AA303" s="73"/>
      <c r="AD303" s="73"/>
      <c r="AE303" s="73"/>
      <c r="AF303" s="73"/>
      <c r="AG303" s="73"/>
      <c r="AH303" s="73"/>
      <c r="AI303" s="73"/>
      <c r="AK303" s="73"/>
      <c r="AL303" s="73"/>
    </row>
    <row r="304" spans="1:38" x14ac:dyDescent="0.25">
      <c r="A304" s="71" t="s">
        <v>536</v>
      </c>
      <c r="B304" s="71">
        <v>63.55</v>
      </c>
      <c r="D304" s="71">
        <v>47.55</v>
      </c>
      <c r="E304" s="71">
        <v>38</v>
      </c>
      <c r="F304" s="71">
        <v>10.6319</v>
      </c>
      <c r="G304" s="71">
        <v>6.8419999999999996</v>
      </c>
      <c r="H304" s="71">
        <v>3</v>
      </c>
      <c r="I304" s="71">
        <v>6.3242000000000003</v>
      </c>
      <c r="K304" s="71">
        <v>1</v>
      </c>
      <c r="L304" s="71">
        <v>0.99380000000000002</v>
      </c>
      <c r="M304" s="71">
        <v>3.7000000000000002E-3</v>
      </c>
      <c r="N304" s="71">
        <v>0</v>
      </c>
      <c r="O304" s="71">
        <v>0</v>
      </c>
      <c r="P304" s="71">
        <v>70.395700000000005</v>
      </c>
      <c r="U304" s="73"/>
      <c r="V304" s="73"/>
      <c r="W304" s="73"/>
      <c r="X304" s="73"/>
      <c r="Y304" s="73"/>
      <c r="Z304" s="73"/>
      <c r="AA304" s="73"/>
      <c r="AD304" s="73"/>
      <c r="AE304" s="73"/>
      <c r="AF304" s="73"/>
      <c r="AG304" s="73"/>
      <c r="AH304" s="73"/>
      <c r="AI304" s="73"/>
      <c r="AK304" s="73"/>
      <c r="AL304" s="73"/>
    </row>
    <row r="305" spans="1:38" x14ac:dyDescent="0.25">
      <c r="A305" s="71" t="s">
        <v>274</v>
      </c>
      <c r="B305" s="73">
        <v>1626.895</v>
      </c>
      <c r="C305" s="71">
        <v>59.415500000000002</v>
      </c>
      <c r="D305" s="73">
        <v>1686.3105</v>
      </c>
      <c r="E305" s="71">
        <v>704.73</v>
      </c>
      <c r="F305" s="71">
        <v>282.11970000000002</v>
      </c>
      <c r="G305" s="71">
        <v>105.65260000000001</v>
      </c>
      <c r="H305" s="71">
        <v>266</v>
      </c>
      <c r="I305" s="71">
        <v>224.27930000000001</v>
      </c>
      <c r="J305" s="71">
        <v>31.290500000000002</v>
      </c>
      <c r="K305" s="71">
        <v>12</v>
      </c>
      <c r="L305" s="71">
        <v>35.243899999999996</v>
      </c>
      <c r="N305" s="71">
        <v>10.5</v>
      </c>
      <c r="O305" s="71">
        <v>0</v>
      </c>
      <c r="P305" s="73">
        <v>1833.7536</v>
      </c>
      <c r="U305" s="73"/>
      <c r="V305" s="73"/>
      <c r="W305" s="73"/>
      <c r="X305" s="73"/>
      <c r="Y305" s="73"/>
      <c r="Z305" s="73"/>
      <c r="AA305" s="73"/>
      <c r="AD305" s="73"/>
      <c r="AE305" s="73"/>
      <c r="AF305" s="73"/>
      <c r="AG305" s="73"/>
      <c r="AH305" s="73"/>
      <c r="AI305" s="73"/>
      <c r="AK305" s="73"/>
      <c r="AL305" s="73"/>
    </row>
    <row r="306" spans="1:38" x14ac:dyDescent="0.25">
      <c r="A306" s="71" t="s">
        <v>275</v>
      </c>
      <c r="B306" s="73">
        <v>3413.46</v>
      </c>
      <c r="C306" s="71">
        <v>187.75319999999999</v>
      </c>
      <c r="D306" s="73">
        <v>3601.2132000000001</v>
      </c>
      <c r="E306" s="73">
        <v>2414.59</v>
      </c>
      <c r="F306" s="71">
        <v>602.48299999999995</v>
      </c>
      <c r="G306" s="71">
        <v>453.02679999999998</v>
      </c>
      <c r="H306" s="71">
        <v>597</v>
      </c>
      <c r="I306" s="71">
        <v>478.96140000000003</v>
      </c>
      <c r="J306" s="71">
        <v>88.528999999999996</v>
      </c>
      <c r="K306" s="71">
        <v>685</v>
      </c>
      <c r="L306" s="71">
        <v>75.2654</v>
      </c>
      <c r="M306" s="71">
        <v>365.8408</v>
      </c>
      <c r="N306" s="71">
        <v>0</v>
      </c>
      <c r="O306" s="71">
        <v>0</v>
      </c>
      <c r="P306" s="73">
        <v>4508.6098000000002</v>
      </c>
      <c r="U306" s="73"/>
      <c r="V306" s="73"/>
      <c r="W306" s="73"/>
      <c r="X306" s="73"/>
      <c r="Y306" s="73"/>
      <c r="Z306" s="73"/>
      <c r="AA306" s="73"/>
      <c r="AD306" s="73"/>
      <c r="AE306" s="73"/>
      <c r="AF306" s="73"/>
      <c r="AG306" s="73"/>
      <c r="AH306" s="73"/>
      <c r="AI306" s="73"/>
      <c r="AK306" s="73"/>
      <c r="AL306" s="73"/>
    </row>
    <row r="307" spans="1:38" x14ac:dyDescent="0.25">
      <c r="A307" s="71" t="s">
        <v>276</v>
      </c>
      <c r="B307" s="71">
        <v>202.75</v>
      </c>
      <c r="D307" s="71">
        <v>202.75</v>
      </c>
      <c r="E307" s="71">
        <v>72.989999999999995</v>
      </c>
      <c r="F307" s="71">
        <v>33.920099999999998</v>
      </c>
      <c r="G307" s="71">
        <v>9.7675000000000001</v>
      </c>
      <c r="H307" s="71">
        <v>20</v>
      </c>
      <c r="I307" s="71">
        <v>26.965800000000002</v>
      </c>
      <c r="L307" s="71">
        <v>4.2374999999999998</v>
      </c>
      <c r="N307" s="71">
        <v>0</v>
      </c>
      <c r="O307" s="71">
        <v>0</v>
      </c>
      <c r="P307" s="71">
        <v>212.51750000000001</v>
      </c>
      <c r="Q307" s="71">
        <v>126</v>
      </c>
      <c r="R307" s="71">
        <v>0</v>
      </c>
      <c r="S307" s="71">
        <v>92</v>
      </c>
      <c r="T307" s="71">
        <v>92</v>
      </c>
      <c r="U307" s="73"/>
      <c r="V307" s="73"/>
      <c r="W307" s="73"/>
      <c r="X307" s="73"/>
      <c r="Y307" s="73"/>
      <c r="Z307" s="73"/>
      <c r="AA307" s="73"/>
      <c r="AD307" s="73"/>
      <c r="AE307" s="73"/>
      <c r="AF307" s="73"/>
      <c r="AG307" s="73"/>
      <c r="AH307" s="73"/>
      <c r="AI307" s="73"/>
      <c r="AK307" s="73"/>
      <c r="AL307" s="73"/>
    </row>
    <row r="308" spans="1:38" x14ac:dyDescent="0.25">
      <c r="A308" s="71" t="s">
        <v>277</v>
      </c>
      <c r="B308" s="71">
        <v>193.74</v>
      </c>
      <c r="D308" s="71">
        <v>193.74</v>
      </c>
      <c r="E308" s="71">
        <v>106</v>
      </c>
      <c r="F308" s="71">
        <v>32.412700000000001</v>
      </c>
      <c r="G308" s="71">
        <v>18.396799999999999</v>
      </c>
      <c r="H308" s="71">
        <v>30</v>
      </c>
      <c r="I308" s="71">
        <v>25.767399999999999</v>
      </c>
      <c r="J308" s="71">
        <v>3.1743999999999999</v>
      </c>
      <c r="L308" s="71">
        <v>4.0491999999999999</v>
      </c>
      <c r="N308" s="71">
        <v>0</v>
      </c>
      <c r="O308" s="71">
        <v>0</v>
      </c>
      <c r="P308" s="71">
        <v>215.31120000000001</v>
      </c>
      <c r="U308" s="73"/>
      <c r="V308" s="73"/>
      <c r="W308" s="73"/>
      <c r="X308" s="73"/>
      <c r="Y308" s="73"/>
      <c r="Z308" s="73"/>
      <c r="AA308" s="73"/>
      <c r="AD308" s="73"/>
      <c r="AE308" s="73"/>
      <c r="AF308" s="73"/>
      <c r="AG308" s="73"/>
      <c r="AH308" s="73"/>
      <c r="AI308" s="73"/>
      <c r="AK308" s="73"/>
      <c r="AL308" s="73"/>
    </row>
    <row r="309" spans="1:38" x14ac:dyDescent="0.25">
      <c r="A309" s="71" t="s">
        <v>278</v>
      </c>
      <c r="B309" s="71">
        <v>292.5</v>
      </c>
      <c r="D309" s="71">
        <v>292.5</v>
      </c>
      <c r="E309" s="71">
        <v>92</v>
      </c>
      <c r="F309" s="71">
        <v>48.935299999999998</v>
      </c>
      <c r="G309" s="71">
        <v>10.7662</v>
      </c>
      <c r="H309" s="71">
        <v>35</v>
      </c>
      <c r="I309" s="71">
        <v>38.902500000000003</v>
      </c>
      <c r="L309" s="71">
        <v>6.1132999999999997</v>
      </c>
      <c r="N309" s="71">
        <v>0</v>
      </c>
      <c r="O309" s="71">
        <v>0</v>
      </c>
      <c r="P309" s="71">
        <v>303.26620000000003</v>
      </c>
      <c r="U309" s="73"/>
      <c r="V309" s="73"/>
      <c r="W309" s="73"/>
      <c r="X309" s="73"/>
      <c r="Y309" s="73"/>
      <c r="Z309" s="73"/>
      <c r="AA309" s="73"/>
      <c r="AD309" s="73"/>
      <c r="AE309" s="73"/>
      <c r="AF309" s="73"/>
      <c r="AG309" s="73"/>
      <c r="AH309" s="73"/>
      <c r="AI309" s="73"/>
      <c r="AK309" s="73"/>
      <c r="AL309" s="73"/>
    </row>
    <row r="310" spans="1:38" x14ac:dyDescent="0.25">
      <c r="A310" s="71" t="s">
        <v>279</v>
      </c>
      <c r="B310" s="73">
        <v>1132.1400000000001</v>
      </c>
      <c r="C310" s="71">
        <v>49.377699999999997</v>
      </c>
      <c r="D310" s="73">
        <v>1181.5177000000001</v>
      </c>
      <c r="E310" s="71">
        <v>499.42</v>
      </c>
      <c r="F310" s="71">
        <v>197.6679</v>
      </c>
      <c r="G310" s="71">
        <v>75.438000000000002</v>
      </c>
      <c r="H310" s="71">
        <v>128</v>
      </c>
      <c r="I310" s="71">
        <v>157.14189999999999</v>
      </c>
      <c r="K310" s="71">
        <v>8</v>
      </c>
      <c r="L310" s="71">
        <v>24.6937</v>
      </c>
      <c r="N310" s="71">
        <v>0</v>
      </c>
      <c r="O310" s="71">
        <v>0</v>
      </c>
      <c r="P310" s="73">
        <v>1256.9557</v>
      </c>
      <c r="U310" s="73"/>
      <c r="V310" s="73"/>
      <c r="W310" s="73"/>
      <c r="X310" s="73"/>
      <c r="Y310" s="73"/>
      <c r="Z310" s="73"/>
      <c r="AA310" s="73"/>
      <c r="AD310" s="73"/>
      <c r="AE310" s="73"/>
      <c r="AF310" s="73"/>
      <c r="AG310" s="73"/>
      <c r="AH310" s="73"/>
      <c r="AI310" s="73"/>
      <c r="AK310" s="73"/>
      <c r="AL310" s="73"/>
    </row>
    <row r="311" spans="1:38" x14ac:dyDescent="0.25">
      <c r="A311" s="71" t="s">
        <v>537</v>
      </c>
      <c r="B311" s="71">
        <v>58.5</v>
      </c>
      <c r="D311" s="71">
        <v>35.5</v>
      </c>
      <c r="E311" s="71">
        <v>25</v>
      </c>
      <c r="F311" s="71">
        <v>9.7871000000000006</v>
      </c>
      <c r="G311" s="71">
        <v>3.8031999999999999</v>
      </c>
      <c r="H311" s="71">
        <v>6</v>
      </c>
      <c r="I311" s="71">
        <v>4.7214999999999998</v>
      </c>
      <c r="J311" s="71">
        <v>0.95889999999999997</v>
      </c>
      <c r="L311" s="71">
        <v>0.74199999999999999</v>
      </c>
      <c r="N311" s="71">
        <v>0</v>
      </c>
      <c r="O311" s="71">
        <v>0</v>
      </c>
      <c r="P311" s="71">
        <v>63.262099999999997</v>
      </c>
      <c r="U311" s="73"/>
      <c r="V311" s="73"/>
      <c r="W311" s="73"/>
      <c r="X311" s="73"/>
      <c r="Y311" s="73"/>
      <c r="Z311" s="73"/>
      <c r="AA311" s="73"/>
      <c r="AD311" s="73"/>
      <c r="AE311" s="73"/>
      <c r="AF311" s="73"/>
      <c r="AG311" s="73"/>
      <c r="AH311" s="73"/>
      <c r="AI311" s="73"/>
      <c r="AK311" s="73"/>
      <c r="AL311" s="73"/>
    </row>
    <row r="312" spans="1:38" x14ac:dyDescent="0.25">
      <c r="A312" s="71" t="s">
        <v>280</v>
      </c>
      <c r="B312" s="71">
        <v>83.5</v>
      </c>
      <c r="D312" s="71">
        <v>83.5</v>
      </c>
      <c r="E312" s="71">
        <v>43</v>
      </c>
      <c r="F312" s="71">
        <v>13.9696</v>
      </c>
      <c r="G312" s="71">
        <v>7.2576000000000001</v>
      </c>
      <c r="H312" s="71">
        <v>12</v>
      </c>
      <c r="I312" s="71">
        <v>11.105499999999999</v>
      </c>
      <c r="J312" s="71">
        <v>0.67090000000000005</v>
      </c>
      <c r="L312" s="71">
        <v>1.7452000000000001</v>
      </c>
      <c r="N312" s="71">
        <v>0</v>
      </c>
      <c r="O312" s="71">
        <v>0</v>
      </c>
      <c r="P312" s="71">
        <v>91.4285</v>
      </c>
      <c r="U312" s="73"/>
      <c r="V312" s="73"/>
      <c r="W312" s="73"/>
      <c r="X312" s="73"/>
      <c r="Y312" s="73"/>
      <c r="Z312" s="73"/>
      <c r="AA312" s="73"/>
      <c r="AD312" s="73"/>
      <c r="AE312" s="73"/>
      <c r="AF312" s="73"/>
      <c r="AG312" s="73"/>
      <c r="AH312" s="73"/>
      <c r="AI312" s="73"/>
      <c r="AK312" s="73"/>
      <c r="AL312" s="73"/>
    </row>
    <row r="313" spans="1:38" x14ac:dyDescent="0.25">
      <c r="A313" s="71" t="s">
        <v>281</v>
      </c>
      <c r="B313" s="71">
        <v>116</v>
      </c>
      <c r="D313" s="71">
        <v>116</v>
      </c>
      <c r="E313" s="71">
        <v>79.099999999999994</v>
      </c>
      <c r="F313" s="71">
        <v>19.4068</v>
      </c>
      <c r="G313" s="71">
        <v>14.923400000000001</v>
      </c>
      <c r="H313" s="71">
        <v>16</v>
      </c>
      <c r="I313" s="71">
        <v>15.428000000000001</v>
      </c>
      <c r="J313" s="71">
        <v>0.42899999999999999</v>
      </c>
      <c r="L313" s="71">
        <v>2.4243999999999999</v>
      </c>
      <c r="N313" s="71">
        <v>1</v>
      </c>
      <c r="O313" s="71">
        <v>0</v>
      </c>
      <c r="P313" s="71">
        <v>132.35239999999999</v>
      </c>
      <c r="U313" s="73"/>
      <c r="V313" s="73"/>
      <c r="W313" s="73"/>
      <c r="X313" s="73"/>
      <c r="Y313" s="73"/>
      <c r="Z313" s="73"/>
      <c r="AA313" s="73"/>
      <c r="AD313" s="73"/>
      <c r="AE313" s="73"/>
      <c r="AF313" s="73"/>
      <c r="AG313" s="73"/>
      <c r="AH313" s="73"/>
      <c r="AI313" s="73"/>
      <c r="AK313" s="73"/>
      <c r="AL313" s="73"/>
    </row>
    <row r="314" spans="1:38" x14ac:dyDescent="0.25">
      <c r="A314" s="71" t="s">
        <v>282</v>
      </c>
      <c r="B314" s="73">
        <v>1795.11</v>
      </c>
      <c r="C314" s="71">
        <v>47.465800000000002</v>
      </c>
      <c r="D314" s="73">
        <v>1842.5758000000001</v>
      </c>
      <c r="E314" s="71">
        <v>938.14</v>
      </c>
      <c r="F314" s="71">
        <v>308.2629</v>
      </c>
      <c r="G314" s="71">
        <v>157.4693</v>
      </c>
      <c r="H314" s="71">
        <v>259</v>
      </c>
      <c r="I314" s="71">
        <v>245.0626</v>
      </c>
      <c r="J314" s="71">
        <v>10.453099999999999</v>
      </c>
      <c r="K314" s="71">
        <v>13</v>
      </c>
      <c r="L314" s="71">
        <v>38.509799999999998</v>
      </c>
      <c r="N314" s="71">
        <v>14</v>
      </c>
      <c r="O314" s="71">
        <v>0</v>
      </c>
      <c r="P314" s="73">
        <v>2024.4982</v>
      </c>
      <c r="U314" s="73"/>
      <c r="V314" s="73"/>
      <c r="W314" s="73"/>
      <c r="X314" s="73"/>
      <c r="Y314" s="73"/>
      <c r="Z314" s="73"/>
      <c r="AA314" s="73"/>
      <c r="AD314" s="73"/>
      <c r="AE314" s="73"/>
      <c r="AF314" s="73"/>
      <c r="AG314" s="73"/>
      <c r="AH314" s="73"/>
      <c r="AI314" s="73"/>
      <c r="AK314" s="73"/>
      <c r="AL314" s="73"/>
    </row>
    <row r="315" spans="1:38" x14ac:dyDescent="0.25">
      <c r="A315" s="71" t="s">
        <v>283</v>
      </c>
      <c r="B315" s="71">
        <v>399.71</v>
      </c>
      <c r="C315" s="71">
        <v>22.7226</v>
      </c>
      <c r="D315" s="71">
        <v>422.43259999999998</v>
      </c>
      <c r="E315" s="71">
        <v>143</v>
      </c>
      <c r="F315" s="71">
        <v>70.673000000000002</v>
      </c>
      <c r="G315" s="71">
        <v>18.081800000000001</v>
      </c>
      <c r="H315" s="71">
        <v>48</v>
      </c>
      <c r="I315" s="71">
        <v>56.183500000000002</v>
      </c>
      <c r="L315" s="71">
        <v>8.8287999999999993</v>
      </c>
      <c r="N315" s="71">
        <v>0</v>
      </c>
      <c r="O315" s="71">
        <v>0</v>
      </c>
      <c r="P315" s="71">
        <v>440.51440000000002</v>
      </c>
      <c r="U315" s="73"/>
      <c r="V315" s="73"/>
      <c r="W315" s="73"/>
      <c r="X315" s="73"/>
      <c r="Y315" s="73"/>
      <c r="Z315" s="73"/>
      <c r="AA315" s="73"/>
      <c r="AD315" s="73"/>
      <c r="AE315" s="73"/>
      <c r="AF315" s="73"/>
      <c r="AG315" s="73"/>
      <c r="AH315" s="73"/>
      <c r="AI315" s="73"/>
      <c r="AK315" s="73"/>
      <c r="AL315" s="73"/>
    </row>
    <row r="316" spans="1:38" x14ac:dyDescent="0.25">
      <c r="A316" s="71" t="s">
        <v>284</v>
      </c>
      <c r="B316" s="71">
        <v>652.005</v>
      </c>
      <c r="C316" s="71">
        <v>11.137</v>
      </c>
      <c r="D316" s="71">
        <v>663.14200000000005</v>
      </c>
      <c r="E316" s="71">
        <v>281.32</v>
      </c>
      <c r="F316" s="71">
        <v>110.94370000000001</v>
      </c>
      <c r="G316" s="71">
        <v>42.594099999999997</v>
      </c>
      <c r="H316" s="71">
        <v>88</v>
      </c>
      <c r="I316" s="71">
        <v>88.197900000000004</v>
      </c>
      <c r="L316" s="71">
        <v>13.8597</v>
      </c>
      <c r="N316" s="71">
        <v>2.5</v>
      </c>
      <c r="O316" s="71">
        <v>0</v>
      </c>
      <c r="P316" s="71">
        <v>708.23609999999996</v>
      </c>
      <c r="U316" s="73"/>
      <c r="V316" s="73"/>
      <c r="W316" s="73"/>
      <c r="X316" s="73"/>
      <c r="Y316" s="73"/>
      <c r="Z316" s="73"/>
      <c r="AA316" s="73"/>
      <c r="AD316" s="73"/>
      <c r="AE316" s="73"/>
      <c r="AF316" s="73"/>
      <c r="AG316" s="73"/>
      <c r="AH316" s="73"/>
      <c r="AI316" s="73"/>
      <c r="AK316" s="73"/>
      <c r="AL316" s="73"/>
    </row>
    <row r="317" spans="1:38" x14ac:dyDescent="0.25">
      <c r="A317" s="71" t="s">
        <v>285</v>
      </c>
      <c r="B317" s="71">
        <v>190</v>
      </c>
      <c r="C317" s="71">
        <v>8.0399999999999999E-2</v>
      </c>
      <c r="D317" s="71">
        <v>190.0804</v>
      </c>
      <c r="E317" s="71">
        <v>78</v>
      </c>
      <c r="F317" s="71">
        <v>31.8005</v>
      </c>
      <c r="G317" s="71">
        <v>11.549899999999999</v>
      </c>
      <c r="H317" s="71">
        <v>20</v>
      </c>
      <c r="I317" s="71">
        <v>25.2807</v>
      </c>
      <c r="L317" s="71">
        <v>3.9727000000000001</v>
      </c>
      <c r="N317" s="71">
        <v>0</v>
      </c>
      <c r="O317" s="71">
        <v>0</v>
      </c>
      <c r="P317" s="71">
        <v>201.63030000000001</v>
      </c>
      <c r="U317" s="73"/>
      <c r="V317" s="73"/>
      <c r="W317" s="73"/>
      <c r="X317" s="73"/>
      <c r="Y317" s="73"/>
      <c r="Z317" s="73"/>
      <c r="AA317" s="73"/>
      <c r="AD317" s="73"/>
      <c r="AE317" s="73"/>
      <c r="AF317" s="73"/>
      <c r="AG317" s="73"/>
      <c r="AH317" s="73"/>
      <c r="AI317" s="73"/>
      <c r="AK317" s="73"/>
      <c r="AL317" s="73"/>
    </row>
    <row r="318" spans="1:38" x14ac:dyDescent="0.25">
      <c r="A318" s="71" t="s">
        <v>286</v>
      </c>
      <c r="B318" s="73">
        <v>1087.6099999999999</v>
      </c>
      <c r="C318" s="71">
        <v>25.4421</v>
      </c>
      <c r="D318" s="73">
        <v>1113.0521000000001</v>
      </c>
      <c r="E318" s="71">
        <v>352.35</v>
      </c>
      <c r="F318" s="71">
        <v>186.21360000000001</v>
      </c>
      <c r="G318" s="71">
        <v>41.534100000000002</v>
      </c>
      <c r="H318" s="71">
        <v>162</v>
      </c>
      <c r="I318" s="71">
        <v>148.0359</v>
      </c>
      <c r="J318" s="71">
        <v>10.473100000000001</v>
      </c>
      <c r="K318" s="71">
        <v>2</v>
      </c>
      <c r="L318" s="71">
        <v>23.262799999999999</v>
      </c>
      <c r="N318" s="71">
        <v>0</v>
      </c>
      <c r="O318" s="71">
        <v>0</v>
      </c>
      <c r="P318" s="73">
        <v>1165.0592999999999</v>
      </c>
      <c r="U318" s="73"/>
      <c r="V318" s="73"/>
      <c r="W318" s="73"/>
      <c r="X318" s="73"/>
      <c r="Y318" s="73"/>
      <c r="Z318" s="73"/>
      <c r="AA318" s="73"/>
      <c r="AD318" s="73"/>
      <c r="AE318" s="73"/>
      <c r="AF318" s="73"/>
      <c r="AG318" s="73"/>
      <c r="AH318" s="73"/>
      <c r="AI318" s="73"/>
      <c r="AK318" s="73"/>
      <c r="AL318" s="73"/>
    </row>
    <row r="319" spans="1:38" x14ac:dyDescent="0.25">
      <c r="A319" s="71" t="s">
        <v>287</v>
      </c>
      <c r="B319" s="73">
        <v>3092.4850000000001</v>
      </c>
      <c r="C319" s="71">
        <v>38.694200000000002</v>
      </c>
      <c r="D319" s="73">
        <v>3131.1792</v>
      </c>
      <c r="E319" s="73">
        <v>1683.1</v>
      </c>
      <c r="F319" s="71">
        <v>523.84630000000004</v>
      </c>
      <c r="G319" s="71">
        <v>289.8134</v>
      </c>
      <c r="H319" s="71">
        <v>496</v>
      </c>
      <c r="I319" s="71">
        <v>416.4468</v>
      </c>
      <c r="J319" s="71">
        <v>59.664900000000003</v>
      </c>
      <c r="K319" s="71">
        <v>27</v>
      </c>
      <c r="L319" s="71">
        <v>65.441599999999994</v>
      </c>
      <c r="N319" s="71">
        <v>23.5</v>
      </c>
      <c r="O319" s="71">
        <v>0</v>
      </c>
      <c r="P319" s="73">
        <v>3504.1574999999998</v>
      </c>
      <c r="U319" s="73"/>
      <c r="V319" s="73"/>
      <c r="W319" s="73"/>
      <c r="X319" s="73"/>
      <c r="Y319" s="73"/>
      <c r="Z319" s="73"/>
      <c r="AA319" s="73"/>
      <c r="AD319" s="73"/>
      <c r="AE319" s="73"/>
      <c r="AF319" s="73"/>
      <c r="AG319" s="73"/>
      <c r="AH319" s="73"/>
      <c r="AI319" s="73"/>
      <c r="AK319" s="73"/>
      <c r="AL319" s="73"/>
    </row>
    <row r="320" spans="1:38" x14ac:dyDescent="0.25">
      <c r="A320" s="71" t="s">
        <v>288</v>
      </c>
      <c r="B320" s="71">
        <v>130</v>
      </c>
      <c r="C320" s="71">
        <v>0.98670000000000002</v>
      </c>
      <c r="D320" s="71">
        <v>130.98670000000001</v>
      </c>
      <c r="E320" s="71">
        <v>79</v>
      </c>
      <c r="F320" s="71">
        <v>21.914100000000001</v>
      </c>
      <c r="G320" s="71">
        <v>14.2715</v>
      </c>
      <c r="H320" s="71">
        <v>16</v>
      </c>
      <c r="I320" s="71">
        <v>17.421199999999999</v>
      </c>
      <c r="L320" s="71">
        <v>2.7376</v>
      </c>
      <c r="N320" s="71">
        <v>0</v>
      </c>
      <c r="O320" s="71">
        <v>0</v>
      </c>
      <c r="P320" s="71">
        <v>145.25819999999999</v>
      </c>
      <c r="U320" s="73"/>
      <c r="V320" s="73"/>
      <c r="W320" s="73"/>
      <c r="X320" s="73"/>
      <c r="Y320" s="73"/>
      <c r="Z320" s="73"/>
      <c r="AA320" s="73"/>
      <c r="AD320" s="73"/>
      <c r="AE320" s="73"/>
      <c r="AF320" s="73"/>
      <c r="AG320" s="73"/>
      <c r="AH320" s="73"/>
      <c r="AI320" s="73"/>
      <c r="AK320" s="73"/>
      <c r="AL320" s="73"/>
    </row>
    <row r="321" spans="1:38" x14ac:dyDescent="0.25">
      <c r="A321" s="71" t="s">
        <v>289</v>
      </c>
      <c r="B321" s="71">
        <v>290.5</v>
      </c>
      <c r="D321" s="71">
        <v>290.5</v>
      </c>
      <c r="E321" s="71">
        <v>86</v>
      </c>
      <c r="F321" s="71">
        <v>48.600700000000003</v>
      </c>
      <c r="G321" s="71">
        <v>9.3498000000000001</v>
      </c>
      <c r="H321" s="71">
        <v>41</v>
      </c>
      <c r="I321" s="71">
        <v>38.636499999999998</v>
      </c>
      <c r="J321" s="71">
        <v>1.7726</v>
      </c>
      <c r="L321" s="71">
        <v>6.0715000000000003</v>
      </c>
      <c r="N321" s="71">
        <v>0</v>
      </c>
      <c r="O321" s="71">
        <v>0</v>
      </c>
      <c r="P321" s="71">
        <v>301.62240000000003</v>
      </c>
      <c r="U321" s="73"/>
      <c r="V321" s="73"/>
      <c r="W321" s="73"/>
      <c r="X321" s="73"/>
      <c r="Y321" s="73"/>
      <c r="Z321" s="73"/>
      <c r="AA321" s="73"/>
      <c r="AD321" s="73"/>
      <c r="AE321" s="73"/>
      <c r="AF321" s="73"/>
      <c r="AG321" s="73"/>
      <c r="AH321" s="73"/>
      <c r="AI321" s="73"/>
      <c r="AK321" s="73"/>
      <c r="AL321" s="73"/>
    </row>
    <row r="322" spans="1:38" x14ac:dyDescent="0.25">
      <c r="A322" s="71" t="s">
        <v>290</v>
      </c>
      <c r="B322" s="73">
        <v>1911.2</v>
      </c>
      <c r="C322" s="71">
        <v>67.813000000000002</v>
      </c>
      <c r="D322" s="73">
        <v>1979.0129999999999</v>
      </c>
      <c r="E322" s="71">
        <v>963.75</v>
      </c>
      <c r="F322" s="71">
        <v>331.08890000000002</v>
      </c>
      <c r="G322" s="71">
        <v>158.1653</v>
      </c>
      <c r="H322" s="71">
        <v>176</v>
      </c>
      <c r="I322" s="71">
        <v>263.20870000000002</v>
      </c>
      <c r="K322" s="71">
        <v>6</v>
      </c>
      <c r="L322" s="71">
        <v>41.361400000000003</v>
      </c>
      <c r="N322" s="71">
        <v>40.5</v>
      </c>
      <c r="O322" s="71">
        <v>0</v>
      </c>
      <c r="P322" s="73">
        <v>2177.6783</v>
      </c>
      <c r="U322" s="73"/>
      <c r="V322" s="73"/>
      <c r="W322" s="73"/>
      <c r="X322" s="73"/>
      <c r="Y322" s="73"/>
      <c r="Z322" s="73"/>
      <c r="AA322" s="73"/>
      <c r="AD322" s="73"/>
      <c r="AE322" s="73"/>
      <c r="AF322" s="73"/>
      <c r="AG322" s="73"/>
      <c r="AH322" s="73"/>
      <c r="AI322" s="73"/>
      <c r="AK322" s="73"/>
      <c r="AL322" s="73"/>
    </row>
    <row r="323" spans="1:38" x14ac:dyDescent="0.25">
      <c r="A323" s="71" t="s">
        <v>291</v>
      </c>
      <c r="B323" s="71">
        <v>159.21</v>
      </c>
      <c r="D323" s="71">
        <v>159.21</v>
      </c>
      <c r="E323" s="71">
        <v>69</v>
      </c>
      <c r="F323" s="71">
        <v>26.6358</v>
      </c>
      <c r="G323" s="71">
        <v>10.590999999999999</v>
      </c>
      <c r="H323" s="71">
        <v>20</v>
      </c>
      <c r="I323" s="71">
        <v>21.174900000000001</v>
      </c>
      <c r="L323" s="71">
        <v>3.3275000000000001</v>
      </c>
      <c r="N323" s="71">
        <v>0</v>
      </c>
      <c r="O323" s="71">
        <v>0</v>
      </c>
      <c r="P323" s="71">
        <v>169.80099999999999</v>
      </c>
      <c r="U323" s="73"/>
      <c r="V323" s="73"/>
      <c r="W323" s="73"/>
      <c r="X323" s="73"/>
      <c r="Y323" s="73"/>
      <c r="Z323" s="73"/>
      <c r="AA323" s="73"/>
      <c r="AD323" s="73"/>
      <c r="AE323" s="73"/>
      <c r="AF323" s="73"/>
      <c r="AG323" s="73"/>
      <c r="AH323" s="73"/>
      <c r="AI323" s="73"/>
      <c r="AK323" s="73"/>
      <c r="AL323" s="73"/>
    </row>
    <row r="324" spans="1:38" x14ac:dyDescent="0.25">
      <c r="A324" s="71" t="s">
        <v>292</v>
      </c>
      <c r="B324" s="71">
        <v>254</v>
      </c>
      <c r="D324" s="71">
        <v>254</v>
      </c>
      <c r="E324" s="71">
        <v>35</v>
      </c>
      <c r="F324" s="71">
        <v>42.494199999999999</v>
      </c>
      <c r="H324" s="71">
        <v>13</v>
      </c>
      <c r="I324" s="71">
        <v>33.781999999999996</v>
      </c>
      <c r="L324" s="71">
        <v>5.3086000000000002</v>
      </c>
      <c r="N324" s="71">
        <v>0</v>
      </c>
      <c r="O324" s="71">
        <v>0</v>
      </c>
      <c r="P324" s="71">
        <v>254</v>
      </c>
      <c r="U324" s="73"/>
      <c r="V324" s="73"/>
      <c r="W324" s="73"/>
      <c r="X324" s="73"/>
      <c r="Y324" s="73"/>
      <c r="Z324" s="73"/>
      <c r="AA324" s="73"/>
      <c r="AD324" s="73"/>
      <c r="AE324" s="73"/>
      <c r="AF324" s="73"/>
      <c r="AG324" s="73"/>
      <c r="AH324" s="73"/>
      <c r="AI324" s="73"/>
      <c r="AK324" s="73"/>
      <c r="AL324" s="73"/>
    </row>
    <row r="325" spans="1:38" x14ac:dyDescent="0.25">
      <c r="A325" s="71" t="s">
        <v>293</v>
      </c>
      <c r="B325" s="73">
        <v>1911.25</v>
      </c>
      <c r="C325" s="71">
        <v>19.2425</v>
      </c>
      <c r="D325" s="73">
        <v>1930.4925000000001</v>
      </c>
      <c r="E325" s="71">
        <v>863</v>
      </c>
      <c r="F325" s="71">
        <v>322.97140000000002</v>
      </c>
      <c r="G325" s="71">
        <v>135.00720000000001</v>
      </c>
      <c r="H325" s="71">
        <v>221</v>
      </c>
      <c r="I325" s="71">
        <v>256.75549999999998</v>
      </c>
      <c r="K325" s="71">
        <v>24</v>
      </c>
      <c r="L325" s="71">
        <v>40.347299999999997</v>
      </c>
      <c r="N325" s="71">
        <v>0</v>
      </c>
      <c r="O325" s="71">
        <v>0</v>
      </c>
      <c r="P325" s="73">
        <v>2065.4996999999998</v>
      </c>
      <c r="U325" s="73"/>
      <c r="V325" s="73"/>
      <c r="W325" s="73"/>
      <c r="X325" s="73"/>
      <c r="Y325" s="73"/>
      <c r="Z325" s="73"/>
      <c r="AA325" s="73"/>
      <c r="AD325" s="73"/>
      <c r="AE325" s="73"/>
      <c r="AF325" s="73"/>
      <c r="AG325" s="73"/>
      <c r="AH325" s="73"/>
      <c r="AI325" s="73"/>
      <c r="AK325" s="73"/>
      <c r="AL325" s="73"/>
    </row>
    <row r="326" spans="1:38" x14ac:dyDescent="0.25">
      <c r="A326" s="71" t="s">
        <v>294</v>
      </c>
      <c r="B326" s="71">
        <v>646</v>
      </c>
      <c r="C326" s="71">
        <v>41.846299999999999</v>
      </c>
      <c r="D326" s="71">
        <v>687.84630000000004</v>
      </c>
      <c r="E326" s="71">
        <v>283</v>
      </c>
      <c r="F326" s="71">
        <v>115.0767</v>
      </c>
      <c r="G326" s="71">
        <v>41.980800000000002</v>
      </c>
      <c r="H326" s="71">
        <v>79</v>
      </c>
      <c r="I326" s="71">
        <v>91.483599999999996</v>
      </c>
      <c r="L326" s="71">
        <v>14.375999999999999</v>
      </c>
      <c r="N326" s="71">
        <v>0</v>
      </c>
      <c r="O326" s="71">
        <v>0</v>
      </c>
      <c r="P326" s="71">
        <v>729.82709999999997</v>
      </c>
      <c r="U326" s="73"/>
      <c r="V326" s="73"/>
      <c r="W326" s="73"/>
      <c r="X326" s="73"/>
      <c r="Y326" s="73"/>
      <c r="Z326" s="73"/>
      <c r="AA326" s="73"/>
      <c r="AD326" s="73"/>
      <c r="AE326" s="73"/>
      <c r="AF326" s="73"/>
      <c r="AG326" s="73"/>
      <c r="AH326" s="73"/>
      <c r="AI326" s="73"/>
      <c r="AK326" s="73"/>
      <c r="AL326" s="73"/>
    </row>
    <row r="327" spans="1:38" x14ac:dyDescent="0.25">
      <c r="A327" s="71" t="s">
        <v>295</v>
      </c>
      <c r="B327" s="71">
        <v>934.5</v>
      </c>
      <c r="C327" s="71">
        <v>10.018700000000001</v>
      </c>
      <c r="D327" s="71">
        <v>944.51869999999997</v>
      </c>
      <c r="E327" s="71">
        <v>658.82</v>
      </c>
      <c r="F327" s="71">
        <v>158.018</v>
      </c>
      <c r="G327" s="71">
        <v>125.2011</v>
      </c>
      <c r="H327" s="71">
        <v>140</v>
      </c>
      <c r="I327" s="71">
        <v>125.621</v>
      </c>
      <c r="J327" s="71">
        <v>10.7843</v>
      </c>
      <c r="L327" s="71">
        <v>19.740400000000001</v>
      </c>
      <c r="N327" s="71">
        <v>0</v>
      </c>
      <c r="O327" s="71">
        <v>0</v>
      </c>
      <c r="P327" s="73">
        <v>1080.5041000000001</v>
      </c>
      <c r="U327" s="73"/>
      <c r="V327" s="73"/>
      <c r="W327" s="73"/>
      <c r="X327" s="73"/>
      <c r="Y327" s="73"/>
      <c r="Z327" s="73"/>
      <c r="AA327" s="73"/>
      <c r="AD327" s="73"/>
      <c r="AE327" s="73"/>
      <c r="AF327" s="73"/>
      <c r="AG327" s="73"/>
      <c r="AH327" s="73"/>
      <c r="AI327" s="73"/>
      <c r="AK327" s="73"/>
      <c r="AL327" s="73"/>
    </row>
    <row r="328" spans="1:38" x14ac:dyDescent="0.25">
      <c r="A328" s="71" t="s">
        <v>296</v>
      </c>
      <c r="B328" s="71">
        <v>649.35</v>
      </c>
      <c r="C328" s="71">
        <v>12.1472</v>
      </c>
      <c r="D328" s="71">
        <v>661.49720000000002</v>
      </c>
      <c r="E328" s="71">
        <v>666.88</v>
      </c>
      <c r="F328" s="71">
        <v>110.66849999999999</v>
      </c>
      <c r="G328" s="71">
        <v>139.05350000000001</v>
      </c>
      <c r="H328" s="71">
        <v>89</v>
      </c>
      <c r="I328" s="71">
        <v>87.979100000000003</v>
      </c>
      <c r="J328" s="71">
        <v>0.76570000000000005</v>
      </c>
      <c r="K328" s="71">
        <v>4</v>
      </c>
      <c r="L328" s="71">
        <v>13.8253</v>
      </c>
      <c r="N328" s="71">
        <v>11</v>
      </c>
      <c r="O328" s="71">
        <v>0</v>
      </c>
      <c r="P328" s="71">
        <v>812.31640000000004</v>
      </c>
      <c r="U328" s="73"/>
      <c r="V328" s="73"/>
      <c r="W328" s="73"/>
      <c r="X328" s="73"/>
      <c r="Y328" s="73"/>
      <c r="Z328" s="73"/>
      <c r="AA328" s="73"/>
      <c r="AD328" s="73"/>
      <c r="AE328" s="73"/>
      <c r="AF328" s="73"/>
      <c r="AG328" s="73"/>
      <c r="AH328" s="73"/>
      <c r="AI328" s="73"/>
      <c r="AK328" s="73"/>
      <c r="AL328" s="73"/>
    </row>
    <row r="329" spans="1:38" x14ac:dyDescent="0.25">
      <c r="A329" s="71" t="s">
        <v>297</v>
      </c>
      <c r="B329" s="73">
        <v>1243.4000000000001</v>
      </c>
      <c r="C329" s="71">
        <v>36.2911</v>
      </c>
      <c r="D329" s="73">
        <v>1279.6911</v>
      </c>
      <c r="E329" s="71">
        <v>461.11</v>
      </c>
      <c r="F329" s="71">
        <v>214.09229999999999</v>
      </c>
      <c r="G329" s="71">
        <v>61.754399999999997</v>
      </c>
      <c r="H329" s="71">
        <v>114</v>
      </c>
      <c r="I329" s="71">
        <v>170.19890000000001</v>
      </c>
      <c r="K329" s="71">
        <v>74</v>
      </c>
      <c r="L329" s="71">
        <v>26.7455</v>
      </c>
      <c r="M329" s="71">
        <v>28.352699999999999</v>
      </c>
      <c r="N329" s="71">
        <v>0</v>
      </c>
      <c r="O329" s="71">
        <v>0</v>
      </c>
      <c r="P329" s="73">
        <v>1369.7982</v>
      </c>
      <c r="U329" s="73"/>
      <c r="V329" s="73"/>
      <c r="W329" s="73"/>
      <c r="X329" s="73"/>
      <c r="Y329" s="73"/>
      <c r="Z329" s="73"/>
      <c r="AA329" s="73"/>
      <c r="AD329" s="73"/>
      <c r="AE329" s="73"/>
      <c r="AF329" s="73"/>
      <c r="AG329" s="73"/>
      <c r="AH329" s="73"/>
      <c r="AI329" s="73"/>
      <c r="AK329" s="73"/>
      <c r="AL329" s="73"/>
    </row>
    <row r="330" spans="1:38" x14ac:dyDescent="0.25">
      <c r="A330" s="71" t="s">
        <v>538</v>
      </c>
      <c r="B330" s="71">
        <v>90</v>
      </c>
      <c r="D330" s="71">
        <v>76.5</v>
      </c>
      <c r="E330" s="71">
        <v>43</v>
      </c>
      <c r="F330" s="71">
        <v>15.057</v>
      </c>
      <c r="G330" s="71">
        <v>6.9858000000000002</v>
      </c>
      <c r="H330" s="71">
        <v>9</v>
      </c>
      <c r="I330" s="71">
        <v>10.1745</v>
      </c>
      <c r="L330" s="71">
        <v>1.5989</v>
      </c>
      <c r="N330" s="71">
        <v>0</v>
      </c>
      <c r="O330" s="71">
        <v>0</v>
      </c>
      <c r="P330" s="71">
        <v>96.985799999999998</v>
      </c>
      <c r="U330" s="73"/>
      <c r="V330" s="73"/>
      <c r="W330" s="73"/>
      <c r="X330" s="73"/>
      <c r="Y330" s="73"/>
      <c r="Z330" s="73"/>
      <c r="AA330" s="73"/>
      <c r="AD330" s="73"/>
      <c r="AE330" s="73"/>
      <c r="AF330" s="73"/>
      <c r="AG330" s="73"/>
      <c r="AH330" s="73"/>
      <c r="AI330" s="73"/>
      <c r="AK330" s="73"/>
      <c r="AL330" s="73"/>
    </row>
    <row r="331" spans="1:38" x14ac:dyDescent="0.25">
      <c r="A331" s="71" t="s">
        <v>539</v>
      </c>
      <c r="B331" s="71">
        <v>51.5</v>
      </c>
      <c r="C331" s="71">
        <v>0.28710000000000002</v>
      </c>
      <c r="D331" s="71">
        <v>36.718699999999998</v>
      </c>
      <c r="E331" s="71">
        <v>17</v>
      </c>
      <c r="F331" s="71">
        <v>8.6639999999999997</v>
      </c>
      <c r="G331" s="71">
        <v>2.0840000000000001</v>
      </c>
      <c r="H331" s="71">
        <v>6</v>
      </c>
      <c r="I331" s="71">
        <v>4.8836000000000004</v>
      </c>
      <c r="J331" s="71">
        <v>0.83730000000000004</v>
      </c>
      <c r="L331" s="71">
        <v>0.76739999999999997</v>
      </c>
      <c r="N331" s="71">
        <v>0</v>
      </c>
      <c r="O331" s="71">
        <v>0</v>
      </c>
      <c r="P331" s="71">
        <v>54.708399999999997</v>
      </c>
      <c r="U331" s="73"/>
      <c r="V331" s="73"/>
      <c r="W331" s="73"/>
      <c r="X331" s="73"/>
      <c r="Y331" s="73"/>
      <c r="Z331" s="73"/>
      <c r="AA331" s="73"/>
      <c r="AD331" s="73"/>
      <c r="AE331" s="73"/>
      <c r="AF331" s="73"/>
      <c r="AG331" s="73"/>
      <c r="AH331" s="73"/>
      <c r="AI331" s="73"/>
      <c r="AK331" s="73"/>
      <c r="AL331" s="73"/>
    </row>
    <row r="332" spans="1:38" x14ac:dyDescent="0.25">
      <c r="A332" s="71" t="s">
        <v>298</v>
      </c>
      <c r="B332" s="71">
        <v>523.57500000000005</v>
      </c>
      <c r="C332" s="71">
        <v>26.646699999999999</v>
      </c>
      <c r="D332" s="71">
        <v>550.22170000000006</v>
      </c>
      <c r="E332" s="71">
        <v>207.57</v>
      </c>
      <c r="F332" s="71">
        <v>92.052099999999996</v>
      </c>
      <c r="G332" s="71">
        <v>28.8795</v>
      </c>
      <c r="H332" s="71">
        <v>110</v>
      </c>
      <c r="I332" s="71">
        <v>73.179500000000004</v>
      </c>
      <c r="J332" s="71">
        <v>27.615400000000001</v>
      </c>
      <c r="K332" s="71">
        <v>3</v>
      </c>
      <c r="L332" s="71">
        <v>11.499599999999999</v>
      </c>
      <c r="N332" s="71">
        <v>0</v>
      </c>
      <c r="O332" s="71">
        <v>0</v>
      </c>
      <c r="P332" s="71">
        <v>606.71659999999997</v>
      </c>
      <c r="U332" s="73"/>
      <c r="V332" s="73"/>
      <c r="W332" s="73"/>
      <c r="X332" s="73"/>
      <c r="Y332" s="73"/>
      <c r="Z332" s="73"/>
      <c r="AA332" s="73"/>
      <c r="AD332" s="73"/>
      <c r="AE332" s="73"/>
      <c r="AF332" s="73"/>
      <c r="AG332" s="73"/>
      <c r="AH332" s="73"/>
      <c r="AI332" s="73"/>
      <c r="AK332" s="73"/>
      <c r="AL332" s="73"/>
    </row>
    <row r="333" spans="1:38" x14ac:dyDescent="0.25">
      <c r="A333" s="71" t="s">
        <v>299</v>
      </c>
      <c r="B333" s="71">
        <v>172.31</v>
      </c>
      <c r="D333" s="71">
        <v>172.31</v>
      </c>
      <c r="E333" s="71">
        <v>38</v>
      </c>
      <c r="F333" s="71">
        <v>28.827500000000001</v>
      </c>
      <c r="G333" s="71">
        <v>2.2930999999999999</v>
      </c>
      <c r="H333" s="71">
        <v>25</v>
      </c>
      <c r="I333" s="71">
        <v>22.917200000000001</v>
      </c>
      <c r="J333" s="71">
        <v>1.5621</v>
      </c>
      <c r="L333" s="71">
        <v>3.6013000000000002</v>
      </c>
      <c r="N333" s="71">
        <v>0</v>
      </c>
      <c r="O333" s="71">
        <v>0</v>
      </c>
      <c r="P333" s="71">
        <v>176.1652</v>
      </c>
      <c r="U333" s="73"/>
      <c r="V333" s="73"/>
      <c r="W333" s="73"/>
      <c r="X333" s="73"/>
      <c r="Y333" s="73"/>
      <c r="Z333" s="73"/>
      <c r="AA333" s="73"/>
      <c r="AD333" s="73"/>
      <c r="AE333" s="73"/>
      <c r="AF333" s="73"/>
      <c r="AG333" s="73"/>
      <c r="AH333" s="73"/>
      <c r="AI333" s="73"/>
      <c r="AK333" s="73"/>
      <c r="AL333" s="73"/>
    </row>
    <row r="334" spans="1:38" x14ac:dyDescent="0.25">
      <c r="A334" s="71" t="s">
        <v>540</v>
      </c>
      <c r="B334" s="71">
        <v>74</v>
      </c>
      <c r="C334" s="71">
        <v>1.3867</v>
      </c>
      <c r="D334" s="71">
        <v>58.114800000000002</v>
      </c>
      <c r="E334" s="71">
        <v>38</v>
      </c>
      <c r="F334" s="71">
        <v>12.6122</v>
      </c>
      <c r="G334" s="71">
        <v>6.3470000000000004</v>
      </c>
      <c r="H334" s="71">
        <v>15</v>
      </c>
      <c r="I334" s="71">
        <v>7.7293000000000003</v>
      </c>
      <c r="J334" s="71">
        <v>5.4530000000000003</v>
      </c>
      <c r="L334" s="71">
        <v>1.2145999999999999</v>
      </c>
      <c r="N334" s="71">
        <v>0</v>
      </c>
      <c r="O334" s="71">
        <v>0</v>
      </c>
      <c r="P334" s="71">
        <v>87.186700000000002</v>
      </c>
      <c r="U334" s="73"/>
      <c r="V334" s="73"/>
      <c r="W334" s="73"/>
      <c r="X334" s="73"/>
      <c r="Y334" s="73"/>
      <c r="Z334" s="73"/>
      <c r="AA334" s="73"/>
      <c r="AD334" s="73"/>
      <c r="AE334" s="73"/>
      <c r="AF334" s="73"/>
      <c r="AG334" s="73"/>
      <c r="AH334" s="73"/>
      <c r="AI334" s="73"/>
      <c r="AK334" s="73"/>
      <c r="AL334" s="73"/>
    </row>
    <row r="335" spans="1:38" x14ac:dyDescent="0.25">
      <c r="A335" s="71" t="s">
        <v>541</v>
      </c>
      <c r="B335" s="71">
        <v>43.5</v>
      </c>
      <c r="D335" s="71">
        <v>38.5</v>
      </c>
      <c r="E335" s="71">
        <v>22</v>
      </c>
      <c r="F335" s="71">
        <v>7.2775999999999996</v>
      </c>
      <c r="G335" s="71">
        <v>3.6806000000000001</v>
      </c>
      <c r="H335" s="71">
        <v>5</v>
      </c>
      <c r="I335" s="71">
        <v>5.1204999999999998</v>
      </c>
      <c r="L335" s="71">
        <v>0.80469999999999997</v>
      </c>
      <c r="N335" s="71">
        <v>0</v>
      </c>
      <c r="O335" s="71">
        <v>0</v>
      </c>
      <c r="P335" s="71">
        <v>47.180599999999998</v>
      </c>
      <c r="U335" s="73"/>
      <c r="V335" s="73"/>
      <c r="W335" s="73"/>
      <c r="X335" s="73"/>
      <c r="Y335" s="73"/>
      <c r="Z335" s="73"/>
      <c r="AA335" s="73"/>
      <c r="AD335" s="73"/>
      <c r="AE335" s="73"/>
      <c r="AF335" s="73"/>
      <c r="AG335" s="73"/>
      <c r="AH335" s="73"/>
      <c r="AI335" s="73"/>
      <c r="AK335" s="73"/>
      <c r="AL335" s="73"/>
    </row>
    <row r="336" spans="1:38" x14ac:dyDescent="0.25">
      <c r="A336" s="71" t="s">
        <v>300</v>
      </c>
      <c r="B336" s="71">
        <v>686.62</v>
      </c>
      <c r="C336" s="71">
        <v>26.667000000000002</v>
      </c>
      <c r="D336" s="71">
        <v>713.28700000000003</v>
      </c>
      <c r="E336" s="71">
        <v>288.36</v>
      </c>
      <c r="F336" s="71">
        <v>119.3329</v>
      </c>
      <c r="G336" s="71">
        <v>42.256799999999998</v>
      </c>
      <c r="H336" s="71">
        <v>107</v>
      </c>
      <c r="I336" s="71">
        <v>94.867199999999997</v>
      </c>
      <c r="J336" s="71">
        <v>9.0996000000000006</v>
      </c>
      <c r="K336" s="71">
        <v>7</v>
      </c>
      <c r="L336" s="71">
        <v>14.9077</v>
      </c>
      <c r="N336" s="71">
        <v>13</v>
      </c>
      <c r="O336" s="71">
        <v>0</v>
      </c>
      <c r="P336" s="71">
        <v>777.64340000000004</v>
      </c>
      <c r="U336" s="73"/>
      <c r="V336" s="73"/>
      <c r="W336" s="73"/>
      <c r="X336" s="73"/>
      <c r="Y336" s="73"/>
      <c r="Z336" s="73"/>
      <c r="AA336" s="73"/>
      <c r="AD336" s="73"/>
      <c r="AE336" s="73"/>
      <c r="AF336" s="73"/>
      <c r="AG336" s="73"/>
      <c r="AH336" s="73"/>
      <c r="AI336" s="73"/>
      <c r="AK336" s="73"/>
      <c r="AL336" s="73"/>
    </row>
    <row r="337" spans="1:38" x14ac:dyDescent="0.25">
      <c r="A337" s="71" t="s">
        <v>542</v>
      </c>
      <c r="B337" s="71">
        <v>74.5</v>
      </c>
      <c r="D337" s="71">
        <v>48.5</v>
      </c>
      <c r="E337" s="71">
        <v>18</v>
      </c>
      <c r="F337" s="71">
        <v>12.463900000000001</v>
      </c>
      <c r="G337" s="71">
        <v>1.3839999999999999</v>
      </c>
      <c r="H337" s="71">
        <v>9</v>
      </c>
      <c r="I337" s="71">
        <v>6.4504999999999999</v>
      </c>
      <c r="J337" s="71">
        <v>1.9120999999999999</v>
      </c>
      <c r="L337" s="71">
        <v>1.0137</v>
      </c>
      <c r="N337" s="71">
        <v>0.5</v>
      </c>
      <c r="O337" s="71">
        <v>0</v>
      </c>
      <c r="P337" s="71">
        <v>78.296099999999996</v>
      </c>
      <c r="U337" s="73"/>
      <c r="V337" s="73"/>
      <c r="W337" s="73"/>
      <c r="X337" s="73"/>
      <c r="Y337" s="73"/>
      <c r="Z337" s="73"/>
      <c r="AA337" s="73"/>
      <c r="AD337" s="73"/>
      <c r="AE337" s="73"/>
      <c r="AF337" s="73"/>
      <c r="AG337" s="73"/>
      <c r="AH337" s="73"/>
      <c r="AI337" s="73"/>
      <c r="AK337" s="73"/>
      <c r="AL337" s="73"/>
    </row>
    <row r="338" spans="1:38" x14ac:dyDescent="0.25">
      <c r="A338" s="71" t="s">
        <v>301</v>
      </c>
      <c r="B338" s="71">
        <v>161.5</v>
      </c>
      <c r="D338" s="71">
        <v>161.5</v>
      </c>
      <c r="E338" s="71">
        <v>68</v>
      </c>
      <c r="F338" s="71">
        <v>27.018999999999998</v>
      </c>
      <c r="G338" s="71">
        <v>10.2453</v>
      </c>
      <c r="H338" s="71">
        <v>20</v>
      </c>
      <c r="I338" s="71">
        <v>21.479500000000002</v>
      </c>
      <c r="L338" s="71">
        <v>3.3754</v>
      </c>
      <c r="N338" s="71">
        <v>0</v>
      </c>
      <c r="O338" s="71">
        <v>0</v>
      </c>
      <c r="P338" s="71">
        <v>171.74529999999999</v>
      </c>
      <c r="U338" s="73"/>
      <c r="V338" s="73"/>
      <c r="W338" s="73"/>
      <c r="X338" s="73"/>
      <c r="Y338" s="73"/>
      <c r="Z338" s="73"/>
      <c r="AA338" s="73"/>
      <c r="AD338" s="73"/>
      <c r="AE338" s="73"/>
      <c r="AF338" s="73"/>
      <c r="AG338" s="73"/>
      <c r="AH338" s="73"/>
      <c r="AI338" s="73"/>
      <c r="AK338" s="73"/>
      <c r="AL338" s="73"/>
    </row>
    <row r="339" spans="1:38" x14ac:dyDescent="0.25">
      <c r="A339" s="71" t="s">
        <v>302</v>
      </c>
      <c r="B339" s="71">
        <v>405.75</v>
      </c>
      <c r="D339" s="71">
        <v>405.75</v>
      </c>
      <c r="E339" s="71">
        <v>181.25</v>
      </c>
      <c r="F339" s="71">
        <v>67.882000000000005</v>
      </c>
      <c r="G339" s="71">
        <v>28.341999999999999</v>
      </c>
      <c r="H339" s="71">
        <v>66</v>
      </c>
      <c r="I339" s="71">
        <v>53.964799999999997</v>
      </c>
      <c r="J339" s="71">
        <v>9.0264000000000006</v>
      </c>
      <c r="L339" s="71">
        <v>8.4802</v>
      </c>
      <c r="N339" s="71">
        <v>6.25</v>
      </c>
      <c r="O339" s="71">
        <v>0</v>
      </c>
      <c r="P339" s="71">
        <v>449.36840000000001</v>
      </c>
      <c r="U339" s="73"/>
      <c r="V339" s="73"/>
      <c r="W339" s="73"/>
      <c r="X339" s="73"/>
      <c r="Y339" s="73"/>
      <c r="Z339" s="73"/>
      <c r="AA339" s="73"/>
      <c r="AD339" s="73"/>
      <c r="AE339" s="73"/>
      <c r="AF339" s="73"/>
      <c r="AG339" s="73"/>
      <c r="AH339" s="73"/>
      <c r="AI339" s="73"/>
      <c r="AK339" s="73"/>
      <c r="AL339" s="73"/>
    </row>
    <row r="340" spans="1:38" x14ac:dyDescent="0.25">
      <c r="A340" s="71" t="s">
        <v>303</v>
      </c>
      <c r="B340" s="71">
        <v>242.5</v>
      </c>
      <c r="D340" s="71">
        <v>242.5</v>
      </c>
      <c r="E340" s="71">
        <v>113</v>
      </c>
      <c r="F340" s="71">
        <v>40.570300000000003</v>
      </c>
      <c r="G340" s="71">
        <v>18.107399999999998</v>
      </c>
      <c r="H340" s="71">
        <v>32</v>
      </c>
      <c r="I340" s="71">
        <v>32.252499999999998</v>
      </c>
      <c r="L340" s="71">
        <v>5.0682999999999998</v>
      </c>
      <c r="N340" s="71">
        <v>0</v>
      </c>
      <c r="O340" s="71">
        <v>0</v>
      </c>
      <c r="P340" s="71">
        <v>260.60739999999998</v>
      </c>
      <c r="U340" s="73"/>
      <c r="V340" s="73"/>
      <c r="W340" s="73"/>
      <c r="X340" s="73"/>
      <c r="Y340" s="73"/>
      <c r="Z340" s="73"/>
      <c r="AA340" s="73"/>
      <c r="AD340" s="73"/>
      <c r="AE340" s="73"/>
      <c r="AF340" s="73"/>
      <c r="AG340" s="73"/>
      <c r="AH340" s="73"/>
      <c r="AI340" s="73"/>
      <c r="AK340" s="73"/>
      <c r="AL340" s="73"/>
    </row>
    <row r="341" spans="1:38" x14ac:dyDescent="0.25">
      <c r="A341" s="71" t="s">
        <v>304</v>
      </c>
      <c r="B341" s="73">
        <v>1067.6949999999999</v>
      </c>
      <c r="C341" s="71">
        <v>22.657800000000002</v>
      </c>
      <c r="D341" s="73">
        <v>1090.3527999999999</v>
      </c>
      <c r="E341" s="71">
        <v>440.34</v>
      </c>
      <c r="F341" s="71">
        <v>182.416</v>
      </c>
      <c r="G341" s="71">
        <v>64.480999999999995</v>
      </c>
      <c r="H341" s="71">
        <v>166</v>
      </c>
      <c r="I341" s="71">
        <v>145.01689999999999</v>
      </c>
      <c r="J341" s="71">
        <v>15.737299999999999</v>
      </c>
      <c r="K341" s="71">
        <v>9</v>
      </c>
      <c r="L341" s="71">
        <v>22.788399999999999</v>
      </c>
      <c r="N341" s="71">
        <v>0</v>
      </c>
      <c r="O341" s="71">
        <v>0</v>
      </c>
      <c r="P341" s="73">
        <v>1170.5710999999999</v>
      </c>
      <c r="U341" s="73"/>
      <c r="V341" s="73"/>
      <c r="W341" s="73"/>
      <c r="X341" s="73"/>
      <c r="Y341" s="73"/>
      <c r="Z341" s="73"/>
      <c r="AA341" s="73"/>
      <c r="AD341" s="73"/>
      <c r="AE341" s="73"/>
      <c r="AF341" s="73"/>
      <c r="AG341" s="73"/>
      <c r="AH341" s="73"/>
      <c r="AI341" s="73"/>
      <c r="AK341" s="73"/>
      <c r="AL341" s="73"/>
    </row>
    <row r="342" spans="1:38" x14ac:dyDescent="0.25">
      <c r="A342" s="71" t="s">
        <v>305</v>
      </c>
      <c r="B342" s="71">
        <v>798.7</v>
      </c>
      <c r="C342" s="71">
        <v>38.600999999999999</v>
      </c>
      <c r="D342" s="71">
        <v>837.30100000000004</v>
      </c>
      <c r="E342" s="71">
        <v>611.96</v>
      </c>
      <c r="F342" s="71">
        <v>140.0805</v>
      </c>
      <c r="G342" s="71">
        <v>117.9709</v>
      </c>
      <c r="H342" s="71">
        <v>124</v>
      </c>
      <c r="I342" s="71">
        <v>111.361</v>
      </c>
      <c r="J342" s="71">
        <v>9.4792000000000005</v>
      </c>
      <c r="K342" s="71">
        <v>1</v>
      </c>
      <c r="L342" s="71">
        <v>17.499600000000001</v>
      </c>
      <c r="N342" s="71">
        <v>17</v>
      </c>
      <c r="O342" s="71">
        <v>0</v>
      </c>
      <c r="P342" s="71">
        <v>981.75109999999995</v>
      </c>
      <c r="U342" s="73"/>
      <c r="V342" s="73"/>
      <c r="W342" s="73"/>
      <c r="X342" s="73"/>
      <c r="Y342" s="73"/>
      <c r="Z342" s="73"/>
      <c r="AA342" s="73"/>
      <c r="AD342" s="73"/>
      <c r="AE342" s="73"/>
      <c r="AF342" s="73"/>
      <c r="AG342" s="73"/>
      <c r="AH342" s="73"/>
      <c r="AI342" s="73"/>
      <c r="AK342" s="73"/>
      <c r="AL342" s="73"/>
    </row>
    <row r="343" spans="1:38" x14ac:dyDescent="0.25">
      <c r="A343" s="71" t="s">
        <v>306</v>
      </c>
      <c r="B343" s="73">
        <v>1177.155</v>
      </c>
      <c r="D343" s="73">
        <v>1177.155</v>
      </c>
      <c r="E343" s="71">
        <v>639.52</v>
      </c>
      <c r="F343" s="71">
        <v>196.93799999999999</v>
      </c>
      <c r="G343" s="71">
        <v>110.6455</v>
      </c>
      <c r="H343" s="71">
        <v>167</v>
      </c>
      <c r="I343" s="71">
        <v>156.5616</v>
      </c>
      <c r="J343" s="71">
        <v>7.8288000000000002</v>
      </c>
      <c r="L343" s="71">
        <v>24.602499999999999</v>
      </c>
      <c r="N343" s="71">
        <v>0</v>
      </c>
      <c r="O343" s="71">
        <v>0</v>
      </c>
      <c r="P343" s="73">
        <v>1295.6293000000001</v>
      </c>
      <c r="U343" s="73"/>
      <c r="V343" s="73"/>
      <c r="W343" s="73"/>
      <c r="X343" s="73"/>
      <c r="Y343" s="73"/>
      <c r="Z343" s="73"/>
      <c r="AA343" s="73"/>
      <c r="AD343" s="73"/>
      <c r="AE343" s="73"/>
      <c r="AF343" s="73"/>
      <c r="AG343" s="73"/>
      <c r="AH343" s="73"/>
      <c r="AI343" s="73"/>
      <c r="AK343" s="73"/>
      <c r="AL343" s="73"/>
    </row>
    <row r="344" spans="1:38" x14ac:dyDescent="0.25">
      <c r="A344" s="71" t="s">
        <v>307</v>
      </c>
      <c r="B344" s="71">
        <v>150.02000000000001</v>
      </c>
      <c r="D344" s="71">
        <v>150.02000000000001</v>
      </c>
      <c r="E344" s="71">
        <v>88</v>
      </c>
      <c r="F344" s="71">
        <v>25.098299999999998</v>
      </c>
      <c r="G344" s="71">
        <v>15.7254</v>
      </c>
      <c r="H344" s="71">
        <v>16</v>
      </c>
      <c r="I344" s="71">
        <v>19.9527</v>
      </c>
      <c r="L344" s="71">
        <v>3.1354000000000002</v>
      </c>
      <c r="N344" s="71">
        <v>0</v>
      </c>
      <c r="O344" s="71">
        <v>0</v>
      </c>
      <c r="P344" s="71">
        <v>165.74539999999999</v>
      </c>
      <c r="U344" s="73"/>
      <c r="V344" s="73"/>
      <c r="W344" s="73"/>
      <c r="X344" s="73"/>
      <c r="Y344" s="73"/>
      <c r="Z344" s="73"/>
      <c r="AA344" s="73"/>
      <c r="AD344" s="73"/>
      <c r="AE344" s="73"/>
      <c r="AF344" s="73"/>
      <c r="AG344" s="73"/>
      <c r="AH344" s="73"/>
      <c r="AI344" s="73"/>
      <c r="AK344" s="73"/>
      <c r="AL344" s="73"/>
    </row>
    <row r="345" spans="1:38" x14ac:dyDescent="0.25">
      <c r="A345" s="71" t="s">
        <v>308</v>
      </c>
      <c r="B345" s="71">
        <v>629</v>
      </c>
      <c r="C345" s="71">
        <v>27.609300000000001</v>
      </c>
      <c r="D345" s="71">
        <v>656.60929999999996</v>
      </c>
      <c r="E345" s="71">
        <v>446.97</v>
      </c>
      <c r="F345" s="71">
        <v>109.8507</v>
      </c>
      <c r="G345" s="71">
        <v>84.279200000000003</v>
      </c>
      <c r="H345" s="71">
        <v>53</v>
      </c>
      <c r="I345" s="71">
        <v>87.328999999999994</v>
      </c>
      <c r="L345" s="71">
        <v>13.723100000000001</v>
      </c>
      <c r="N345" s="71">
        <v>21.5</v>
      </c>
      <c r="O345" s="71">
        <v>0</v>
      </c>
      <c r="P345" s="71">
        <v>762.38850000000002</v>
      </c>
      <c r="U345" s="73"/>
      <c r="V345" s="73"/>
      <c r="W345" s="73"/>
      <c r="X345" s="73"/>
      <c r="Y345" s="73"/>
      <c r="Z345" s="73"/>
      <c r="AA345" s="73"/>
      <c r="AD345" s="73"/>
      <c r="AE345" s="73"/>
      <c r="AF345" s="73"/>
      <c r="AG345" s="73"/>
      <c r="AH345" s="73"/>
      <c r="AI345" s="73"/>
      <c r="AK345" s="73"/>
      <c r="AL345" s="73"/>
    </row>
    <row r="346" spans="1:38" x14ac:dyDescent="0.25">
      <c r="A346" s="71" t="s">
        <v>309</v>
      </c>
      <c r="B346" s="71">
        <v>215.5</v>
      </c>
      <c r="D346" s="71">
        <v>215.5</v>
      </c>
      <c r="E346" s="71">
        <v>154.16999999999999</v>
      </c>
      <c r="F346" s="71">
        <v>36.053199999999997</v>
      </c>
      <c r="G346" s="71">
        <v>29.5289</v>
      </c>
      <c r="H346" s="71">
        <v>33</v>
      </c>
      <c r="I346" s="71">
        <v>28.6615</v>
      </c>
      <c r="J346" s="71">
        <v>3.2538999999999998</v>
      </c>
      <c r="K346" s="71">
        <v>5</v>
      </c>
      <c r="L346" s="71">
        <v>4.5039999999999996</v>
      </c>
      <c r="M346" s="71">
        <v>0.29759999999999998</v>
      </c>
      <c r="N346" s="71">
        <v>0</v>
      </c>
      <c r="O346" s="71">
        <v>0</v>
      </c>
      <c r="P346" s="71">
        <v>248.5804</v>
      </c>
      <c r="U346" s="73"/>
      <c r="V346" s="73"/>
      <c r="W346" s="73"/>
      <c r="X346" s="73"/>
      <c r="Y346" s="73"/>
      <c r="Z346" s="73"/>
      <c r="AA346" s="73"/>
      <c r="AD346" s="73"/>
      <c r="AE346" s="73"/>
      <c r="AF346" s="73"/>
      <c r="AG346" s="73"/>
      <c r="AH346" s="73"/>
      <c r="AI346" s="73"/>
      <c r="AK346" s="73"/>
      <c r="AL346" s="73"/>
    </row>
    <row r="347" spans="1:38" x14ac:dyDescent="0.25">
      <c r="A347" s="71" t="s">
        <v>310</v>
      </c>
      <c r="B347" s="73">
        <v>1188.2850000000001</v>
      </c>
      <c r="D347" s="73">
        <v>1188.2850000000001</v>
      </c>
      <c r="E347" s="71">
        <v>909.51</v>
      </c>
      <c r="F347" s="71">
        <v>198.80009999999999</v>
      </c>
      <c r="G347" s="71">
        <v>177.67830000000001</v>
      </c>
      <c r="H347" s="71">
        <v>166</v>
      </c>
      <c r="I347" s="71">
        <v>158.0419</v>
      </c>
      <c r="J347" s="71">
        <v>5.9686000000000003</v>
      </c>
      <c r="K347" s="71">
        <v>2</v>
      </c>
      <c r="L347" s="71">
        <v>24.8352</v>
      </c>
      <c r="N347" s="71">
        <v>0</v>
      </c>
      <c r="O347" s="71">
        <v>0</v>
      </c>
      <c r="P347" s="73">
        <v>1371.9319</v>
      </c>
      <c r="U347" s="73"/>
      <c r="V347" s="73"/>
      <c r="W347" s="73"/>
      <c r="X347" s="73"/>
      <c r="Y347" s="73"/>
      <c r="Z347" s="73"/>
      <c r="AA347" s="73"/>
      <c r="AD347" s="73"/>
      <c r="AE347" s="73"/>
      <c r="AF347" s="73"/>
      <c r="AG347" s="73"/>
      <c r="AH347" s="73"/>
      <c r="AI347" s="73"/>
      <c r="AK347" s="73"/>
      <c r="AL347" s="73"/>
    </row>
    <row r="348" spans="1:38" x14ac:dyDescent="0.25">
      <c r="A348" s="71" t="s">
        <v>311</v>
      </c>
      <c r="B348" s="73">
        <v>1395.55</v>
      </c>
      <c r="C348" s="71">
        <v>43.1661</v>
      </c>
      <c r="D348" s="73">
        <v>1438.7161000000001</v>
      </c>
      <c r="E348" s="71">
        <v>732</v>
      </c>
      <c r="F348" s="71">
        <v>240.69720000000001</v>
      </c>
      <c r="G348" s="71">
        <v>122.8257</v>
      </c>
      <c r="H348" s="71">
        <v>193</v>
      </c>
      <c r="I348" s="71">
        <v>191.3492</v>
      </c>
      <c r="J348" s="71">
        <v>1.2381</v>
      </c>
      <c r="K348" s="71">
        <v>82</v>
      </c>
      <c r="L348" s="71">
        <v>30.069199999999999</v>
      </c>
      <c r="M348" s="71">
        <v>31.1585</v>
      </c>
      <c r="N348" s="71">
        <v>0</v>
      </c>
      <c r="O348" s="71">
        <v>0</v>
      </c>
      <c r="P348" s="73">
        <v>1593.9384</v>
      </c>
      <c r="U348" s="73"/>
      <c r="V348" s="73"/>
      <c r="W348" s="73"/>
      <c r="X348" s="73"/>
      <c r="Y348" s="73"/>
      <c r="Z348" s="73"/>
      <c r="AA348" s="73"/>
      <c r="AD348" s="73"/>
      <c r="AE348" s="73"/>
      <c r="AF348" s="73"/>
      <c r="AG348" s="73"/>
      <c r="AH348" s="73"/>
      <c r="AI348" s="73"/>
      <c r="AK348" s="73"/>
      <c r="AL348" s="73"/>
    </row>
    <row r="349" spans="1:38" x14ac:dyDescent="0.25">
      <c r="A349" s="71" t="s">
        <v>312</v>
      </c>
      <c r="B349" s="71">
        <v>744.63499999999999</v>
      </c>
      <c r="C349" s="71">
        <v>31.836400000000001</v>
      </c>
      <c r="D349" s="71">
        <v>776.47140000000002</v>
      </c>
      <c r="E349" s="71">
        <v>366.77</v>
      </c>
      <c r="F349" s="71">
        <v>129.90369999999999</v>
      </c>
      <c r="G349" s="71">
        <v>59.2166</v>
      </c>
      <c r="H349" s="71">
        <v>127</v>
      </c>
      <c r="I349" s="71">
        <v>103.27070000000001</v>
      </c>
      <c r="J349" s="71">
        <v>17.797000000000001</v>
      </c>
      <c r="K349" s="71">
        <v>9</v>
      </c>
      <c r="L349" s="71">
        <v>16.228300000000001</v>
      </c>
      <c r="N349" s="71">
        <v>0</v>
      </c>
      <c r="O349" s="71">
        <v>0</v>
      </c>
      <c r="P349" s="71">
        <v>853.48500000000001</v>
      </c>
      <c r="U349" s="73"/>
      <c r="V349" s="73"/>
      <c r="W349" s="73"/>
      <c r="X349" s="73"/>
      <c r="Y349" s="73"/>
      <c r="Z349" s="73"/>
      <c r="AA349" s="73"/>
      <c r="AD349" s="73"/>
      <c r="AE349" s="73"/>
      <c r="AF349" s="73"/>
      <c r="AG349" s="73"/>
      <c r="AH349" s="73"/>
      <c r="AI349" s="73"/>
      <c r="AK349" s="73"/>
      <c r="AL349" s="73"/>
    </row>
    <row r="350" spans="1:38" x14ac:dyDescent="0.25">
      <c r="A350" s="71" t="s">
        <v>543</v>
      </c>
      <c r="B350" s="71">
        <v>141.75</v>
      </c>
      <c r="D350" s="71">
        <v>106.35</v>
      </c>
      <c r="E350" s="71">
        <v>69.900000000000006</v>
      </c>
      <c r="F350" s="71">
        <v>23.7148</v>
      </c>
      <c r="G350" s="71">
        <v>11.5463</v>
      </c>
      <c r="H350" s="71">
        <v>16</v>
      </c>
      <c r="I350" s="71">
        <v>14.144600000000001</v>
      </c>
      <c r="J350" s="71">
        <v>1.3915999999999999</v>
      </c>
      <c r="L350" s="71">
        <v>2.2227000000000001</v>
      </c>
      <c r="N350" s="71">
        <v>0</v>
      </c>
      <c r="O350" s="71">
        <v>0</v>
      </c>
      <c r="P350" s="71">
        <v>154.68790000000001</v>
      </c>
      <c r="U350" s="73"/>
      <c r="V350" s="73"/>
      <c r="W350" s="73"/>
      <c r="X350" s="73"/>
      <c r="Y350" s="73"/>
      <c r="Z350" s="73"/>
      <c r="AA350" s="73"/>
      <c r="AD350" s="73"/>
      <c r="AE350" s="73"/>
      <c r="AF350" s="73"/>
      <c r="AG350" s="73"/>
      <c r="AH350" s="73"/>
      <c r="AI350" s="73"/>
      <c r="AK350" s="73"/>
      <c r="AL350" s="73"/>
    </row>
    <row r="351" spans="1:38" x14ac:dyDescent="0.25">
      <c r="A351" s="71" t="s">
        <v>313</v>
      </c>
      <c r="B351" s="73">
        <v>1358.52</v>
      </c>
      <c r="C351" s="71">
        <v>52.013100000000001</v>
      </c>
      <c r="D351" s="73">
        <v>1410.5331000000001</v>
      </c>
      <c r="E351" s="71">
        <v>589.02</v>
      </c>
      <c r="F351" s="71">
        <v>235.98220000000001</v>
      </c>
      <c r="G351" s="71">
        <v>88.259500000000003</v>
      </c>
      <c r="H351" s="71">
        <v>162</v>
      </c>
      <c r="I351" s="71">
        <v>187.6009</v>
      </c>
      <c r="K351" s="71">
        <v>14</v>
      </c>
      <c r="L351" s="71">
        <v>29.4801</v>
      </c>
      <c r="N351" s="71">
        <v>12</v>
      </c>
      <c r="O351" s="71">
        <v>0</v>
      </c>
      <c r="P351" s="73">
        <v>1510.7926</v>
      </c>
      <c r="U351" s="73"/>
      <c r="V351" s="73"/>
      <c r="W351" s="73"/>
      <c r="X351" s="73"/>
      <c r="Y351" s="73"/>
      <c r="Z351" s="73"/>
      <c r="AA351" s="73"/>
      <c r="AD351" s="73"/>
      <c r="AE351" s="73"/>
      <c r="AF351" s="73"/>
      <c r="AG351" s="73"/>
      <c r="AH351" s="73"/>
      <c r="AI351" s="73"/>
      <c r="AK351" s="73"/>
      <c r="AL351" s="73"/>
    </row>
    <row r="352" spans="1:38" x14ac:dyDescent="0.25">
      <c r="A352" s="71" t="s">
        <v>314</v>
      </c>
      <c r="B352" s="73">
        <v>4692.62</v>
      </c>
      <c r="C352" s="71">
        <v>208.24549999999999</v>
      </c>
      <c r="D352" s="73">
        <v>4900.8654999999999</v>
      </c>
      <c r="E352" s="73">
        <v>2678.7</v>
      </c>
      <c r="F352" s="71">
        <v>819.91480000000001</v>
      </c>
      <c r="G352" s="71">
        <v>464.69630000000001</v>
      </c>
      <c r="H352" s="71">
        <v>474</v>
      </c>
      <c r="I352" s="71">
        <v>651.81510000000003</v>
      </c>
      <c r="K352" s="71">
        <v>756</v>
      </c>
      <c r="L352" s="71">
        <v>102.4281</v>
      </c>
      <c r="M352" s="71">
        <v>392.1431</v>
      </c>
      <c r="N352" s="71">
        <v>20.5</v>
      </c>
      <c r="O352" s="71">
        <v>0</v>
      </c>
      <c r="P352" s="73">
        <v>5778.2048999999997</v>
      </c>
      <c r="U352" s="73"/>
      <c r="V352" s="73"/>
      <c r="W352" s="73"/>
      <c r="X352" s="73"/>
      <c r="Y352" s="73"/>
      <c r="Z352" s="73"/>
      <c r="AA352" s="73"/>
      <c r="AD352" s="73"/>
      <c r="AE352" s="73"/>
      <c r="AF352" s="73"/>
      <c r="AG352" s="73"/>
      <c r="AH352" s="73"/>
      <c r="AI352" s="73"/>
      <c r="AK352" s="73"/>
      <c r="AL352" s="73"/>
    </row>
    <row r="353" spans="1:38" x14ac:dyDescent="0.25">
      <c r="A353" s="71" t="s">
        <v>315</v>
      </c>
      <c r="B353" s="71">
        <v>188.5</v>
      </c>
      <c r="D353" s="71">
        <v>188.5</v>
      </c>
      <c r="E353" s="71">
        <v>95</v>
      </c>
      <c r="F353" s="71">
        <v>31.536100000000001</v>
      </c>
      <c r="G353" s="71">
        <v>15.866</v>
      </c>
      <c r="H353" s="71">
        <v>29</v>
      </c>
      <c r="I353" s="71">
        <v>25.070499999999999</v>
      </c>
      <c r="J353" s="71">
        <v>2.9470999999999998</v>
      </c>
      <c r="L353" s="71">
        <v>3.9397000000000002</v>
      </c>
      <c r="N353" s="71">
        <v>2.5</v>
      </c>
      <c r="O353" s="71">
        <v>0</v>
      </c>
      <c r="P353" s="71">
        <v>209.81309999999999</v>
      </c>
      <c r="U353" s="73"/>
      <c r="V353" s="73"/>
      <c r="W353" s="73"/>
      <c r="X353" s="73"/>
      <c r="Y353" s="73"/>
      <c r="Z353" s="73"/>
      <c r="AA353" s="73"/>
      <c r="AD353" s="73"/>
      <c r="AE353" s="73"/>
      <c r="AF353" s="73"/>
      <c r="AG353" s="73"/>
      <c r="AH353" s="73"/>
      <c r="AI353" s="73"/>
      <c r="AK353" s="73"/>
      <c r="AL353" s="73"/>
    </row>
    <row r="354" spans="1:38" x14ac:dyDescent="0.25">
      <c r="A354" s="71" t="s">
        <v>316</v>
      </c>
      <c r="B354" s="71">
        <v>215.5</v>
      </c>
      <c r="D354" s="71">
        <v>215.5</v>
      </c>
      <c r="E354" s="71">
        <v>84</v>
      </c>
      <c r="F354" s="71">
        <v>36.053199999999997</v>
      </c>
      <c r="G354" s="71">
        <v>11.986700000000001</v>
      </c>
      <c r="H354" s="71">
        <v>39</v>
      </c>
      <c r="I354" s="71">
        <v>28.6615</v>
      </c>
      <c r="J354" s="71">
        <v>7.7538999999999998</v>
      </c>
      <c r="L354" s="71">
        <v>4.5039999999999996</v>
      </c>
      <c r="N354" s="71">
        <v>0</v>
      </c>
      <c r="O354" s="71">
        <v>0</v>
      </c>
      <c r="P354" s="71">
        <v>235.2406</v>
      </c>
      <c r="U354" s="73"/>
      <c r="V354" s="73"/>
      <c r="W354" s="73"/>
      <c r="X354" s="73"/>
      <c r="Y354" s="73"/>
      <c r="Z354" s="73"/>
      <c r="AA354" s="73"/>
      <c r="AD354" s="73"/>
      <c r="AE354" s="73"/>
      <c r="AF354" s="73"/>
      <c r="AG354" s="73"/>
      <c r="AH354" s="73"/>
      <c r="AI354" s="73"/>
      <c r="AK354" s="73"/>
      <c r="AL354" s="73"/>
    </row>
    <row r="355" spans="1:38" x14ac:dyDescent="0.25">
      <c r="A355" s="71" t="s">
        <v>317</v>
      </c>
      <c r="B355" s="71">
        <v>182.5</v>
      </c>
      <c r="D355" s="71">
        <v>182.5</v>
      </c>
      <c r="E355" s="71">
        <v>57</v>
      </c>
      <c r="F355" s="71">
        <v>30.532299999999999</v>
      </c>
      <c r="G355" s="71">
        <v>6.6169000000000002</v>
      </c>
      <c r="H355" s="71">
        <v>19</v>
      </c>
      <c r="I355" s="71">
        <v>24.272500000000001</v>
      </c>
      <c r="L355" s="71">
        <v>3.8142999999999998</v>
      </c>
      <c r="N355" s="71">
        <v>0</v>
      </c>
      <c r="O355" s="71">
        <v>0</v>
      </c>
      <c r="P355" s="71">
        <v>189.11689999999999</v>
      </c>
      <c r="U355" s="73"/>
      <c r="V355" s="73"/>
      <c r="W355" s="73"/>
      <c r="X355" s="73"/>
      <c r="Y355" s="73"/>
      <c r="Z355" s="73"/>
      <c r="AA355" s="73"/>
      <c r="AD355" s="73"/>
      <c r="AE355" s="73"/>
      <c r="AF355" s="73"/>
      <c r="AG355" s="73"/>
      <c r="AH355" s="73"/>
      <c r="AI355" s="73"/>
      <c r="AK355" s="73"/>
      <c r="AL355" s="73"/>
    </row>
    <row r="356" spans="1:38" x14ac:dyDescent="0.25">
      <c r="A356" s="71" t="s">
        <v>318</v>
      </c>
      <c r="B356" s="71">
        <v>117.5</v>
      </c>
      <c r="D356" s="71">
        <v>117.5</v>
      </c>
      <c r="E356" s="71">
        <v>50</v>
      </c>
      <c r="F356" s="71">
        <v>19.657800000000002</v>
      </c>
      <c r="G356" s="71">
        <v>7.5856000000000003</v>
      </c>
      <c r="H356" s="71">
        <v>7</v>
      </c>
      <c r="I356" s="71">
        <v>15.6275</v>
      </c>
      <c r="L356" s="71">
        <v>2.4558</v>
      </c>
      <c r="N356" s="71">
        <v>0</v>
      </c>
      <c r="O356" s="71">
        <v>0</v>
      </c>
      <c r="P356" s="71">
        <v>125.0856</v>
      </c>
      <c r="U356" s="73"/>
      <c r="V356" s="73"/>
      <c r="W356" s="73"/>
      <c r="X356" s="73"/>
      <c r="Y356" s="73"/>
      <c r="Z356" s="73"/>
      <c r="AA356" s="73"/>
      <c r="AD356" s="73"/>
      <c r="AE356" s="73"/>
      <c r="AF356" s="73"/>
      <c r="AG356" s="73"/>
      <c r="AH356" s="73"/>
      <c r="AI356" s="73"/>
      <c r="AK356" s="73"/>
      <c r="AL356" s="73"/>
    </row>
    <row r="357" spans="1:38" x14ac:dyDescent="0.25">
      <c r="A357" s="71" t="s">
        <v>319</v>
      </c>
      <c r="B357" s="71">
        <v>182.95500000000001</v>
      </c>
      <c r="D357" s="71">
        <v>182.95500000000001</v>
      </c>
      <c r="E357" s="71">
        <v>95.46</v>
      </c>
      <c r="F357" s="71">
        <v>30.6084</v>
      </c>
      <c r="G357" s="71">
        <v>16.212900000000001</v>
      </c>
      <c r="H357" s="71">
        <v>19</v>
      </c>
      <c r="I357" s="71">
        <v>24.332999999999998</v>
      </c>
      <c r="L357" s="71">
        <v>3.8237999999999999</v>
      </c>
      <c r="N357" s="71">
        <v>0</v>
      </c>
      <c r="O357" s="71">
        <v>0</v>
      </c>
      <c r="P357" s="71">
        <v>199.1679</v>
      </c>
      <c r="U357" s="73"/>
      <c r="V357" s="73"/>
      <c r="W357" s="73"/>
      <c r="X357" s="73"/>
      <c r="Y357" s="73"/>
      <c r="Z357" s="73"/>
      <c r="AA357" s="73"/>
      <c r="AD357" s="73"/>
      <c r="AE357" s="73"/>
      <c r="AF357" s="73"/>
      <c r="AG357" s="73"/>
      <c r="AH357" s="73"/>
      <c r="AI357" s="73"/>
      <c r="AK357" s="73"/>
      <c r="AL357" s="73"/>
    </row>
    <row r="358" spans="1:38" x14ac:dyDescent="0.25">
      <c r="A358" s="71" t="s">
        <v>320</v>
      </c>
      <c r="B358" s="73">
        <v>1300.8</v>
      </c>
      <c r="C358" s="71">
        <v>19.573799999999999</v>
      </c>
      <c r="D358" s="73">
        <v>1320.3738000000001</v>
      </c>
      <c r="E358" s="71">
        <v>413.38</v>
      </c>
      <c r="F358" s="71">
        <v>220.89850000000001</v>
      </c>
      <c r="G358" s="71">
        <v>48.120399999999997</v>
      </c>
      <c r="H358" s="71">
        <v>184</v>
      </c>
      <c r="I358" s="71">
        <v>175.6097</v>
      </c>
      <c r="J358" s="71">
        <v>6.2927</v>
      </c>
      <c r="K358" s="71">
        <v>4</v>
      </c>
      <c r="L358" s="71">
        <v>27.595800000000001</v>
      </c>
      <c r="N358" s="71">
        <v>20</v>
      </c>
      <c r="O358" s="71">
        <v>0</v>
      </c>
      <c r="P358" s="73">
        <v>1394.7869000000001</v>
      </c>
      <c r="U358" s="73"/>
      <c r="V358" s="73"/>
      <c r="W358" s="73"/>
      <c r="X358" s="73"/>
      <c r="Y358" s="73"/>
      <c r="Z358" s="73"/>
      <c r="AA358" s="73"/>
      <c r="AD358" s="73"/>
      <c r="AE358" s="73"/>
      <c r="AF358" s="73"/>
      <c r="AG358" s="73"/>
      <c r="AH358" s="73"/>
      <c r="AI358" s="73"/>
      <c r="AK358" s="73"/>
      <c r="AL358" s="73"/>
    </row>
    <row r="359" spans="1:38" x14ac:dyDescent="0.25">
      <c r="A359" s="71" t="s">
        <v>321</v>
      </c>
      <c r="B359" s="71">
        <v>153</v>
      </c>
      <c r="D359" s="71">
        <v>153</v>
      </c>
      <c r="E359" s="71">
        <v>51</v>
      </c>
      <c r="F359" s="71">
        <v>25.596900000000002</v>
      </c>
      <c r="G359" s="71">
        <v>6.3507999999999996</v>
      </c>
      <c r="H359" s="71">
        <v>21</v>
      </c>
      <c r="I359" s="71">
        <v>20.349</v>
      </c>
      <c r="J359" s="71">
        <v>0.48820000000000002</v>
      </c>
      <c r="L359" s="71">
        <v>3.1977000000000002</v>
      </c>
      <c r="N359" s="71">
        <v>0.84</v>
      </c>
      <c r="O359" s="71">
        <v>0</v>
      </c>
      <c r="P359" s="71">
        <v>160.679</v>
      </c>
      <c r="U359" s="73"/>
      <c r="V359" s="73"/>
      <c r="W359" s="73"/>
      <c r="X359" s="73"/>
      <c r="Y359" s="73"/>
      <c r="Z359" s="73"/>
      <c r="AA359" s="73"/>
      <c r="AD359" s="73"/>
      <c r="AE359" s="73"/>
      <c r="AF359" s="73"/>
      <c r="AG359" s="73"/>
      <c r="AH359" s="73"/>
      <c r="AI359" s="73"/>
      <c r="AK359" s="73"/>
      <c r="AL359" s="73"/>
    </row>
    <row r="360" spans="1:38" x14ac:dyDescent="0.25">
      <c r="A360" s="71" t="s">
        <v>322</v>
      </c>
      <c r="B360" s="71">
        <v>136</v>
      </c>
      <c r="D360" s="71">
        <v>136</v>
      </c>
      <c r="E360" s="71">
        <v>73</v>
      </c>
      <c r="F360" s="71">
        <v>22.752800000000001</v>
      </c>
      <c r="G360" s="71">
        <v>12.5618</v>
      </c>
      <c r="H360" s="71">
        <v>41</v>
      </c>
      <c r="I360" s="71">
        <v>18.088000000000001</v>
      </c>
      <c r="J360" s="71">
        <v>17.184000000000001</v>
      </c>
      <c r="L360" s="71">
        <v>2.8424</v>
      </c>
      <c r="N360" s="71">
        <v>0</v>
      </c>
      <c r="O360" s="71">
        <v>0</v>
      </c>
      <c r="P360" s="71">
        <v>165.7458</v>
      </c>
      <c r="U360" s="73"/>
      <c r="V360" s="73"/>
      <c r="W360" s="73"/>
      <c r="X360" s="73"/>
      <c r="Y360" s="73"/>
      <c r="Z360" s="73"/>
      <c r="AA360" s="73"/>
      <c r="AD360" s="73"/>
      <c r="AE360" s="73"/>
      <c r="AF360" s="73"/>
      <c r="AG360" s="73"/>
      <c r="AH360" s="73"/>
      <c r="AI360" s="73"/>
      <c r="AK360" s="73"/>
      <c r="AL360" s="73"/>
    </row>
    <row r="361" spans="1:38" x14ac:dyDescent="0.25">
      <c r="A361" s="71" t="s">
        <v>323</v>
      </c>
      <c r="B361" s="71">
        <v>721</v>
      </c>
      <c r="C361" s="71">
        <v>10.5397</v>
      </c>
      <c r="D361" s="71">
        <v>731.53970000000004</v>
      </c>
      <c r="E361" s="71">
        <v>405</v>
      </c>
      <c r="F361" s="71">
        <v>122.3866</v>
      </c>
      <c r="G361" s="71">
        <v>70.653400000000005</v>
      </c>
      <c r="H361" s="71">
        <v>100</v>
      </c>
      <c r="I361" s="71">
        <v>97.294799999999995</v>
      </c>
      <c r="J361" s="71">
        <v>2.0289000000000001</v>
      </c>
      <c r="L361" s="71">
        <v>15.289199999999999</v>
      </c>
      <c r="N361" s="71">
        <v>14</v>
      </c>
      <c r="O361" s="71">
        <v>0</v>
      </c>
      <c r="P361" s="71">
        <v>818.22199999999998</v>
      </c>
      <c r="U361" s="73"/>
      <c r="V361" s="73"/>
      <c r="W361" s="73"/>
      <c r="X361" s="73"/>
      <c r="Y361" s="73"/>
      <c r="Z361" s="73"/>
      <c r="AA361" s="73"/>
      <c r="AD361" s="73"/>
      <c r="AE361" s="73"/>
      <c r="AF361" s="73"/>
      <c r="AG361" s="73"/>
      <c r="AH361" s="73"/>
      <c r="AI361" s="73"/>
      <c r="AK361" s="73"/>
      <c r="AL361" s="73"/>
    </row>
    <row r="362" spans="1:38" x14ac:dyDescent="0.25">
      <c r="A362" s="71" t="s">
        <v>324</v>
      </c>
      <c r="B362" s="71">
        <v>171.5</v>
      </c>
      <c r="C362" s="71">
        <v>9.2828999999999997</v>
      </c>
      <c r="D362" s="71">
        <v>180.78290000000001</v>
      </c>
      <c r="E362" s="71">
        <v>123.5</v>
      </c>
      <c r="F362" s="71">
        <v>30.245000000000001</v>
      </c>
      <c r="G362" s="71">
        <v>23.313800000000001</v>
      </c>
      <c r="H362" s="71">
        <v>43</v>
      </c>
      <c r="I362" s="71">
        <v>24.0441</v>
      </c>
      <c r="J362" s="71">
        <v>14.216900000000001</v>
      </c>
      <c r="L362" s="71">
        <v>3.7784</v>
      </c>
      <c r="N362" s="71">
        <v>7.25</v>
      </c>
      <c r="O362" s="71">
        <v>0</v>
      </c>
      <c r="P362" s="71">
        <v>225.56360000000001</v>
      </c>
      <c r="U362" s="73"/>
      <c r="V362" s="73"/>
      <c r="W362" s="73"/>
      <c r="X362" s="73"/>
      <c r="Y362" s="73"/>
      <c r="Z362" s="73"/>
      <c r="AA362" s="73"/>
      <c r="AD362" s="73"/>
      <c r="AE362" s="73"/>
      <c r="AF362" s="73"/>
      <c r="AG362" s="73"/>
      <c r="AH362" s="73"/>
      <c r="AI362" s="73"/>
      <c r="AK362" s="73"/>
      <c r="AL362" s="73"/>
    </row>
    <row r="363" spans="1:38" x14ac:dyDescent="0.25">
      <c r="A363" s="71" t="s">
        <v>325</v>
      </c>
      <c r="B363" s="71">
        <v>531.59500000000003</v>
      </c>
      <c r="C363" s="71">
        <v>13.6357</v>
      </c>
      <c r="D363" s="71">
        <v>545.23069999999996</v>
      </c>
      <c r="E363" s="71">
        <v>339.92</v>
      </c>
      <c r="F363" s="71">
        <v>91.217100000000002</v>
      </c>
      <c r="G363" s="71">
        <v>62.175699999999999</v>
      </c>
      <c r="H363" s="71">
        <v>80</v>
      </c>
      <c r="I363" s="71">
        <v>72.515699999999995</v>
      </c>
      <c r="J363" s="71">
        <v>5.6132</v>
      </c>
      <c r="K363" s="71">
        <v>1</v>
      </c>
      <c r="L363" s="71">
        <v>11.395300000000001</v>
      </c>
      <c r="N363" s="71">
        <v>7</v>
      </c>
      <c r="O363" s="71">
        <v>0</v>
      </c>
      <c r="P363" s="71">
        <v>620.01959999999997</v>
      </c>
      <c r="U363" s="73"/>
      <c r="V363" s="73"/>
      <c r="W363" s="73"/>
      <c r="X363" s="73"/>
      <c r="Y363" s="73"/>
      <c r="Z363" s="73"/>
      <c r="AA363" s="73"/>
      <c r="AD363" s="73"/>
      <c r="AE363" s="73"/>
      <c r="AF363" s="73"/>
      <c r="AG363" s="73"/>
      <c r="AH363" s="73"/>
      <c r="AI363" s="73"/>
      <c r="AK363" s="73"/>
      <c r="AL363" s="73"/>
    </row>
    <row r="364" spans="1:38" x14ac:dyDescent="0.25">
      <c r="A364" s="71" t="s">
        <v>326</v>
      </c>
      <c r="B364" s="71">
        <v>114</v>
      </c>
      <c r="D364" s="71">
        <v>114</v>
      </c>
      <c r="E364" s="71">
        <v>70.349999999999994</v>
      </c>
      <c r="F364" s="71">
        <v>19.072199999999999</v>
      </c>
      <c r="G364" s="71">
        <v>12.8193</v>
      </c>
      <c r="H364" s="71">
        <v>19</v>
      </c>
      <c r="I364" s="71">
        <v>15.162000000000001</v>
      </c>
      <c r="J364" s="71">
        <v>2.8784999999999998</v>
      </c>
      <c r="L364" s="71">
        <v>2.3826000000000001</v>
      </c>
      <c r="N364" s="71">
        <v>0</v>
      </c>
      <c r="O364" s="71">
        <v>0</v>
      </c>
      <c r="P364" s="71">
        <v>129.6978</v>
      </c>
      <c r="U364" s="73"/>
      <c r="V364" s="73"/>
      <c r="W364" s="73"/>
      <c r="X364" s="73"/>
      <c r="Y364" s="73"/>
      <c r="Z364" s="73"/>
      <c r="AA364" s="73"/>
      <c r="AD364" s="73"/>
      <c r="AE364" s="73"/>
      <c r="AF364" s="73"/>
      <c r="AG364" s="73"/>
      <c r="AH364" s="73"/>
      <c r="AI364" s="73"/>
      <c r="AK364" s="73"/>
      <c r="AL364" s="73"/>
    </row>
    <row r="365" spans="1:38" x14ac:dyDescent="0.25">
      <c r="A365" s="71" t="s">
        <v>327</v>
      </c>
      <c r="B365" s="71">
        <v>558.95000000000005</v>
      </c>
      <c r="C365" s="71">
        <v>35.929099999999998</v>
      </c>
      <c r="D365" s="71">
        <v>594.87909999999999</v>
      </c>
      <c r="E365" s="71">
        <v>221.62</v>
      </c>
      <c r="F365" s="71">
        <v>99.523300000000006</v>
      </c>
      <c r="G365" s="71">
        <v>30.5242</v>
      </c>
      <c r="H365" s="71">
        <v>76</v>
      </c>
      <c r="I365" s="71">
        <v>79.118899999999996</v>
      </c>
      <c r="L365" s="71">
        <v>12.433</v>
      </c>
      <c r="N365" s="71">
        <v>0</v>
      </c>
      <c r="O365" s="71">
        <v>0</v>
      </c>
      <c r="P365" s="71">
        <v>625.40329999999994</v>
      </c>
      <c r="U365" s="73"/>
      <c r="V365" s="73"/>
      <c r="W365" s="73"/>
      <c r="X365" s="73"/>
      <c r="Y365" s="73"/>
      <c r="Z365" s="73"/>
      <c r="AA365" s="73"/>
      <c r="AD365" s="73"/>
      <c r="AE365" s="73"/>
      <c r="AF365" s="73"/>
      <c r="AG365" s="73"/>
      <c r="AH365" s="73"/>
      <c r="AI365" s="73"/>
      <c r="AK365" s="73"/>
      <c r="AL365" s="73"/>
    </row>
    <row r="366" spans="1:38" x14ac:dyDescent="0.25">
      <c r="A366" s="71" t="s">
        <v>328</v>
      </c>
      <c r="B366" s="71">
        <v>667.26</v>
      </c>
      <c r="C366" s="71">
        <v>28.4999</v>
      </c>
      <c r="D366" s="71">
        <v>695.75990000000002</v>
      </c>
      <c r="E366" s="71">
        <v>107.03</v>
      </c>
      <c r="F366" s="71">
        <v>116.4006</v>
      </c>
      <c r="H366" s="71">
        <v>88</v>
      </c>
      <c r="I366" s="71">
        <v>92.536100000000005</v>
      </c>
      <c r="K366" s="71">
        <v>2</v>
      </c>
      <c r="L366" s="71">
        <v>14.541399999999999</v>
      </c>
      <c r="N366" s="71">
        <v>0</v>
      </c>
      <c r="O366" s="71">
        <v>0</v>
      </c>
      <c r="P366" s="71">
        <v>695.75990000000002</v>
      </c>
      <c r="U366" s="73"/>
      <c r="V366" s="73"/>
      <c r="W366" s="73"/>
      <c r="X366" s="73"/>
      <c r="Y366" s="73"/>
      <c r="Z366" s="73"/>
      <c r="AA366" s="73"/>
      <c r="AD366" s="73"/>
      <c r="AE366" s="73"/>
      <c r="AF366" s="73"/>
      <c r="AG366" s="73"/>
      <c r="AH366" s="73"/>
      <c r="AI366" s="73"/>
      <c r="AK366" s="73"/>
      <c r="AL366" s="73"/>
    </row>
    <row r="367" spans="1:38" x14ac:dyDescent="0.25">
      <c r="A367" s="71" t="s">
        <v>544</v>
      </c>
      <c r="B367" s="71">
        <v>68.5</v>
      </c>
      <c r="D367" s="71">
        <v>49</v>
      </c>
      <c r="E367" s="71">
        <v>45</v>
      </c>
      <c r="F367" s="71">
        <v>11.460100000000001</v>
      </c>
      <c r="G367" s="71">
        <v>8.3849999999999998</v>
      </c>
      <c r="H367" s="71">
        <v>4</v>
      </c>
      <c r="I367" s="71">
        <v>6.5170000000000003</v>
      </c>
      <c r="L367" s="71">
        <v>1.0241</v>
      </c>
      <c r="N367" s="71">
        <v>0</v>
      </c>
      <c r="O367" s="71">
        <v>0</v>
      </c>
      <c r="P367" s="71">
        <v>76.885000000000005</v>
      </c>
      <c r="U367" s="73"/>
      <c r="V367" s="73"/>
      <c r="W367" s="73"/>
      <c r="X367" s="73"/>
      <c r="Y367" s="73"/>
      <c r="Z367" s="73"/>
      <c r="AA367" s="73"/>
      <c r="AD367" s="73"/>
      <c r="AE367" s="73"/>
      <c r="AF367" s="73"/>
      <c r="AG367" s="73"/>
      <c r="AH367" s="73"/>
      <c r="AI367" s="73"/>
      <c r="AK367" s="73"/>
      <c r="AL367" s="73"/>
    </row>
    <row r="368" spans="1:38" x14ac:dyDescent="0.25">
      <c r="A368" s="71" t="s">
        <v>329</v>
      </c>
      <c r="B368" s="71">
        <v>333</v>
      </c>
      <c r="C368" s="71">
        <v>5.7026000000000003</v>
      </c>
      <c r="D368" s="71">
        <v>338.70260000000002</v>
      </c>
      <c r="E368" s="71">
        <v>200</v>
      </c>
      <c r="F368" s="71">
        <v>56.664900000000003</v>
      </c>
      <c r="G368" s="71">
        <v>35.833799999999997</v>
      </c>
      <c r="H368" s="71">
        <v>56</v>
      </c>
      <c r="I368" s="71">
        <v>45.047400000000003</v>
      </c>
      <c r="J368" s="71">
        <v>8.2143999999999995</v>
      </c>
      <c r="L368" s="71">
        <v>7.0789</v>
      </c>
      <c r="N368" s="71">
        <v>9.5</v>
      </c>
      <c r="O368" s="71">
        <v>0</v>
      </c>
      <c r="P368" s="71">
        <v>392.25080000000003</v>
      </c>
      <c r="U368" s="73"/>
      <c r="V368" s="73"/>
      <c r="W368" s="73"/>
      <c r="X368" s="73"/>
      <c r="Y368" s="73"/>
      <c r="Z368" s="73"/>
      <c r="AA368" s="73"/>
      <c r="AD368" s="73"/>
      <c r="AE368" s="73"/>
      <c r="AF368" s="73"/>
      <c r="AG368" s="73"/>
      <c r="AH368" s="73"/>
      <c r="AI368" s="73"/>
      <c r="AK368" s="73"/>
      <c r="AL368" s="73"/>
    </row>
    <row r="369" spans="1:38" x14ac:dyDescent="0.25">
      <c r="A369" s="71" t="s">
        <v>330</v>
      </c>
      <c r="B369" s="71">
        <v>569.5</v>
      </c>
      <c r="C369" s="71">
        <v>31.7056</v>
      </c>
      <c r="D369" s="71">
        <v>601.2056</v>
      </c>
      <c r="E369" s="71">
        <v>406</v>
      </c>
      <c r="F369" s="71">
        <v>100.5817</v>
      </c>
      <c r="G369" s="71">
        <v>76.354600000000005</v>
      </c>
      <c r="H369" s="71">
        <v>91</v>
      </c>
      <c r="I369" s="71">
        <v>79.960300000000004</v>
      </c>
      <c r="J369" s="71">
        <v>8.2797000000000001</v>
      </c>
      <c r="L369" s="71">
        <v>12.565200000000001</v>
      </c>
      <c r="N369" s="71">
        <v>18.5</v>
      </c>
      <c r="O369" s="71">
        <v>0</v>
      </c>
      <c r="P369" s="71">
        <v>704.33989999999994</v>
      </c>
      <c r="U369" s="73"/>
      <c r="V369" s="73"/>
      <c r="W369" s="73"/>
      <c r="X369" s="73"/>
      <c r="Y369" s="73"/>
      <c r="Z369" s="73"/>
      <c r="AA369" s="73"/>
      <c r="AD369" s="73"/>
      <c r="AE369" s="73"/>
      <c r="AF369" s="73"/>
      <c r="AG369" s="73"/>
      <c r="AH369" s="73"/>
      <c r="AI369" s="73"/>
      <c r="AK369" s="73"/>
      <c r="AL369" s="73"/>
    </row>
    <row r="370" spans="1:38" x14ac:dyDescent="0.25">
      <c r="A370" s="71" t="s">
        <v>331</v>
      </c>
      <c r="B370" s="71">
        <v>234</v>
      </c>
      <c r="C370" s="71">
        <v>8.0081000000000007</v>
      </c>
      <c r="D370" s="71">
        <v>242.00810000000001</v>
      </c>
      <c r="E370" s="71">
        <v>140</v>
      </c>
      <c r="F370" s="71">
        <v>40.488</v>
      </c>
      <c r="G370" s="71">
        <v>24.878</v>
      </c>
      <c r="H370" s="71">
        <v>42</v>
      </c>
      <c r="I370" s="71">
        <v>32.187100000000001</v>
      </c>
      <c r="J370" s="71">
        <v>7.3597000000000001</v>
      </c>
      <c r="L370" s="71">
        <v>5.0579999999999998</v>
      </c>
      <c r="N370" s="71">
        <v>0</v>
      </c>
      <c r="O370" s="71">
        <v>0</v>
      </c>
      <c r="P370" s="71">
        <v>274.24579999999997</v>
      </c>
      <c r="U370" s="73"/>
      <c r="V370" s="73"/>
      <c r="W370" s="73"/>
      <c r="X370" s="73"/>
      <c r="Y370" s="73"/>
      <c r="Z370" s="73"/>
      <c r="AA370" s="73"/>
      <c r="AD370" s="73"/>
      <c r="AE370" s="73"/>
      <c r="AF370" s="73"/>
      <c r="AG370" s="73"/>
      <c r="AH370" s="73"/>
      <c r="AI370" s="73"/>
      <c r="AK370" s="73"/>
      <c r="AL370" s="73"/>
    </row>
    <row r="371" spans="1:38" x14ac:dyDescent="0.25">
      <c r="A371" s="71" t="s">
        <v>332</v>
      </c>
      <c r="B371" s="71">
        <v>91.314999999999998</v>
      </c>
      <c r="D371" s="71">
        <v>91.314999999999998</v>
      </c>
      <c r="E371" s="71">
        <v>78.930000000000007</v>
      </c>
      <c r="F371" s="71">
        <v>15.276999999999999</v>
      </c>
      <c r="G371" s="71">
        <v>15.9139</v>
      </c>
      <c r="H371" s="71">
        <v>8</v>
      </c>
      <c r="I371" s="71">
        <v>12.1449</v>
      </c>
      <c r="L371" s="71">
        <v>1.9085000000000001</v>
      </c>
      <c r="N371" s="71">
        <v>0</v>
      </c>
      <c r="O371" s="71">
        <v>0</v>
      </c>
      <c r="P371" s="71">
        <v>107.2289</v>
      </c>
      <c r="U371" s="73"/>
      <c r="V371" s="73"/>
      <c r="W371" s="73"/>
      <c r="X371" s="73"/>
      <c r="Y371" s="73"/>
      <c r="Z371" s="73"/>
      <c r="AA371" s="73"/>
      <c r="AD371" s="73"/>
      <c r="AE371" s="73"/>
      <c r="AF371" s="73"/>
      <c r="AG371" s="73"/>
      <c r="AH371" s="73"/>
      <c r="AI371" s="73"/>
      <c r="AK371" s="73"/>
      <c r="AL371" s="73"/>
    </row>
    <row r="372" spans="1:38" x14ac:dyDescent="0.25">
      <c r="A372" s="71" t="s">
        <v>333</v>
      </c>
      <c r="B372" s="71">
        <v>229.5</v>
      </c>
      <c r="D372" s="71">
        <v>229.5</v>
      </c>
      <c r="E372" s="71">
        <v>221.7</v>
      </c>
      <c r="F372" s="71">
        <v>38.395400000000002</v>
      </c>
      <c r="G372" s="71">
        <v>45.825400000000002</v>
      </c>
      <c r="H372" s="71">
        <v>10</v>
      </c>
      <c r="I372" s="71">
        <v>30.523499999999999</v>
      </c>
      <c r="L372" s="71">
        <v>4.7965999999999998</v>
      </c>
      <c r="N372" s="71">
        <v>0</v>
      </c>
      <c r="O372" s="71">
        <v>0</v>
      </c>
      <c r="P372" s="71">
        <v>275.3254</v>
      </c>
      <c r="U372" s="73"/>
      <c r="V372" s="73"/>
      <c r="W372" s="73"/>
      <c r="X372" s="73"/>
      <c r="Y372" s="73"/>
      <c r="Z372" s="73"/>
      <c r="AA372" s="73"/>
      <c r="AD372" s="73"/>
      <c r="AE372" s="73"/>
      <c r="AF372" s="73"/>
      <c r="AG372" s="73"/>
      <c r="AH372" s="73"/>
      <c r="AI372" s="73"/>
      <c r="AK372" s="73"/>
      <c r="AL372" s="73"/>
    </row>
    <row r="373" spans="1:38" x14ac:dyDescent="0.25">
      <c r="A373" s="71" t="s">
        <v>334</v>
      </c>
      <c r="B373" s="71">
        <v>563.75</v>
      </c>
      <c r="C373" s="71">
        <v>19.6526</v>
      </c>
      <c r="D373" s="71">
        <v>583.40260000000001</v>
      </c>
      <c r="E373" s="71">
        <v>621.76</v>
      </c>
      <c r="F373" s="71">
        <v>97.603300000000004</v>
      </c>
      <c r="G373" s="71">
        <v>131.03919999999999</v>
      </c>
      <c r="H373" s="71">
        <v>45</v>
      </c>
      <c r="I373" s="71">
        <v>77.592500000000001</v>
      </c>
      <c r="L373" s="71">
        <v>12.193099999999999</v>
      </c>
      <c r="N373" s="71">
        <v>15.5</v>
      </c>
      <c r="O373" s="71">
        <v>0</v>
      </c>
      <c r="P373" s="71">
        <v>729.94179999999994</v>
      </c>
      <c r="U373" s="73"/>
      <c r="V373" s="73"/>
      <c r="W373" s="73"/>
      <c r="X373" s="73"/>
      <c r="Y373" s="73"/>
      <c r="Z373" s="73"/>
      <c r="AA373" s="73"/>
      <c r="AD373" s="73"/>
      <c r="AE373" s="73"/>
      <c r="AF373" s="73"/>
      <c r="AG373" s="73"/>
      <c r="AH373" s="73"/>
      <c r="AI373" s="73"/>
      <c r="AK373" s="73"/>
      <c r="AL373" s="73"/>
    </row>
    <row r="374" spans="1:38" x14ac:dyDescent="0.25">
      <c r="A374" s="71" t="s">
        <v>545</v>
      </c>
      <c r="B374" s="71">
        <v>136</v>
      </c>
      <c r="D374" s="71">
        <v>94</v>
      </c>
      <c r="E374" s="71">
        <v>61.83</v>
      </c>
      <c r="F374" s="71">
        <v>22.752800000000001</v>
      </c>
      <c r="G374" s="71">
        <v>9.7682000000000002</v>
      </c>
      <c r="H374" s="71">
        <v>4</v>
      </c>
      <c r="I374" s="71">
        <v>12.502000000000001</v>
      </c>
      <c r="L374" s="71">
        <v>1.9645999999999999</v>
      </c>
      <c r="N374" s="71">
        <v>0</v>
      </c>
      <c r="O374" s="71">
        <v>0</v>
      </c>
      <c r="P374" s="71">
        <v>145.76820000000001</v>
      </c>
      <c r="U374" s="73"/>
      <c r="V374" s="73"/>
      <c r="W374" s="73"/>
      <c r="X374" s="73"/>
      <c r="Y374" s="73"/>
      <c r="Z374" s="73"/>
      <c r="AA374" s="73"/>
      <c r="AD374" s="73"/>
      <c r="AE374" s="73"/>
      <c r="AF374" s="73"/>
      <c r="AG374" s="73"/>
      <c r="AH374" s="73"/>
      <c r="AI374" s="73"/>
      <c r="AK374" s="73"/>
      <c r="AL374" s="73"/>
    </row>
    <row r="375" spans="1:38" x14ac:dyDescent="0.25">
      <c r="A375" s="71" t="s">
        <v>335</v>
      </c>
      <c r="B375" s="71">
        <v>133</v>
      </c>
      <c r="D375" s="71">
        <v>133</v>
      </c>
      <c r="E375" s="71">
        <v>81</v>
      </c>
      <c r="F375" s="71">
        <v>22.250900000000001</v>
      </c>
      <c r="G375" s="71">
        <v>14.6873</v>
      </c>
      <c r="H375" s="71">
        <v>7</v>
      </c>
      <c r="I375" s="71">
        <v>17.689</v>
      </c>
      <c r="L375" s="71">
        <v>2.7797000000000001</v>
      </c>
      <c r="N375" s="71">
        <v>0</v>
      </c>
      <c r="O375" s="71">
        <v>0</v>
      </c>
      <c r="P375" s="71">
        <v>147.68729999999999</v>
      </c>
      <c r="U375" s="73"/>
      <c r="V375" s="73"/>
      <c r="W375" s="73"/>
      <c r="X375" s="73"/>
      <c r="Y375" s="73"/>
      <c r="Z375" s="73"/>
      <c r="AA375" s="73"/>
      <c r="AD375" s="73"/>
      <c r="AE375" s="73"/>
      <c r="AF375" s="73"/>
      <c r="AG375" s="73"/>
      <c r="AH375" s="73"/>
      <c r="AI375" s="73"/>
      <c r="AK375" s="73"/>
      <c r="AL375" s="73"/>
    </row>
    <row r="376" spans="1:38" x14ac:dyDescent="0.25">
      <c r="A376" s="71" t="s">
        <v>336</v>
      </c>
      <c r="B376" s="71">
        <v>535.5</v>
      </c>
      <c r="C376" s="71">
        <v>25.7331</v>
      </c>
      <c r="D376" s="71">
        <v>561.23310000000004</v>
      </c>
      <c r="E376" s="71">
        <v>373.67</v>
      </c>
      <c r="F376" s="71">
        <v>93.894300000000001</v>
      </c>
      <c r="G376" s="71">
        <v>69.944400000000002</v>
      </c>
      <c r="H376" s="71">
        <v>33</v>
      </c>
      <c r="I376" s="71">
        <v>74.644000000000005</v>
      </c>
      <c r="L376" s="71">
        <v>11.729799999999999</v>
      </c>
      <c r="N376" s="71">
        <v>13.5</v>
      </c>
      <c r="O376" s="71">
        <v>0</v>
      </c>
      <c r="P376" s="71">
        <v>644.67750000000001</v>
      </c>
      <c r="U376" s="73"/>
      <c r="V376" s="73"/>
      <c r="W376" s="73"/>
      <c r="X376" s="73"/>
      <c r="Y376" s="73"/>
      <c r="Z376" s="73"/>
      <c r="AA376" s="73"/>
      <c r="AD376" s="73"/>
      <c r="AE376" s="73"/>
      <c r="AF376" s="73"/>
      <c r="AG376" s="73"/>
      <c r="AH376" s="73"/>
      <c r="AI376" s="73"/>
      <c r="AK376" s="73"/>
      <c r="AL376" s="73"/>
    </row>
    <row r="377" spans="1:38" x14ac:dyDescent="0.25">
      <c r="A377" s="71" t="s">
        <v>337</v>
      </c>
      <c r="B377" s="71">
        <v>150.5</v>
      </c>
      <c r="D377" s="71">
        <v>150.5</v>
      </c>
      <c r="E377" s="71">
        <v>100</v>
      </c>
      <c r="F377" s="71">
        <v>25.178699999999999</v>
      </c>
      <c r="G377" s="71">
        <v>18.705300000000001</v>
      </c>
      <c r="H377" s="71">
        <v>12</v>
      </c>
      <c r="I377" s="71">
        <v>20.016500000000001</v>
      </c>
      <c r="K377" s="71">
        <v>3</v>
      </c>
      <c r="L377" s="71">
        <v>3.1455000000000002</v>
      </c>
      <c r="N377" s="71">
        <v>3.5</v>
      </c>
      <c r="O377" s="71">
        <v>0</v>
      </c>
      <c r="P377" s="71">
        <v>172.70529999999999</v>
      </c>
      <c r="U377" s="73"/>
      <c r="V377" s="73"/>
      <c r="W377" s="73"/>
      <c r="X377" s="73"/>
      <c r="Y377" s="73"/>
      <c r="Z377" s="73"/>
      <c r="AA377" s="73"/>
      <c r="AD377" s="73"/>
      <c r="AE377" s="73"/>
      <c r="AF377" s="73"/>
      <c r="AG377" s="73"/>
      <c r="AH377" s="73"/>
      <c r="AI377" s="73"/>
      <c r="AK377" s="73"/>
      <c r="AL377" s="73"/>
    </row>
    <row r="378" spans="1:38" x14ac:dyDescent="0.25">
      <c r="A378" s="71" t="s">
        <v>338</v>
      </c>
      <c r="B378" s="71">
        <v>878</v>
      </c>
      <c r="C378" s="71">
        <v>19.119499999999999</v>
      </c>
      <c r="D378" s="71">
        <v>897.11950000000002</v>
      </c>
      <c r="E378" s="71">
        <v>683.17</v>
      </c>
      <c r="F378" s="71">
        <v>150.0881</v>
      </c>
      <c r="G378" s="71">
        <v>133.27090000000001</v>
      </c>
      <c r="H378" s="71">
        <v>56</v>
      </c>
      <c r="I378" s="71">
        <v>119.3169</v>
      </c>
      <c r="K378" s="71">
        <v>15</v>
      </c>
      <c r="L378" s="71">
        <v>18.7498</v>
      </c>
      <c r="N378" s="71">
        <v>17</v>
      </c>
      <c r="O378" s="71">
        <v>0</v>
      </c>
      <c r="P378" s="73">
        <v>1047.3904</v>
      </c>
      <c r="U378" s="73"/>
      <c r="V378" s="73"/>
      <c r="W378" s="73"/>
      <c r="X378" s="73"/>
      <c r="Y378" s="73"/>
      <c r="Z378" s="73"/>
      <c r="AA378" s="73"/>
      <c r="AD378" s="73"/>
      <c r="AE378" s="73"/>
      <c r="AF378" s="73"/>
      <c r="AG378" s="73"/>
      <c r="AH378" s="73"/>
      <c r="AI378" s="73"/>
      <c r="AK378" s="73"/>
      <c r="AL378" s="73"/>
    </row>
    <row r="379" spans="1:38" x14ac:dyDescent="0.25">
      <c r="A379" s="71" t="s">
        <v>339</v>
      </c>
      <c r="B379" s="73">
        <v>1928.15</v>
      </c>
      <c r="C379" s="71">
        <v>45.127699999999997</v>
      </c>
      <c r="D379" s="73">
        <v>1973.2777000000001</v>
      </c>
      <c r="E379" s="71">
        <v>921.66</v>
      </c>
      <c r="F379" s="71">
        <v>330.12939999999998</v>
      </c>
      <c r="G379" s="71">
        <v>147.8827</v>
      </c>
      <c r="H379" s="71">
        <v>267</v>
      </c>
      <c r="I379" s="71">
        <v>262.44589999999999</v>
      </c>
      <c r="J379" s="71">
        <v>3.4155000000000002</v>
      </c>
      <c r="K379" s="71">
        <v>95</v>
      </c>
      <c r="L379" s="71">
        <v>41.241500000000002</v>
      </c>
      <c r="M379" s="71">
        <v>32.255099999999999</v>
      </c>
      <c r="N379" s="71">
        <v>0</v>
      </c>
      <c r="O379" s="71">
        <v>0</v>
      </c>
      <c r="P379" s="73">
        <v>2156.8310000000001</v>
      </c>
      <c r="U379" s="73"/>
      <c r="V379" s="73"/>
      <c r="W379" s="73"/>
      <c r="X379" s="73"/>
      <c r="Y379" s="73"/>
      <c r="Z379" s="73"/>
      <c r="AA379" s="73"/>
      <c r="AD379" s="73"/>
      <c r="AE379" s="73"/>
      <c r="AF379" s="73"/>
      <c r="AG379" s="73"/>
      <c r="AH379" s="73"/>
      <c r="AI379" s="73"/>
      <c r="AK379" s="73"/>
      <c r="AL379" s="73"/>
    </row>
    <row r="380" spans="1:38" x14ac:dyDescent="0.25">
      <c r="A380" s="71" t="s">
        <v>546</v>
      </c>
      <c r="B380" s="71">
        <v>77.66</v>
      </c>
      <c r="D380" s="71">
        <v>68.87</v>
      </c>
      <c r="E380" s="71">
        <v>24</v>
      </c>
      <c r="F380" s="71">
        <v>12.9925</v>
      </c>
      <c r="G380" s="71">
        <v>2.7519</v>
      </c>
      <c r="H380" s="71">
        <v>12</v>
      </c>
      <c r="I380" s="71">
        <v>9.1597000000000008</v>
      </c>
      <c r="J380" s="71">
        <v>2.1301999999999999</v>
      </c>
      <c r="L380" s="71">
        <v>1.4394</v>
      </c>
      <c r="N380" s="71">
        <v>1</v>
      </c>
      <c r="O380" s="71">
        <v>0</v>
      </c>
      <c r="P380" s="71">
        <v>83.542100000000005</v>
      </c>
      <c r="U380" s="73"/>
      <c r="V380" s="73"/>
      <c r="W380" s="73"/>
      <c r="X380" s="73"/>
      <c r="Y380" s="73"/>
      <c r="Z380" s="73"/>
      <c r="AA380" s="73"/>
      <c r="AD380" s="73"/>
      <c r="AE380" s="73"/>
      <c r="AF380" s="73"/>
      <c r="AG380" s="73"/>
      <c r="AH380" s="73"/>
      <c r="AI380" s="73"/>
      <c r="AK380" s="73"/>
      <c r="AL380" s="73"/>
    </row>
    <row r="381" spans="1:38" x14ac:dyDescent="0.25">
      <c r="A381" s="71" t="s">
        <v>340</v>
      </c>
      <c r="B381" s="71">
        <v>295.21499999999997</v>
      </c>
      <c r="D381" s="71">
        <v>295.21499999999997</v>
      </c>
      <c r="E381" s="71">
        <v>139</v>
      </c>
      <c r="F381" s="71">
        <v>49.389499999999998</v>
      </c>
      <c r="G381" s="71">
        <v>22.4026</v>
      </c>
      <c r="H381" s="71">
        <v>31</v>
      </c>
      <c r="I381" s="71">
        <v>39.263599999999997</v>
      </c>
      <c r="K381" s="71">
        <v>24</v>
      </c>
      <c r="L381" s="71">
        <v>6.17</v>
      </c>
      <c r="M381" s="71">
        <v>10.698</v>
      </c>
      <c r="N381" s="71">
        <v>0</v>
      </c>
      <c r="O381" s="71">
        <v>0</v>
      </c>
      <c r="P381" s="71">
        <v>328.31560000000002</v>
      </c>
      <c r="U381" s="73"/>
      <c r="V381" s="73"/>
      <c r="W381" s="73"/>
      <c r="X381" s="73"/>
      <c r="Y381" s="73"/>
      <c r="Z381" s="73"/>
      <c r="AA381" s="73"/>
      <c r="AD381" s="73"/>
      <c r="AE381" s="73"/>
      <c r="AF381" s="73"/>
      <c r="AG381" s="73"/>
      <c r="AH381" s="73"/>
      <c r="AI381" s="73"/>
      <c r="AK381" s="73"/>
      <c r="AL381" s="73"/>
    </row>
    <row r="382" spans="1:38" x14ac:dyDescent="0.25">
      <c r="A382" s="71" t="s">
        <v>341</v>
      </c>
      <c r="B382" s="71">
        <v>278</v>
      </c>
      <c r="D382" s="71">
        <v>278</v>
      </c>
      <c r="E382" s="71">
        <v>162</v>
      </c>
      <c r="F382" s="71">
        <v>46.509399999999999</v>
      </c>
      <c r="G382" s="71">
        <v>28.872599999999998</v>
      </c>
      <c r="H382" s="71">
        <v>26</v>
      </c>
      <c r="I382" s="71">
        <v>36.973999999999997</v>
      </c>
      <c r="K382" s="71">
        <v>46</v>
      </c>
      <c r="L382" s="71">
        <v>5.8102</v>
      </c>
      <c r="M382" s="71">
        <v>24.113900000000001</v>
      </c>
      <c r="N382" s="71">
        <v>0</v>
      </c>
      <c r="O382" s="71">
        <v>0</v>
      </c>
      <c r="P382" s="71">
        <v>330.98649999999998</v>
      </c>
      <c r="U382" s="73"/>
      <c r="V382" s="73"/>
      <c r="W382" s="73"/>
      <c r="X382" s="73"/>
      <c r="Y382" s="73"/>
      <c r="Z382" s="73"/>
      <c r="AA382" s="73"/>
      <c r="AD382" s="73"/>
      <c r="AE382" s="73"/>
      <c r="AF382" s="73"/>
      <c r="AG382" s="73"/>
      <c r="AH382" s="73"/>
      <c r="AI382" s="73"/>
      <c r="AK382" s="73"/>
      <c r="AL382" s="73"/>
    </row>
    <row r="383" spans="1:38" x14ac:dyDescent="0.25">
      <c r="A383" s="71" t="s">
        <v>342</v>
      </c>
      <c r="B383" s="71">
        <v>484.85</v>
      </c>
      <c r="C383" s="71">
        <v>13.7554</v>
      </c>
      <c r="D383" s="71">
        <v>498.60539999999997</v>
      </c>
      <c r="E383" s="71">
        <v>186.08</v>
      </c>
      <c r="F383" s="71">
        <v>83.416700000000006</v>
      </c>
      <c r="G383" s="71">
        <v>25.665800000000001</v>
      </c>
      <c r="H383" s="71">
        <v>63</v>
      </c>
      <c r="I383" s="71">
        <v>66.314499999999995</v>
      </c>
      <c r="K383" s="71">
        <v>29</v>
      </c>
      <c r="L383" s="71">
        <v>10.4209</v>
      </c>
      <c r="M383" s="71">
        <v>11.147500000000001</v>
      </c>
      <c r="N383" s="71">
        <v>2.25</v>
      </c>
      <c r="O383" s="71">
        <v>0</v>
      </c>
      <c r="P383" s="71">
        <v>537.66869999999994</v>
      </c>
      <c r="U383" s="73"/>
      <c r="V383" s="73"/>
      <c r="W383" s="73"/>
      <c r="X383" s="73"/>
      <c r="Y383" s="73"/>
      <c r="Z383" s="73"/>
      <c r="AA383" s="73"/>
      <c r="AD383" s="73"/>
      <c r="AE383" s="73"/>
      <c r="AF383" s="73"/>
      <c r="AG383" s="73"/>
      <c r="AH383" s="73"/>
      <c r="AI383" s="73"/>
      <c r="AK383" s="73"/>
      <c r="AL383" s="73"/>
    </row>
    <row r="384" spans="1:38" x14ac:dyDescent="0.25">
      <c r="A384" s="71" t="s">
        <v>343</v>
      </c>
      <c r="B384" s="71">
        <v>346</v>
      </c>
      <c r="D384" s="71">
        <v>346</v>
      </c>
      <c r="E384" s="71">
        <v>136</v>
      </c>
      <c r="F384" s="71">
        <v>57.885800000000003</v>
      </c>
      <c r="G384" s="71">
        <v>19.528600000000001</v>
      </c>
      <c r="H384" s="71">
        <v>44</v>
      </c>
      <c r="I384" s="71">
        <v>46.018000000000001</v>
      </c>
      <c r="K384" s="71">
        <v>30</v>
      </c>
      <c r="L384" s="71">
        <v>7.2313999999999998</v>
      </c>
      <c r="M384" s="71">
        <v>13.661199999999999</v>
      </c>
      <c r="N384" s="71">
        <v>0</v>
      </c>
      <c r="O384" s="71">
        <v>0</v>
      </c>
      <c r="P384" s="71">
        <v>379.18979999999999</v>
      </c>
      <c r="U384" s="73"/>
      <c r="V384" s="73"/>
      <c r="W384" s="73"/>
      <c r="X384" s="73"/>
      <c r="Y384" s="73"/>
      <c r="Z384" s="73"/>
      <c r="AA384" s="73"/>
      <c r="AD384" s="73"/>
      <c r="AE384" s="73"/>
      <c r="AF384" s="73"/>
      <c r="AG384" s="73"/>
      <c r="AH384" s="73"/>
      <c r="AI384" s="73"/>
      <c r="AK384" s="73"/>
      <c r="AL384" s="73"/>
    </row>
    <row r="385" spans="1:38" x14ac:dyDescent="0.25">
      <c r="A385" s="71" t="s">
        <v>547</v>
      </c>
      <c r="B385" s="71">
        <v>151</v>
      </c>
      <c r="C385" s="71">
        <v>3.2835999999999999</v>
      </c>
      <c r="D385" s="71">
        <v>107.78360000000001</v>
      </c>
      <c r="E385" s="71">
        <v>115.5</v>
      </c>
      <c r="F385" s="71">
        <v>25.811599999999999</v>
      </c>
      <c r="G385" s="71">
        <v>22.4221</v>
      </c>
      <c r="H385" s="71">
        <v>9</v>
      </c>
      <c r="I385" s="71">
        <v>14.3352</v>
      </c>
      <c r="K385" s="71">
        <v>28</v>
      </c>
      <c r="L385" s="71">
        <v>2.2526999999999999</v>
      </c>
      <c r="M385" s="71">
        <v>15.448399999999999</v>
      </c>
      <c r="N385" s="71">
        <v>0</v>
      </c>
      <c r="O385" s="71">
        <v>0</v>
      </c>
      <c r="P385" s="71">
        <v>192.1541</v>
      </c>
      <c r="U385" s="73"/>
      <c r="V385" s="73"/>
      <c r="W385" s="73"/>
      <c r="X385" s="73"/>
      <c r="Y385" s="73"/>
      <c r="Z385" s="73"/>
      <c r="AA385" s="73"/>
      <c r="AD385" s="73"/>
      <c r="AE385" s="73"/>
      <c r="AF385" s="73"/>
      <c r="AG385" s="73"/>
      <c r="AH385" s="73"/>
      <c r="AI385" s="73"/>
      <c r="AK385" s="73"/>
      <c r="AL385" s="73"/>
    </row>
    <row r="386" spans="1:38" x14ac:dyDescent="0.25">
      <c r="A386" s="71" t="s">
        <v>344</v>
      </c>
      <c r="B386" s="73">
        <v>4848.9750000000004</v>
      </c>
      <c r="C386" s="71">
        <v>49.169699999999999</v>
      </c>
      <c r="D386" s="73">
        <v>4898.1446999999998</v>
      </c>
      <c r="E386" s="73">
        <v>2989.83</v>
      </c>
      <c r="F386" s="71">
        <v>819.45960000000002</v>
      </c>
      <c r="G386" s="71">
        <v>542.59259999999995</v>
      </c>
      <c r="H386" s="71">
        <v>690</v>
      </c>
      <c r="I386" s="71">
        <v>651.45320000000004</v>
      </c>
      <c r="J386" s="71">
        <v>28.9101</v>
      </c>
      <c r="K386" s="71">
        <v>644</v>
      </c>
      <c r="L386" s="71">
        <v>102.3712</v>
      </c>
      <c r="M386" s="71">
        <v>324.97730000000001</v>
      </c>
      <c r="N386" s="71">
        <v>0</v>
      </c>
      <c r="O386" s="71">
        <v>0</v>
      </c>
      <c r="P386" s="73">
        <v>5794.6247000000003</v>
      </c>
      <c r="U386" s="73"/>
      <c r="V386" s="73"/>
      <c r="W386" s="73"/>
      <c r="X386" s="73"/>
      <c r="Y386" s="73"/>
      <c r="Z386" s="73"/>
      <c r="AA386" s="73"/>
      <c r="AD386" s="73"/>
      <c r="AE386" s="73"/>
      <c r="AF386" s="73"/>
      <c r="AG386" s="73"/>
      <c r="AH386" s="73"/>
      <c r="AI386" s="73"/>
      <c r="AK386" s="73"/>
      <c r="AL386" s="73"/>
    </row>
    <row r="387" spans="1:38" x14ac:dyDescent="0.25">
      <c r="A387" s="71" t="s">
        <v>345</v>
      </c>
      <c r="B387" s="73">
        <v>1492.26</v>
      </c>
      <c r="C387" s="71">
        <v>55.857100000000003</v>
      </c>
      <c r="D387" s="73">
        <v>1548.1170999999999</v>
      </c>
      <c r="E387" s="71">
        <v>777</v>
      </c>
      <c r="F387" s="71">
        <v>259</v>
      </c>
      <c r="G387" s="71">
        <v>129.5</v>
      </c>
      <c r="H387" s="71">
        <v>228</v>
      </c>
      <c r="I387" s="71">
        <v>205.89959999999999</v>
      </c>
      <c r="J387" s="71">
        <v>16.575299999999999</v>
      </c>
      <c r="K387" s="71">
        <v>1</v>
      </c>
      <c r="L387" s="71">
        <v>32.355600000000003</v>
      </c>
      <c r="N387" s="71">
        <v>0</v>
      </c>
      <c r="O387" s="71">
        <v>0</v>
      </c>
      <c r="P387" s="73">
        <v>1694.1923999999999</v>
      </c>
      <c r="U387" s="73"/>
      <c r="V387" s="73"/>
      <c r="W387" s="73"/>
      <c r="X387" s="73"/>
      <c r="Y387" s="73"/>
      <c r="Z387" s="73"/>
      <c r="AA387" s="73"/>
      <c r="AD387" s="73"/>
      <c r="AE387" s="73"/>
      <c r="AF387" s="73"/>
      <c r="AG387" s="73"/>
      <c r="AH387" s="73"/>
      <c r="AI387" s="73"/>
      <c r="AK387" s="73"/>
      <c r="AL387" s="73"/>
    </row>
    <row r="388" spans="1:38" x14ac:dyDescent="0.25">
      <c r="A388" s="71" t="s">
        <v>346</v>
      </c>
      <c r="B388" s="71">
        <v>290.5</v>
      </c>
      <c r="C388" s="71">
        <v>20.2393</v>
      </c>
      <c r="D388" s="71">
        <v>310.73930000000001</v>
      </c>
      <c r="E388" s="71">
        <v>186</v>
      </c>
      <c r="F388" s="71">
        <v>51.986699999999999</v>
      </c>
      <c r="G388" s="71">
        <v>33.503300000000003</v>
      </c>
      <c r="H388" s="71">
        <v>45</v>
      </c>
      <c r="I388" s="71">
        <v>41.328299999999999</v>
      </c>
      <c r="J388" s="71">
        <v>2.7538</v>
      </c>
      <c r="L388" s="71">
        <v>6.4945000000000004</v>
      </c>
      <c r="N388" s="71">
        <v>0</v>
      </c>
      <c r="O388" s="71">
        <v>0</v>
      </c>
      <c r="P388" s="71">
        <v>346.99639999999999</v>
      </c>
      <c r="U388" s="73"/>
      <c r="V388" s="73"/>
      <c r="W388" s="73"/>
      <c r="X388" s="73"/>
      <c r="Y388" s="73"/>
      <c r="Z388" s="73"/>
      <c r="AA388" s="73"/>
      <c r="AD388" s="73"/>
      <c r="AE388" s="73"/>
      <c r="AF388" s="73"/>
      <c r="AG388" s="73"/>
      <c r="AH388" s="73"/>
      <c r="AI388" s="73"/>
      <c r="AK388" s="73"/>
      <c r="AL388" s="73"/>
    </row>
    <row r="389" spans="1:38" x14ac:dyDescent="0.25">
      <c r="A389" s="71" t="s">
        <v>347</v>
      </c>
      <c r="B389" s="73">
        <v>3879.1550000000002</v>
      </c>
      <c r="C389" s="71">
        <v>113.4633</v>
      </c>
      <c r="D389" s="73">
        <v>3992.6183000000001</v>
      </c>
      <c r="E389" s="73">
        <v>1781.93</v>
      </c>
      <c r="F389" s="71">
        <v>667.96500000000003</v>
      </c>
      <c r="G389" s="71">
        <v>278.49119999999999</v>
      </c>
      <c r="H389" s="71">
        <v>567</v>
      </c>
      <c r="I389" s="71">
        <v>531.01819999999998</v>
      </c>
      <c r="J389" s="71">
        <v>26.9863</v>
      </c>
      <c r="K389" s="71">
        <v>108</v>
      </c>
      <c r="L389" s="71">
        <v>83.445700000000002</v>
      </c>
      <c r="M389" s="71">
        <v>14.7326</v>
      </c>
      <c r="N389" s="71">
        <v>0</v>
      </c>
      <c r="O389" s="71">
        <v>0</v>
      </c>
      <c r="P389" s="73">
        <v>4312.8284000000003</v>
      </c>
      <c r="U389" s="73"/>
      <c r="V389" s="73"/>
      <c r="W389" s="73"/>
      <c r="X389" s="73"/>
      <c r="Y389" s="73"/>
      <c r="Z389" s="73"/>
      <c r="AA389" s="73"/>
      <c r="AD389" s="73"/>
      <c r="AE389" s="73"/>
      <c r="AF389" s="73"/>
      <c r="AG389" s="73"/>
      <c r="AH389" s="73"/>
      <c r="AI389" s="73"/>
      <c r="AK389" s="73"/>
      <c r="AL389" s="73"/>
    </row>
    <row r="390" spans="1:38" x14ac:dyDescent="0.25">
      <c r="A390" s="71" t="s">
        <v>548</v>
      </c>
      <c r="B390" s="71">
        <v>218.48500000000001</v>
      </c>
      <c r="D390" s="71">
        <v>149.06</v>
      </c>
      <c r="E390" s="71">
        <v>122.2</v>
      </c>
      <c r="F390" s="71">
        <v>36.552500000000002</v>
      </c>
      <c r="G390" s="71">
        <v>21.411899999999999</v>
      </c>
      <c r="H390" s="71">
        <v>36</v>
      </c>
      <c r="I390" s="71">
        <v>19.824999999999999</v>
      </c>
      <c r="J390" s="71">
        <v>12.1313</v>
      </c>
      <c r="L390" s="71">
        <v>3.1154000000000002</v>
      </c>
      <c r="N390" s="71">
        <v>5</v>
      </c>
      <c r="O390" s="71">
        <v>0</v>
      </c>
      <c r="P390" s="71">
        <v>257.02820000000003</v>
      </c>
      <c r="U390" s="73"/>
      <c r="V390" s="73"/>
      <c r="W390" s="73"/>
      <c r="X390" s="73"/>
      <c r="Y390" s="73"/>
      <c r="Z390" s="73"/>
      <c r="AA390" s="73"/>
      <c r="AD390" s="73"/>
      <c r="AE390" s="73"/>
      <c r="AF390" s="73"/>
      <c r="AG390" s="73"/>
      <c r="AH390" s="73"/>
      <c r="AI390" s="73"/>
      <c r="AK390" s="73"/>
      <c r="AL390" s="73"/>
    </row>
    <row r="391" spans="1:38" x14ac:dyDescent="0.25">
      <c r="A391" s="71" t="s">
        <v>348</v>
      </c>
      <c r="B391" s="73">
        <v>1239.585</v>
      </c>
      <c r="C391" s="71">
        <v>35.5139</v>
      </c>
      <c r="D391" s="73">
        <v>1275.0989</v>
      </c>
      <c r="E391" s="71">
        <v>483.61</v>
      </c>
      <c r="F391" s="71">
        <v>213.32400000000001</v>
      </c>
      <c r="G391" s="71">
        <v>67.5715</v>
      </c>
      <c r="H391" s="71">
        <v>192</v>
      </c>
      <c r="I391" s="71">
        <v>169.5882</v>
      </c>
      <c r="J391" s="71">
        <v>16.808900000000001</v>
      </c>
      <c r="K391" s="71">
        <v>13</v>
      </c>
      <c r="L391" s="71">
        <v>26.6496</v>
      </c>
      <c r="N391" s="71">
        <v>15.75</v>
      </c>
      <c r="O391" s="71">
        <v>0</v>
      </c>
      <c r="P391" s="73">
        <v>1375.2293</v>
      </c>
      <c r="U391" s="73"/>
      <c r="V391" s="73"/>
      <c r="W391" s="73"/>
      <c r="X391" s="73"/>
      <c r="Y391" s="73"/>
      <c r="Z391" s="73"/>
      <c r="AA391" s="73"/>
      <c r="AD391" s="73"/>
      <c r="AE391" s="73"/>
      <c r="AF391" s="73"/>
      <c r="AG391" s="73"/>
      <c r="AH391" s="73"/>
      <c r="AI391" s="73"/>
      <c r="AK391" s="73"/>
      <c r="AL391" s="73"/>
    </row>
    <row r="392" spans="1:38" x14ac:dyDescent="0.25">
      <c r="A392" s="71" t="s">
        <v>349</v>
      </c>
      <c r="B392" s="71">
        <v>422.5</v>
      </c>
      <c r="D392" s="71">
        <v>422.5</v>
      </c>
      <c r="E392" s="71">
        <v>164</v>
      </c>
      <c r="F392" s="71">
        <v>70.684299999999993</v>
      </c>
      <c r="G392" s="71">
        <v>23.328900000000001</v>
      </c>
      <c r="H392" s="71">
        <v>55</v>
      </c>
      <c r="I392" s="71">
        <v>56.192500000000003</v>
      </c>
      <c r="L392" s="71">
        <v>8.8302999999999994</v>
      </c>
      <c r="N392" s="71">
        <v>5</v>
      </c>
      <c r="O392" s="71">
        <v>0</v>
      </c>
      <c r="P392" s="71">
        <v>450.82889999999998</v>
      </c>
      <c r="U392" s="73"/>
      <c r="V392" s="73"/>
      <c r="W392" s="73"/>
      <c r="X392" s="73"/>
      <c r="Y392" s="73"/>
      <c r="Z392" s="73"/>
      <c r="AA392" s="73"/>
      <c r="AD392" s="73"/>
      <c r="AE392" s="73"/>
      <c r="AF392" s="73"/>
      <c r="AG392" s="73"/>
      <c r="AH392" s="73"/>
      <c r="AI392" s="73"/>
      <c r="AK392" s="73"/>
      <c r="AL392" s="73"/>
    </row>
    <row r="393" spans="1:38" x14ac:dyDescent="0.25">
      <c r="A393" s="71" t="s">
        <v>549</v>
      </c>
      <c r="B393" s="71">
        <v>39</v>
      </c>
      <c r="D393" s="71">
        <v>28</v>
      </c>
      <c r="E393" s="71">
        <v>15</v>
      </c>
      <c r="F393" s="71">
        <v>6.5247000000000002</v>
      </c>
      <c r="G393" s="71">
        <v>2.1187999999999998</v>
      </c>
      <c r="H393" s="71">
        <v>6</v>
      </c>
      <c r="I393" s="71">
        <v>3.7240000000000002</v>
      </c>
      <c r="J393" s="71">
        <v>1.7070000000000001</v>
      </c>
      <c r="L393" s="71">
        <v>0.58520000000000005</v>
      </c>
      <c r="N393" s="71">
        <v>0</v>
      </c>
      <c r="O393" s="71">
        <v>0</v>
      </c>
      <c r="P393" s="71">
        <v>42.825800000000001</v>
      </c>
      <c r="U393" s="73"/>
      <c r="V393" s="73"/>
      <c r="W393" s="73"/>
      <c r="X393" s="73"/>
      <c r="Y393" s="73"/>
      <c r="Z393" s="73"/>
      <c r="AA393" s="73"/>
      <c r="AD393" s="73"/>
      <c r="AE393" s="73"/>
      <c r="AF393" s="73"/>
      <c r="AG393" s="73"/>
      <c r="AH393" s="73"/>
      <c r="AI393" s="73"/>
      <c r="AK393" s="73"/>
      <c r="AL393" s="73"/>
    </row>
    <row r="394" spans="1:38" x14ac:dyDescent="0.25">
      <c r="A394" s="71" t="s">
        <v>350</v>
      </c>
      <c r="B394" s="71">
        <v>637.5</v>
      </c>
      <c r="C394" s="71">
        <v>3.9133</v>
      </c>
      <c r="D394" s="71">
        <v>641.41330000000005</v>
      </c>
      <c r="E394" s="71">
        <v>375</v>
      </c>
      <c r="F394" s="71">
        <v>107.30840000000001</v>
      </c>
      <c r="G394" s="71">
        <v>66.922899999999998</v>
      </c>
      <c r="H394" s="71">
        <v>77</v>
      </c>
      <c r="I394" s="71">
        <v>85.308000000000007</v>
      </c>
      <c r="K394" s="71">
        <v>22</v>
      </c>
      <c r="L394" s="71">
        <v>13.4055</v>
      </c>
      <c r="M394" s="71">
        <v>5.1566999999999998</v>
      </c>
      <c r="N394" s="71">
        <v>0</v>
      </c>
      <c r="O394" s="71">
        <v>0</v>
      </c>
      <c r="P394" s="71">
        <v>713.49289999999996</v>
      </c>
      <c r="Q394" s="71">
        <v>101</v>
      </c>
      <c r="R394" s="71">
        <v>0</v>
      </c>
      <c r="S394" s="71">
        <v>91</v>
      </c>
      <c r="T394" s="71">
        <v>91</v>
      </c>
      <c r="U394" s="73"/>
      <c r="V394" s="73"/>
      <c r="W394" s="73"/>
      <c r="X394" s="73"/>
      <c r="Y394" s="73"/>
      <c r="Z394" s="73"/>
      <c r="AA394" s="73"/>
      <c r="AD394" s="73"/>
      <c r="AE394" s="73"/>
      <c r="AF394" s="73"/>
      <c r="AG394" s="73"/>
      <c r="AH394" s="73"/>
      <c r="AI394" s="73"/>
      <c r="AK394" s="73"/>
      <c r="AL394" s="73"/>
    </row>
    <row r="395" spans="1:38" x14ac:dyDescent="0.25">
      <c r="A395" s="71" t="s">
        <v>351</v>
      </c>
      <c r="B395" s="71">
        <v>547</v>
      </c>
      <c r="C395" s="71">
        <v>12.220700000000001</v>
      </c>
      <c r="D395" s="71">
        <v>559.22069999999997</v>
      </c>
      <c r="E395" s="71">
        <v>147</v>
      </c>
      <c r="F395" s="71">
        <v>93.557599999999994</v>
      </c>
      <c r="G395" s="71">
        <v>13.3606</v>
      </c>
      <c r="H395" s="71">
        <v>54</v>
      </c>
      <c r="I395" s="71">
        <v>74.376400000000004</v>
      </c>
      <c r="K395" s="71">
        <v>1</v>
      </c>
      <c r="L395" s="71">
        <v>11.6877</v>
      </c>
      <c r="N395" s="71">
        <v>0</v>
      </c>
      <c r="O395" s="71">
        <v>0</v>
      </c>
      <c r="P395" s="71">
        <v>572.58130000000006</v>
      </c>
      <c r="U395" s="73"/>
      <c r="V395" s="73"/>
      <c r="W395" s="73"/>
      <c r="X395" s="73"/>
      <c r="Y395" s="73"/>
      <c r="Z395" s="73"/>
      <c r="AA395" s="73"/>
      <c r="AD395" s="73"/>
      <c r="AE395" s="73"/>
      <c r="AF395" s="73"/>
      <c r="AG395" s="73"/>
      <c r="AH395" s="73"/>
      <c r="AI395" s="73"/>
      <c r="AK395" s="73"/>
      <c r="AL395" s="73"/>
    </row>
    <row r="396" spans="1:38" x14ac:dyDescent="0.25">
      <c r="A396" s="71" t="s">
        <v>352</v>
      </c>
      <c r="B396" s="71">
        <v>688.625</v>
      </c>
      <c r="C396" s="71">
        <v>4.9363000000000001</v>
      </c>
      <c r="D396" s="71">
        <v>693.56129999999996</v>
      </c>
      <c r="E396" s="71">
        <v>112</v>
      </c>
      <c r="F396" s="71">
        <v>116.03279999999999</v>
      </c>
      <c r="H396" s="71">
        <v>53</v>
      </c>
      <c r="I396" s="71">
        <v>92.243700000000004</v>
      </c>
      <c r="K396" s="71">
        <v>1</v>
      </c>
      <c r="L396" s="71">
        <v>14.4954</v>
      </c>
      <c r="N396" s="71">
        <v>0</v>
      </c>
      <c r="O396" s="71">
        <v>0</v>
      </c>
      <c r="P396" s="71">
        <v>693.56129999999996</v>
      </c>
      <c r="U396" s="73"/>
      <c r="V396" s="73"/>
      <c r="W396" s="73"/>
      <c r="X396" s="73"/>
      <c r="Y396" s="73"/>
      <c r="Z396" s="73"/>
      <c r="AA396" s="73"/>
      <c r="AD396" s="73"/>
      <c r="AE396" s="73"/>
      <c r="AF396" s="73"/>
      <c r="AG396" s="73"/>
      <c r="AH396" s="73"/>
      <c r="AI396" s="73"/>
      <c r="AK396" s="73"/>
      <c r="AL396" s="73"/>
    </row>
    <row r="397" spans="1:38" x14ac:dyDescent="0.25">
      <c r="A397" s="71" t="s">
        <v>353</v>
      </c>
      <c r="B397" s="73">
        <v>4272.08</v>
      </c>
      <c r="C397" s="71">
        <v>70.212599999999995</v>
      </c>
      <c r="D397" s="73">
        <v>4342.2925999999998</v>
      </c>
      <c r="E397" s="73">
        <v>1002.64</v>
      </c>
      <c r="F397" s="71">
        <v>726.46559999999999</v>
      </c>
      <c r="G397" s="71">
        <v>69.043599999999998</v>
      </c>
      <c r="H397" s="71">
        <v>413</v>
      </c>
      <c r="I397" s="71">
        <v>577.5249</v>
      </c>
      <c r="K397" s="71">
        <v>112</v>
      </c>
      <c r="L397" s="71">
        <v>90.753900000000002</v>
      </c>
      <c r="M397" s="71">
        <v>12.7477</v>
      </c>
      <c r="N397" s="71">
        <v>0</v>
      </c>
      <c r="O397" s="71">
        <v>0</v>
      </c>
      <c r="P397" s="73">
        <v>4424.0838999999996</v>
      </c>
      <c r="U397" s="73"/>
      <c r="V397" s="73"/>
      <c r="W397" s="73"/>
      <c r="X397" s="73"/>
      <c r="Y397" s="73"/>
      <c r="Z397" s="73"/>
      <c r="AA397" s="73"/>
      <c r="AD397" s="73"/>
      <c r="AE397" s="73"/>
      <c r="AF397" s="73"/>
      <c r="AG397" s="73"/>
      <c r="AH397" s="73"/>
      <c r="AI397" s="73"/>
      <c r="AK397" s="73"/>
      <c r="AL397" s="73"/>
    </row>
    <row r="398" spans="1:38" x14ac:dyDescent="0.25">
      <c r="A398" s="71" t="s">
        <v>354</v>
      </c>
      <c r="B398" s="73">
        <v>11430.584999999999</v>
      </c>
      <c r="C398" s="71">
        <v>465.97930000000002</v>
      </c>
      <c r="D398" s="73">
        <v>11896.5643</v>
      </c>
      <c r="E398" s="73">
        <v>3106.95</v>
      </c>
      <c r="F398" s="73">
        <v>1990.2952</v>
      </c>
      <c r="G398" s="71">
        <v>279.16370000000001</v>
      </c>
      <c r="H398" s="68">
        <v>1198</v>
      </c>
      <c r="I398" s="73">
        <v>1582.2430999999999</v>
      </c>
      <c r="K398" s="71">
        <v>856</v>
      </c>
      <c r="L398" s="71">
        <v>248.63820000000001</v>
      </c>
      <c r="M398" s="71">
        <v>364.4171</v>
      </c>
      <c r="N398" s="71">
        <v>36</v>
      </c>
      <c r="O398" s="71">
        <v>0</v>
      </c>
      <c r="P398" s="73">
        <v>12576.1451</v>
      </c>
      <c r="U398" s="73"/>
      <c r="V398" s="73"/>
      <c r="W398" s="73"/>
      <c r="X398" s="73"/>
      <c r="Y398" s="73"/>
      <c r="Z398" s="73"/>
      <c r="AA398" s="73"/>
      <c r="AD398" s="73"/>
      <c r="AE398" s="73"/>
      <c r="AF398" s="73"/>
      <c r="AG398" s="73"/>
      <c r="AH398" s="73"/>
      <c r="AI398" s="73"/>
      <c r="AK398" s="73"/>
      <c r="AL398" s="73"/>
    </row>
    <row r="399" spans="1:38" x14ac:dyDescent="0.25">
      <c r="A399" s="71" t="s">
        <v>355</v>
      </c>
      <c r="B399" s="73">
        <v>2548.8449999999998</v>
      </c>
      <c r="C399" s="71">
        <v>145.1285</v>
      </c>
      <c r="D399" s="73">
        <v>2693.9735000000001</v>
      </c>
      <c r="E399" s="73">
        <v>1139.25</v>
      </c>
      <c r="F399" s="71">
        <v>450.70179999999999</v>
      </c>
      <c r="G399" s="71">
        <v>172.1371</v>
      </c>
      <c r="H399" s="71">
        <v>362</v>
      </c>
      <c r="I399" s="71">
        <v>358.29849999999999</v>
      </c>
      <c r="J399" s="71">
        <v>2.7761</v>
      </c>
      <c r="K399" s="71">
        <v>8</v>
      </c>
      <c r="L399" s="71">
        <v>56.304000000000002</v>
      </c>
      <c r="N399" s="71">
        <v>36.75</v>
      </c>
      <c r="O399" s="71">
        <v>0</v>
      </c>
      <c r="P399" s="73">
        <v>2905.6367</v>
      </c>
      <c r="U399" s="73"/>
      <c r="V399" s="73"/>
      <c r="W399" s="73"/>
      <c r="X399" s="73"/>
      <c r="Y399" s="73"/>
      <c r="Z399" s="73"/>
      <c r="AA399" s="73"/>
      <c r="AD399" s="73"/>
      <c r="AE399" s="73"/>
      <c r="AF399" s="73"/>
      <c r="AG399" s="73"/>
      <c r="AH399" s="73"/>
      <c r="AI399" s="73"/>
      <c r="AK399" s="73"/>
      <c r="AL399" s="73"/>
    </row>
    <row r="400" spans="1:38" x14ac:dyDescent="0.25">
      <c r="A400" s="71" t="s">
        <v>356</v>
      </c>
      <c r="B400" s="71">
        <v>324.74</v>
      </c>
      <c r="C400" s="71">
        <v>16.4999</v>
      </c>
      <c r="D400" s="71">
        <v>341.23989999999998</v>
      </c>
      <c r="E400" s="71">
        <v>230.53</v>
      </c>
      <c r="F400" s="71">
        <v>57.089399999999998</v>
      </c>
      <c r="G400" s="71">
        <v>43.360900000000001</v>
      </c>
      <c r="H400" s="71">
        <v>52</v>
      </c>
      <c r="I400" s="71">
        <v>45.384900000000002</v>
      </c>
      <c r="J400" s="71">
        <v>4.9612999999999996</v>
      </c>
      <c r="L400" s="71">
        <v>7.1318999999999999</v>
      </c>
      <c r="N400" s="71">
        <v>0</v>
      </c>
      <c r="O400" s="71">
        <v>0</v>
      </c>
      <c r="P400" s="71">
        <v>389.56209999999999</v>
      </c>
      <c r="U400" s="73"/>
      <c r="V400" s="73"/>
      <c r="W400" s="73"/>
      <c r="X400" s="73"/>
      <c r="Y400" s="73"/>
      <c r="Z400" s="73"/>
      <c r="AA400" s="73"/>
      <c r="AD400" s="73"/>
      <c r="AE400" s="73"/>
      <c r="AF400" s="73"/>
      <c r="AG400" s="73"/>
      <c r="AH400" s="73"/>
      <c r="AI400" s="73"/>
      <c r="AK400" s="73"/>
      <c r="AL400" s="73"/>
    </row>
    <row r="401" spans="1:38" x14ac:dyDescent="0.25">
      <c r="A401" s="71" t="s">
        <v>357</v>
      </c>
      <c r="B401" s="71">
        <v>251.5</v>
      </c>
      <c r="C401" s="71">
        <v>11.4636</v>
      </c>
      <c r="D401" s="71">
        <v>262.96359999999999</v>
      </c>
      <c r="E401" s="71">
        <v>111</v>
      </c>
      <c r="F401" s="71">
        <v>43.9938</v>
      </c>
      <c r="G401" s="71">
        <v>16.7515</v>
      </c>
      <c r="H401" s="71">
        <v>32</v>
      </c>
      <c r="I401" s="71">
        <v>34.974200000000003</v>
      </c>
      <c r="K401" s="71">
        <v>2</v>
      </c>
      <c r="L401" s="71">
        <v>5.4958999999999998</v>
      </c>
      <c r="N401" s="71">
        <v>0</v>
      </c>
      <c r="O401" s="71">
        <v>0</v>
      </c>
      <c r="P401" s="71">
        <v>279.71510000000001</v>
      </c>
      <c r="U401" s="73"/>
      <c r="V401" s="73"/>
      <c r="W401" s="73"/>
      <c r="X401" s="73"/>
      <c r="Y401" s="73"/>
      <c r="Z401" s="73"/>
      <c r="AA401" s="73"/>
      <c r="AD401" s="73"/>
      <c r="AE401" s="73"/>
      <c r="AF401" s="73"/>
      <c r="AG401" s="73"/>
      <c r="AH401" s="73"/>
      <c r="AI401" s="73"/>
      <c r="AK401" s="73"/>
      <c r="AL401" s="73"/>
    </row>
    <row r="402" spans="1:38" x14ac:dyDescent="0.25">
      <c r="A402" s="71" t="s">
        <v>358</v>
      </c>
      <c r="B402" s="71">
        <v>330.19499999999999</v>
      </c>
      <c r="D402" s="71">
        <v>330.19499999999999</v>
      </c>
      <c r="E402" s="71">
        <v>315.83</v>
      </c>
      <c r="F402" s="71">
        <v>55.241599999999998</v>
      </c>
      <c r="G402" s="71">
        <v>65.147499999999994</v>
      </c>
      <c r="H402" s="71">
        <v>44</v>
      </c>
      <c r="I402" s="71">
        <v>43.915900000000001</v>
      </c>
      <c r="J402" s="71">
        <v>6.3E-2</v>
      </c>
      <c r="L402" s="71">
        <v>6.9010999999999996</v>
      </c>
      <c r="N402" s="71">
        <v>6.5</v>
      </c>
      <c r="O402" s="71">
        <v>0</v>
      </c>
      <c r="P402" s="71">
        <v>401.90550000000002</v>
      </c>
      <c r="U402" s="73"/>
      <c r="V402" s="73"/>
      <c r="W402" s="73"/>
      <c r="X402" s="73"/>
      <c r="Y402" s="73"/>
      <c r="Z402" s="73"/>
      <c r="AA402" s="73"/>
      <c r="AD402" s="73"/>
      <c r="AE402" s="73"/>
      <c r="AF402" s="73"/>
      <c r="AG402" s="73"/>
      <c r="AH402" s="73"/>
      <c r="AI402" s="73"/>
      <c r="AK402" s="73"/>
      <c r="AL402" s="73"/>
    </row>
    <row r="403" spans="1:38" x14ac:dyDescent="0.25">
      <c r="A403" s="71" t="s">
        <v>359</v>
      </c>
      <c r="B403" s="71">
        <v>540.25</v>
      </c>
      <c r="C403" s="71">
        <v>10.0412</v>
      </c>
      <c r="D403" s="71">
        <v>550.2912</v>
      </c>
      <c r="E403" s="71">
        <v>205</v>
      </c>
      <c r="F403" s="71">
        <v>92.063699999999997</v>
      </c>
      <c r="G403" s="71">
        <v>28.234100000000002</v>
      </c>
      <c r="H403" s="71">
        <v>82</v>
      </c>
      <c r="I403" s="71">
        <v>73.188699999999997</v>
      </c>
      <c r="J403" s="71">
        <v>6.6085000000000003</v>
      </c>
      <c r="K403" s="71">
        <v>13</v>
      </c>
      <c r="L403" s="71">
        <v>11.501099999999999</v>
      </c>
      <c r="M403" s="71">
        <v>0.89929999999999999</v>
      </c>
      <c r="N403" s="71">
        <v>1</v>
      </c>
      <c r="O403" s="71">
        <v>0</v>
      </c>
      <c r="P403" s="71">
        <v>587.03309999999999</v>
      </c>
      <c r="U403" s="73"/>
      <c r="V403" s="73"/>
      <c r="W403" s="73"/>
      <c r="X403" s="73"/>
      <c r="Y403" s="73"/>
      <c r="Z403" s="73"/>
      <c r="AA403" s="73"/>
      <c r="AD403" s="73"/>
      <c r="AE403" s="73"/>
      <c r="AF403" s="73"/>
      <c r="AG403" s="73"/>
      <c r="AH403" s="73"/>
      <c r="AI403" s="73"/>
      <c r="AK403" s="73"/>
      <c r="AL403" s="73"/>
    </row>
    <row r="404" spans="1:38" x14ac:dyDescent="0.25">
      <c r="A404" s="71" t="s">
        <v>360</v>
      </c>
      <c r="B404" s="71">
        <v>616.79499999999996</v>
      </c>
      <c r="C404" s="71">
        <v>15.607799999999999</v>
      </c>
      <c r="D404" s="71">
        <v>632.40279999999996</v>
      </c>
      <c r="E404" s="71">
        <v>350</v>
      </c>
      <c r="F404" s="71">
        <v>105.801</v>
      </c>
      <c r="G404" s="71">
        <v>61.049799999999998</v>
      </c>
      <c r="H404" s="71">
        <v>133</v>
      </c>
      <c r="I404" s="71">
        <v>84.1096</v>
      </c>
      <c r="J404" s="71">
        <v>36.6678</v>
      </c>
      <c r="K404" s="71">
        <v>1</v>
      </c>
      <c r="L404" s="71">
        <v>13.2172</v>
      </c>
      <c r="N404" s="71">
        <v>3</v>
      </c>
      <c r="O404" s="71">
        <v>0</v>
      </c>
      <c r="P404" s="71">
        <v>733.12040000000002</v>
      </c>
      <c r="U404" s="73"/>
      <c r="V404" s="73"/>
      <c r="W404" s="73"/>
      <c r="X404" s="73"/>
      <c r="Y404" s="73"/>
      <c r="Z404" s="73"/>
      <c r="AA404" s="73"/>
      <c r="AD404" s="73"/>
      <c r="AE404" s="73"/>
      <c r="AF404" s="73"/>
      <c r="AG404" s="73"/>
      <c r="AH404" s="73"/>
      <c r="AI404" s="73"/>
      <c r="AK404" s="73"/>
      <c r="AL404" s="73"/>
    </row>
    <row r="405" spans="1:38" x14ac:dyDescent="0.25">
      <c r="A405" s="71" t="s">
        <v>550</v>
      </c>
      <c r="B405" s="71">
        <v>54</v>
      </c>
      <c r="D405" s="71">
        <v>32.5</v>
      </c>
      <c r="E405" s="71">
        <v>26.86</v>
      </c>
      <c r="F405" s="71">
        <v>9.0342000000000002</v>
      </c>
      <c r="G405" s="71">
        <v>4.4577</v>
      </c>
      <c r="H405" s="71">
        <v>6</v>
      </c>
      <c r="I405" s="71">
        <v>4.3224999999999998</v>
      </c>
      <c r="J405" s="71">
        <v>1.2581</v>
      </c>
      <c r="L405" s="71">
        <v>0.67930000000000001</v>
      </c>
      <c r="N405" s="71">
        <v>0</v>
      </c>
      <c r="O405" s="71">
        <v>0</v>
      </c>
      <c r="P405" s="71">
        <v>59.715800000000002</v>
      </c>
      <c r="U405" s="73"/>
      <c r="V405" s="73"/>
      <c r="W405" s="73"/>
      <c r="X405" s="73"/>
      <c r="Y405" s="73"/>
      <c r="Z405" s="73"/>
      <c r="AA405" s="73"/>
      <c r="AD405" s="73"/>
      <c r="AE405" s="73"/>
      <c r="AF405" s="73"/>
      <c r="AG405" s="73"/>
      <c r="AH405" s="73"/>
      <c r="AI405" s="73"/>
      <c r="AK405" s="73"/>
      <c r="AL405" s="73"/>
    </row>
    <row r="406" spans="1:38" x14ac:dyDescent="0.25">
      <c r="A406" s="71" t="s">
        <v>361</v>
      </c>
      <c r="B406" s="71">
        <v>420</v>
      </c>
      <c r="C406" s="71">
        <v>10.6083</v>
      </c>
      <c r="D406" s="71">
        <v>430.60829999999999</v>
      </c>
      <c r="E406" s="71">
        <v>232</v>
      </c>
      <c r="F406" s="71">
        <v>72.040800000000004</v>
      </c>
      <c r="G406" s="71">
        <v>39.989800000000002</v>
      </c>
      <c r="H406" s="71">
        <v>52</v>
      </c>
      <c r="I406" s="71">
        <v>57.270899999999997</v>
      </c>
      <c r="L406" s="71">
        <v>8.9997000000000007</v>
      </c>
      <c r="N406" s="71">
        <v>1.875</v>
      </c>
      <c r="O406" s="71">
        <v>0</v>
      </c>
      <c r="P406" s="71">
        <v>472.47309999999999</v>
      </c>
      <c r="U406" s="73"/>
      <c r="V406" s="73"/>
      <c r="W406" s="73"/>
      <c r="X406" s="73"/>
      <c r="Y406" s="73"/>
      <c r="Z406" s="73"/>
      <c r="AA406" s="73"/>
      <c r="AD406" s="73"/>
      <c r="AE406" s="73"/>
      <c r="AF406" s="73"/>
      <c r="AG406" s="73"/>
      <c r="AH406" s="73"/>
      <c r="AI406" s="73"/>
      <c r="AK406" s="73"/>
      <c r="AL406" s="73"/>
    </row>
    <row r="407" spans="1:38" x14ac:dyDescent="0.25">
      <c r="A407" s="71" t="s">
        <v>362</v>
      </c>
      <c r="B407" s="71">
        <v>549</v>
      </c>
      <c r="C407" s="71">
        <v>17.885000000000002</v>
      </c>
      <c r="D407" s="71">
        <v>566.88499999999999</v>
      </c>
      <c r="E407" s="71">
        <v>304</v>
      </c>
      <c r="F407" s="71">
        <v>94.8399</v>
      </c>
      <c r="G407" s="71">
        <v>52.29</v>
      </c>
      <c r="H407" s="71">
        <v>65</v>
      </c>
      <c r="I407" s="71">
        <v>75.395700000000005</v>
      </c>
      <c r="L407" s="71">
        <v>11.847899999999999</v>
      </c>
      <c r="N407" s="71">
        <v>12.5</v>
      </c>
      <c r="O407" s="71">
        <v>0</v>
      </c>
      <c r="P407" s="71">
        <v>631.67499999999995</v>
      </c>
      <c r="Q407" s="73">
        <v>2315</v>
      </c>
      <c r="R407" s="71">
        <v>0</v>
      </c>
      <c r="S407" s="73">
        <v>1846</v>
      </c>
      <c r="T407" s="73">
        <v>1846</v>
      </c>
      <c r="U407" s="73"/>
      <c r="V407" s="73"/>
      <c r="W407" s="73"/>
      <c r="X407" s="73"/>
      <c r="Y407" s="73"/>
      <c r="Z407" s="73"/>
      <c r="AA407" s="73"/>
      <c r="AD407" s="73"/>
      <c r="AE407" s="73"/>
      <c r="AF407" s="73"/>
      <c r="AG407" s="73"/>
      <c r="AH407" s="73"/>
      <c r="AI407" s="73"/>
      <c r="AK407" s="73"/>
      <c r="AL407" s="73"/>
    </row>
    <row r="408" spans="1:38" x14ac:dyDescent="0.25">
      <c r="A408" s="71" t="s">
        <v>363</v>
      </c>
      <c r="B408" s="73">
        <v>4402.4449999999997</v>
      </c>
      <c r="C408" s="71">
        <v>122.29819999999999</v>
      </c>
      <c r="D408" s="73">
        <v>4524.7431999999999</v>
      </c>
      <c r="E408" s="73">
        <v>2256.65</v>
      </c>
      <c r="F408" s="73">
        <v>1004.571</v>
      </c>
      <c r="G408" s="71">
        <v>313.01979999999998</v>
      </c>
      <c r="H408" s="68">
        <v>1208</v>
      </c>
      <c r="I408" s="71">
        <v>798.61289999999997</v>
      </c>
      <c r="J408" s="71">
        <v>307.0403</v>
      </c>
      <c r="K408" s="71">
        <v>195</v>
      </c>
      <c r="L408" s="71">
        <v>125.49630000000001</v>
      </c>
      <c r="M408" s="71">
        <v>41.702199999999998</v>
      </c>
      <c r="N408" s="71">
        <v>37.25</v>
      </c>
      <c r="O408" s="71">
        <v>0</v>
      </c>
      <c r="P408" s="73">
        <v>5223.7555000000002</v>
      </c>
      <c r="U408" s="73"/>
      <c r="V408" s="73"/>
      <c r="W408" s="73"/>
      <c r="X408" s="73"/>
      <c r="Y408" s="73"/>
      <c r="Z408" s="73"/>
      <c r="AA408" s="73"/>
      <c r="AD408" s="73"/>
      <c r="AE408" s="73"/>
      <c r="AF408" s="73"/>
      <c r="AG408" s="73"/>
      <c r="AH408" s="73"/>
      <c r="AI408" s="73"/>
      <c r="AK408" s="73"/>
      <c r="AL408" s="73"/>
    </row>
    <row r="409" spans="1:38" x14ac:dyDescent="0.25">
      <c r="A409" s="71" t="s">
        <v>364</v>
      </c>
      <c r="B409" s="71">
        <v>789.56</v>
      </c>
      <c r="C409" s="71">
        <v>16.3611</v>
      </c>
      <c r="D409" s="71">
        <v>805.92110000000002</v>
      </c>
      <c r="E409" s="71">
        <v>394.5</v>
      </c>
      <c r="F409" s="71">
        <v>134.8306</v>
      </c>
      <c r="G409" s="71">
        <v>64.917299999999997</v>
      </c>
      <c r="H409" s="71">
        <v>72</v>
      </c>
      <c r="I409" s="71">
        <v>107.1875</v>
      </c>
      <c r="L409" s="71">
        <v>16.843800000000002</v>
      </c>
      <c r="N409" s="71">
        <v>0</v>
      </c>
      <c r="O409" s="71">
        <v>0</v>
      </c>
      <c r="P409" s="71">
        <v>870.83839999999998</v>
      </c>
      <c r="U409" s="73"/>
      <c r="V409" s="73"/>
      <c r="W409" s="73"/>
      <c r="X409" s="73"/>
      <c r="Y409" s="73"/>
      <c r="Z409" s="73"/>
      <c r="AA409" s="73"/>
      <c r="AD409" s="73"/>
      <c r="AE409" s="73"/>
      <c r="AF409" s="73"/>
      <c r="AG409" s="73"/>
      <c r="AH409" s="73"/>
      <c r="AI409" s="73"/>
      <c r="AK409" s="73"/>
      <c r="AL409" s="73"/>
    </row>
    <row r="410" spans="1:38" x14ac:dyDescent="0.25">
      <c r="A410" s="71" t="s">
        <v>365</v>
      </c>
      <c r="B410" s="71">
        <v>496.75</v>
      </c>
      <c r="C410" s="71">
        <v>22.696300000000001</v>
      </c>
      <c r="D410" s="71">
        <v>519.44629999999995</v>
      </c>
      <c r="E410" s="71">
        <v>194.33</v>
      </c>
      <c r="F410" s="71">
        <v>86.903400000000005</v>
      </c>
      <c r="G410" s="71">
        <v>26.856300000000001</v>
      </c>
      <c r="H410" s="71">
        <v>70</v>
      </c>
      <c r="I410" s="71">
        <v>69.086399999999998</v>
      </c>
      <c r="J410" s="71">
        <v>0.68520000000000003</v>
      </c>
      <c r="L410" s="71">
        <v>10.856400000000001</v>
      </c>
      <c r="N410" s="71">
        <v>7</v>
      </c>
      <c r="O410" s="71">
        <v>0</v>
      </c>
      <c r="P410" s="71">
        <v>553.98779999999999</v>
      </c>
      <c r="U410" s="73"/>
      <c r="V410" s="73"/>
      <c r="W410" s="73"/>
      <c r="X410" s="73"/>
      <c r="Y410" s="73"/>
      <c r="Z410" s="73"/>
      <c r="AA410" s="73"/>
      <c r="AD410" s="73"/>
      <c r="AE410" s="73"/>
      <c r="AF410" s="73"/>
      <c r="AG410" s="73"/>
      <c r="AH410" s="73"/>
      <c r="AI410" s="73"/>
      <c r="AK410" s="73"/>
      <c r="AL410" s="73"/>
    </row>
    <row r="411" spans="1:38" x14ac:dyDescent="0.25">
      <c r="A411" s="71" t="s">
        <v>366</v>
      </c>
      <c r="B411" s="73">
        <v>1441.915</v>
      </c>
      <c r="C411" s="71">
        <v>37.950000000000003</v>
      </c>
      <c r="D411" s="73">
        <v>1479.865</v>
      </c>
      <c r="F411" s="71">
        <v>247.5814</v>
      </c>
      <c r="I411" s="71">
        <v>196.822</v>
      </c>
      <c r="L411" s="71">
        <v>30.929200000000002</v>
      </c>
      <c r="N411" s="71">
        <v>12.75</v>
      </c>
      <c r="O411" s="71">
        <v>0</v>
      </c>
      <c r="P411" s="73">
        <v>1492.615</v>
      </c>
      <c r="U411" s="73"/>
      <c r="V411" s="73"/>
      <c r="W411" s="73"/>
      <c r="X411" s="73"/>
      <c r="Y411" s="73"/>
      <c r="Z411" s="73"/>
      <c r="AA411" s="73"/>
      <c r="AD411" s="73"/>
      <c r="AE411" s="73"/>
      <c r="AF411" s="73"/>
      <c r="AG411" s="73"/>
      <c r="AH411" s="73"/>
      <c r="AI411" s="73"/>
      <c r="AK411" s="73"/>
      <c r="AL411" s="73"/>
    </row>
    <row r="412" spans="1:38" x14ac:dyDescent="0.25">
      <c r="A412" s="71" t="s">
        <v>367</v>
      </c>
      <c r="B412" s="71">
        <v>570.44000000000005</v>
      </c>
      <c r="C412" s="71">
        <v>35.190800000000003</v>
      </c>
      <c r="D412" s="71">
        <v>605.63080000000002</v>
      </c>
      <c r="E412" s="71">
        <v>269</v>
      </c>
      <c r="F412" s="71">
        <v>101.322</v>
      </c>
      <c r="G412" s="71">
        <v>41.919499999999999</v>
      </c>
      <c r="H412" s="71">
        <v>78</v>
      </c>
      <c r="I412" s="71">
        <v>80.548900000000003</v>
      </c>
      <c r="K412" s="71">
        <v>9</v>
      </c>
      <c r="L412" s="71">
        <v>12.6577</v>
      </c>
      <c r="N412" s="71">
        <v>7</v>
      </c>
      <c r="O412" s="71">
        <v>0</v>
      </c>
      <c r="P412" s="71">
        <v>654.55029999999999</v>
      </c>
      <c r="U412" s="73"/>
      <c r="V412" s="73"/>
      <c r="W412" s="73"/>
      <c r="X412" s="73"/>
      <c r="Y412" s="73"/>
      <c r="Z412" s="73"/>
      <c r="AA412" s="73"/>
      <c r="AD412" s="73"/>
      <c r="AE412" s="73"/>
      <c r="AF412" s="73"/>
      <c r="AG412" s="73"/>
      <c r="AH412" s="73"/>
      <c r="AI412" s="73"/>
      <c r="AK412" s="73"/>
      <c r="AL412" s="73"/>
    </row>
    <row r="413" spans="1:38" x14ac:dyDescent="0.25">
      <c r="A413" s="71" t="s">
        <v>368</v>
      </c>
      <c r="B413" s="71">
        <v>760.21</v>
      </c>
      <c r="C413" s="71">
        <v>20.135999999999999</v>
      </c>
      <c r="D413" s="71">
        <v>780.346</v>
      </c>
      <c r="E413" s="71">
        <v>256.07</v>
      </c>
      <c r="F413" s="71">
        <v>130.55189999999999</v>
      </c>
      <c r="G413" s="71">
        <v>31.3795</v>
      </c>
      <c r="H413" s="71">
        <v>126</v>
      </c>
      <c r="I413" s="71">
        <v>103.786</v>
      </c>
      <c r="J413" s="71">
        <v>16.660499999999999</v>
      </c>
      <c r="K413" s="71">
        <v>2</v>
      </c>
      <c r="L413" s="71">
        <v>16.309200000000001</v>
      </c>
      <c r="N413" s="71">
        <v>0</v>
      </c>
      <c r="O413" s="71">
        <v>0</v>
      </c>
      <c r="P413" s="71">
        <v>828.38599999999997</v>
      </c>
      <c r="U413" s="73"/>
      <c r="V413" s="73"/>
      <c r="W413" s="73"/>
      <c r="X413" s="73"/>
      <c r="Y413" s="73"/>
      <c r="Z413" s="73"/>
      <c r="AA413" s="73"/>
      <c r="AD413" s="73"/>
      <c r="AE413" s="73"/>
      <c r="AF413" s="73"/>
      <c r="AG413" s="73"/>
      <c r="AH413" s="73"/>
      <c r="AI413" s="73"/>
      <c r="AK413" s="73"/>
      <c r="AL413" s="73"/>
    </row>
    <row r="414" spans="1:38" x14ac:dyDescent="0.25">
      <c r="A414" s="71" t="s">
        <v>369</v>
      </c>
      <c r="B414" s="71">
        <v>305.73500000000001</v>
      </c>
      <c r="D414" s="71">
        <v>305.73500000000001</v>
      </c>
      <c r="E414" s="71">
        <v>80.39</v>
      </c>
      <c r="F414" s="71">
        <v>51.149500000000003</v>
      </c>
      <c r="G414" s="71">
        <v>7.3101000000000003</v>
      </c>
      <c r="H414" s="71">
        <v>41</v>
      </c>
      <c r="I414" s="71">
        <v>40.662799999999997</v>
      </c>
      <c r="J414" s="71">
        <v>0.25290000000000001</v>
      </c>
      <c r="L414" s="71">
        <v>6.3898999999999999</v>
      </c>
      <c r="N414" s="71">
        <v>0</v>
      </c>
      <c r="O414" s="71">
        <v>0</v>
      </c>
      <c r="P414" s="71">
        <v>313.298</v>
      </c>
      <c r="U414" s="73"/>
      <c r="V414" s="73"/>
      <c r="W414" s="73"/>
      <c r="X414" s="73"/>
      <c r="Y414" s="73"/>
      <c r="Z414" s="73"/>
      <c r="AA414" s="73"/>
      <c r="AD414" s="73"/>
      <c r="AE414" s="73"/>
      <c r="AF414" s="73"/>
      <c r="AG414" s="73"/>
      <c r="AH414" s="73"/>
      <c r="AI414" s="73"/>
      <c r="AK414" s="73"/>
      <c r="AL414" s="73"/>
    </row>
    <row r="415" spans="1:38" x14ac:dyDescent="0.25">
      <c r="A415" s="71" t="s">
        <v>551</v>
      </c>
      <c r="B415" s="71">
        <v>112.5</v>
      </c>
      <c r="D415" s="71">
        <v>79.5</v>
      </c>
      <c r="E415" s="71">
        <v>41</v>
      </c>
      <c r="F415" s="71">
        <v>18.821300000000001</v>
      </c>
      <c r="G415" s="71">
        <v>5.5446999999999997</v>
      </c>
      <c r="H415" s="71">
        <v>11</v>
      </c>
      <c r="I415" s="71">
        <v>10.573499999999999</v>
      </c>
      <c r="J415" s="71">
        <v>0.31990000000000002</v>
      </c>
      <c r="L415" s="71">
        <v>1.6616</v>
      </c>
      <c r="N415" s="71">
        <v>0</v>
      </c>
      <c r="O415" s="71">
        <v>0</v>
      </c>
      <c r="P415" s="71">
        <v>118.3646</v>
      </c>
      <c r="U415" s="73"/>
      <c r="V415" s="73"/>
      <c r="W415" s="73"/>
      <c r="X415" s="73"/>
      <c r="Y415" s="73"/>
      <c r="Z415" s="73"/>
      <c r="AA415" s="73"/>
      <c r="AD415" s="73"/>
      <c r="AE415" s="73"/>
      <c r="AF415" s="73"/>
      <c r="AG415" s="73"/>
      <c r="AH415" s="73"/>
      <c r="AI415" s="73"/>
      <c r="AK415" s="73"/>
      <c r="AL415" s="73"/>
    </row>
    <row r="416" spans="1:38" x14ac:dyDescent="0.25">
      <c r="A416" s="71" t="s">
        <v>370</v>
      </c>
      <c r="B416" s="71">
        <v>206</v>
      </c>
      <c r="D416" s="71">
        <v>206</v>
      </c>
      <c r="E416" s="71">
        <v>98</v>
      </c>
      <c r="F416" s="71">
        <v>34.463799999999999</v>
      </c>
      <c r="G416" s="71">
        <v>15.884</v>
      </c>
      <c r="H416" s="71">
        <v>32</v>
      </c>
      <c r="I416" s="71">
        <v>27.398</v>
      </c>
      <c r="J416" s="71">
        <v>3.4514999999999998</v>
      </c>
      <c r="L416" s="71">
        <v>4.3053999999999997</v>
      </c>
      <c r="N416" s="71">
        <v>0</v>
      </c>
      <c r="O416" s="71">
        <v>0</v>
      </c>
      <c r="P416" s="71">
        <v>225.3355</v>
      </c>
      <c r="U416" s="73"/>
      <c r="V416" s="73"/>
      <c r="W416" s="73"/>
      <c r="X416" s="73"/>
      <c r="Y416" s="73"/>
      <c r="Z416" s="73"/>
      <c r="AA416" s="73"/>
      <c r="AD416" s="73"/>
      <c r="AE416" s="73"/>
      <c r="AF416" s="73"/>
      <c r="AG416" s="73"/>
      <c r="AH416" s="73"/>
      <c r="AI416" s="73"/>
      <c r="AK416" s="73"/>
      <c r="AL416" s="73"/>
    </row>
    <row r="417" spans="1:38" x14ac:dyDescent="0.25">
      <c r="A417" s="71" t="s">
        <v>371</v>
      </c>
      <c r="B417" s="71">
        <v>586.27</v>
      </c>
      <c r="C417" s="71">
        <v>4.8780999999999999</v>
      </c>
      <c r="D417" s="71">
        <v>591.1481</v>
      </c>
      <c r="E417" s="71">
        <v>313.5</v>
      </c>
      <c r="F417" s="71">
        <v>98.899100000000004</v>
      </c>
      <c r="G417" s="71">
        <v>53.650199999999998</v>
      </c>
      <c r="H417" s="71">
        <v>67</v>
      </c>
      <c r="I417" s="71">
        <v>78.622699999999995</v>
      </c>
      <c r="L417" s="71">
        <v>12.355</v>
      </c>
      <c r="N417" s="71">
        <v>0</v>
      </c>
      <c r="O417" s="71">
        <v>0</v>
      </c>
      <c r="P417" s="71">
        <v>644.79830000000004</v>
      </c>
      <c r="U417" s="73"/>
      <c r="V417" s="73"/>
      <c r="W417" s="73"/>
      <c r="X417" s="73"/>
      <c r="Y417" s="73"/>
      <c r="Z417" s="73"/>
      <c r="AA417" s="73"/>
      <c r="AD417" s="73"/>
      <c r="AE417" s="73"/>
      <c r="AF417" s="73"/>
      <c r="AG417" s="73"/>
      <c r="AH417" s="73"/>
      <c r="AI417" s="73"/>
      <c r="AK417" s="73"/>
      <c r="AL417" s="73"/>
    </row>
    <row r="418" spans="1:38" x14ac:dyDescent="0.25">
      <c r="A418" s="71" t="s">
        <v>372</v>
      </c>
      <c r="B418" s="73">
        <v>1878.9849999999999</v>
      </c>
      <c r="C418" s="71">
        <v>29.442399999999999</v>
      </c>
      <c r="D418" s="73">
        <v>1908.4274</v>
      </c>
      <c r="E418" s="71">
        <v>980</v>
      </c>
      <c r="F418" s="71">
        <v>319.2799</v>
      </c>
      <c r="G418" s="71">
        <v>165.18</v>
      </c>
      <c r="H418" s="71">
        <v>354</v>
      </c>
      <c r="I418" s="71">
        <v>253.82079999999999</v>
      </c>
      <c r="J418" s="71">
        <v>75.134399999999999</v>
      </c>
      <c r="K418" s="71">
        <v>17</v>
      </c>
      <c r="L418" s="71">
        <v>39.886099999999999</v>
      </c>
      <c r="N418" s="71">
        <v>31</v>
      </c>
      <c r="O418" s="71">
        <v>0</v>
      </c>
      <c r="P418" s="73">
        <v>2179.7417999999998</v>
      </c>
      <c r="U418" s="73"/>
      <c r="V418" s="73"/>
      <c r="W418" s="73"/>
      <c r="X418" s="73"/>
      <c r="Y418" s="73"/>
      <c r="Z418" s="73"/>
      <c r="AA418" s="73"/>
      <c r="AD418" s="73"/>
      <c r="AE418" s="73"/>
      <c r="AF418" s="73"/>
      <c r="AG418" s="73"/>
      <c r="AH418" s="73"/>
      <c r="AI418" s="73"/>
      <c r="AK418" s="73"/>
      <c r="AL418" s="73"/>
    </row>
    <row r="419" spans="1:38" x14ac:dyDescent="0.25">
      <c r="A419" s="71" t="s">
        <v>373</v>
      </c>
      <c r="B419" s="73">
        <v>1095.0999999999999</v>
      </c>
      <c r="C419" s="71">
        <v>26.053699999999999</v>
      </c>
      <c r="D419" s="73">
        <v>1121.1537000000001</v>
      </c>
      <c r="E419" s="71">
        <v>241</v>
      </c>
      <c r="F419" s="71">
        <v>187.56899999999999</v>
      </c>
      <c r="G419" s="71">
        <v>13.357699999999999</v>
      </c>
      <c r="H419" s="71">
        <v>156</v>
      </c>
      <c r="I419" s="71">
        <v>149.11340000000001</v>
      </c>
      <c r="J419" s="71">
        <v>5.1649000000000003</v>
      </c>
      <c r="L419" s="71">
        <v>23.432099999999998</v>
      </c>
      <c r="N419" s="71">
        <v>0</v>
      </c>
      <c r="O419" s="71">
        <v>0</v>
      </c>
      <c r="P419" s="73">
        <v>1139.6763000000001</v>
      </c>
      <c r="U419" s="73"/>
      <c r="V419" s="73"/>
      <c r="W419" s="73"/>
      <c r="X419" s="73"/>
      <c r="Y419" s="73"/>
      <c r="Z419" s="73"/>
      <c r="AA419" s="73"/>
      <c r="AD419" s="73"/>
      <c r="AE419" s="73"/>
      <c r="AF419" s="73"/>
      <c r="AG419" s="73"/>
      <c r="AH419" s="73"/>
      <c r="AI419" s="73"/>
      <c r="AK419" s="73"/>
      <c r="AL419" s="73"/>
    </row>
    <row r="420" spans="1:38" x14ac:dyDescent="0.25">
      <c r="A420" s="71" t="s">
        <v>374</v>
      </c>
      <c r="B420" s="71">
        <v>275.995</v>
      </c>
      <c r="C420" s="71">
        <v>8.9720999999999993</v>
      </c>
      <c r="D420" s="71">
        <v>284.96710000000002</v>
      </c>
      <c r="E420" s="71">
        <v>136.56</v>
      </c>
      <c r="F420" s="71">
        <v>47.674999999999997</v>
      </c>
      <c r="G420" s="71">
        <v>22.221299999999999</v>
      </c>
      <c r="H420" s="71">
        <v>46</v>
      </c>
      <c r="I420" s="71">
        <v>37.900599999999997</v>
      </c>
      <c r="J420" s="71">
        <v>6.0744999999999996</v>
      </c>
      <c r="L420" s="71">
        <v>5.9558</v>
      </c>
      <c r="N420" s="71">
        <v>8.5</v>
      </c>
      <c r="O420" s="71">
        <v>0</v>
      </c>
      <c r="P420" s="71">
        <v>321.7629</v>
      </c>
      <c r="U420" s="73"/>
      <c r="V420" s="73"/>
      <c r="W420" s="73"/>
      <c r="X420" s="73"/>
      <c r="Y420" s="73"/>
      <c r="Z420" s="73"/>
      <c r="AA420" s="73"/>
      <c r="AD420" s="73"/>
      <c r="AE420" s="73"/>
      <c r="AF420" s="73"/>
      <c r="AG420" s="73"/>
      <c r="AH420" s="73"/>
      <c r="AI420" s="73"/>
      <c r="AK420" s="73"/>
      <c r="AL420" s="73"/>
    </row>
    <row r="421" spans="1:38" x14ac:dyDescent="0.25">
      <c r="A421" s="71" t="s">
        <v>375</v>
      </c>
      <c r="B421" s="71">
        <v>193.64</v>
      </c>
      <c r="D421" s="71">
        <v>193.64</v>
      </c>
      <c r="E421" s="71">
        <v>81</v>
      </c>
      <c r="F421" s="71">
        <v>32.396000000000001</v>
      </c>
      <c r="G421" s="71">
        <v>12.151</v>
      </c>
      <c r="H421" s="71">
        <v>29</v>
      </c>
      <c r="I421" s="71">
        <v>25.754100000000001</v>
      </c>
      <c r="J421" s="71">
        <v>2.4344000000000001</v>
      </c>
      <c r="L421" s="71">
        <v>4.0471000000000004</v>
      </c>
      <c r="N421" s="71">
        <v>0</v>
      </c>
      <c r="O421" s="71">
        <v>0</v>
      </c>
      <c r="P421" s="71">
        <v>208.22540000000001</v>
      </c>
      <c r="U421" s="73"/>
      <c r="V421" s="73"/>
      <c r="W421" s="73"/>
      <c r="X421" s="73"/>
      <c r="Y421" s="73"/>
      <c r="Z421" s="73"/>
      <c r="AA421" s="73"/>
      <c r="AD421" s="73"/>
      <c r="AE421" s="73"/>
      <c r="AF421" s="73"/>
      <c r="AG421" s="73"/>
      <c r="AH421" s="73"/>
      <c r="AI421" s="73"/>
      <c r="AK421" s="73"/>
      <c r="AL421" s="73"/>
    </row>
    <row r="422" spans="1:38" x14ac:dyDescent="0.25">
      <c r="A422" s="71" t="s">
        <v>376</v>
      </c>
      <c r="B422" s="73">
        <v>1446.3050000000001</v>
      </c>
      <c r="C422" s="71">
        <v>26.690100000000001</v>
      </c>
      <c r="D422" s="73">
        <v>1472.9951000000001</v>
      </c>
      <c r="E422" s="71">
        <v>610.85</v>
      </c>
      <c r="F422" s="71">
        <v>246.43209999999999</v>
      </c>
      <c r="G422" s="71">
        <v>91.104500000000002</v>
      </c>
      <c r="H422" s="71">
        <v>199</v>
      </c>
      <c r="I422" s="71">
        <v>195.9083</v>
      </c>
      <c r="J422" s="71">
        <v>2.3187000000000002</v>
      </c>
      <c r="K422" s="71">
        <v>4</v>
      </c>
      <c r="L422" s="71">
        <v>30.785599999999999</v>
      </c>
      <c r="N422" s="71">
        <v>0</v>
      </c>
      <c r="O422" s="71">
        <v>0</v>
      </c>
      <c r="P422" s="73">
        <v>1566.4183</v>
      </c>
      <c r="U422" s="73"/>
      <c r="V422" s="73"/>
      <c r="W422" s="73"/>
      <c r="X422" s="73"/>
      <c r="Y422" s="73"/>
      <c r="Z422" s="73"/>
      <c r="AA422" s="73"/>
      <c r="AD422" s="73"/>
      <c r="AE422" s="73"/>
      <c r="AF422" s="73"/>
      <c r="AG422" s="73"/>
      <c r="AH422" s="73"/>
      <c r="AI422" s="73"/>
      <c r="AK422" s="73"/>
      <c r="AL422" s="73"/>
    </row>
    <row r="423" spans="1:38" x14ac:dyDescent="0.25">
      <c r="A423" s="71" t="s">
        <v>552</v>
      </c>
      <c r="B423" s="71">
        <v>43.5</v>
      </c>
      <c r="D423" s="71">
        <v>28.5</v>
      </c>
      <c r="E423" s="71">
        <v>27.97</v>
      </c>
      <c r="F423" s="71">
        <v>7.2775999999999996</v>
      </c>
      <c r="G423" s="71">
        <v>5.1722000000000001</v>
      </c>
      <c r="H423" s="71">
        <v>4</v>
      </c>
      <c r="I423" s="71">
        <v>3.7905000000000002</v>
      </c>
      <c r="J423" s="71">
        <v>0.15709999999999999</v>
      </c>
      <c r="L423" s="71">
        <v>0.59570000000000001</v>
      </c>
      <c r="N423" s="71">
        <v>0</v>
      </c>
      <c r="O423" s="71">
        <v>0</v>
      </c>
      <c r="P423" s="71">
        <v>48.829300000000003</v>
      </c>
      <c r="U423" s="73"/>
      <c r="V423" s="73"/>
      <c r="W423" s="73"/>
      <c r="X423" s="73"/>
      <c r="Y423" s="73"/>
      <c r="Z423" s="73"/>
      <c r="AA423" s="73"/>
      <c r="AD423" s="73"/>
      <c r="AE423" s="73"/>
      <c r="AF423" s="73"/>
      <c r="AG423" s="73"/>
      <c r="AH423" s="73"/>
      <c r="AI423" s="73"/>
      <c r="AK423" s="73"/>
      <c r="AL423" s="73"/>
    </row>
    <row r="424" spans="1:38" x14ac:dyDescent="0.25">
      <c r="A424" s="71" t="s">
        <v>377</v>
      </c>
      <c r="B424" s="71">
        <v>394.07499999999999</v>
      </c>
      <c r="C424" s="71">
        <v>14.335800000000001</v>
      </c>
      <c r="D424" s="71">
        <v>408.41079999999999</v>
      </c>
      <c r="E424" s="71">
        <v>253.15</v>
      </c>
      <c r="F424" s="71">
        <v>68.327100000000002</v>
      </c>
      <c r="G424" s="71">
        <v>46.2057</v>
      </c>
      <c r="H424" s="71">
        <v>54</v>
      </c>
      <c r="I424" s="71">
        <v>54.318600000000004</v>
      </c>
      <c r="K424" s="71">
        <v>3</v>
      </c>
      <c r="L424" s="71">
        <v>8.5358000000000001</v>
      </c>
      <c r="N424" s="71">
        <v>6</v>
      </c>
      <c r="O424" s="71">
        <v>0</v>
      </c>
      <c r="P424" s="71">
        <v>460.61649999999997</v>
      </c>
      <c r="U424" s="73"/>
      <c r="V424" s="73"/>
      <c r="W424" s="73"/>
      <c r="X424" s="73"/>
      <c r="Y424" s="73"/>
      <c r="Z424" s="73"/>
      <c r="AA424" s="73"/>
      <c r="AD424" s="73"/>
      <c r="AE424" s="73"/>
      <c r="AF424" s="73"/>
      <c r="AG424" s="73"/>
      <c r="AH424" s="73"/>
      <c r="AI424" s="73"/>
      <c r="AK424" s="73"/>
      <c r="AL424" s="73"/>
    </row>
    <row r="425" spans="1:38" x14ac:dyDescent="0.25">
      <c r="A425" s="71" t="s">
        <v>378</v>
      </c>
      <c r="B425" s="71">
        <v>216.38</v>
      </c>
      <c r="D425" s="71">
        <v>216.38</v>
      </c>
      <c r="E425" s="71">
        <v>131.5</v>
      </c>
      <c r="F425" s="71">
        <v>36.200400000000002</v>
      </c>
      <c r="G425" s="71">
        <v>23.8249</v>
      </c>
      <c r="H425" s="71">
        <v>33</v>
      </c>
      <c r="I425" s="71">
        <v>28.778500000000001</v>
      </c>
      <c r="J425" s="71">
        <v>3.1661000000000001</v>
      </c>
      <c r="L425" s="71">
        <v>4.5223000000000004</v>
      </c>
      <c r="N425" s="71">
        <v>0</v>
      </c>
      <c r="O425" s="71">
        <v>0</v>
      </c>
      <c r="P425" s="71">
        <v>243.37100000000001</v>
      </c>
      <c r="U425" s="73"/>
      <c r="V425" s="73"/>
      <c r="W425" s="73"/>
      <c r="X425" s="73"/>
      <c r="Y425" s="73"/>
      <c r="Z425" s="73"/>
      <c r="AA425" s="73"/>
      <c r="AD425" s="73"/>
      <c r="AE425" s="73"/>
      <c r="AF425" s="73"/>
      <c r="AG425" s="73"/>
      <c r="AH425" s="73"/>
      <c r="AI425" s="73"/>
      <c r="AK425" s="73"/>
      <c r="AL425" s="73"/>
    </row>
    <row r="426" spans="1:38" x14ac:dyDescent="0.25">
      <c r="A426" s="71" t="s">
        <v>379</v>
      </c>
      <c r="B426" s="71">
        <v>155.02000000000001</v>
      </c>
      <c r="D426" s="71">
        <v>155.02000000000001</v>
      </c>
      <c r="E426" s="71">
        <v>113.52</v>
      </c>
      <c r="F426" s="71">
        <v>25.934799999999999</v>
      </c>
      <c r="G426" s="71">
        <v>21.8963</v>
      </c>
      <c r="H426" s="71">
        <v>38</v>
      </c>
      <c r="I426" s="71">
        <v>20.617699999999999</v>
      </c>
      <c r="J426" s="71">
        <v>13.036799999999999</v>
      </c>
      <c r="K426" s="71">
        <v>1</v>
      </c>
      <c r="L426" s="71">
        <v>3.2399</v>
      </c>
      <c r="N426" s="71">
        <v>0</v>
      </c>
      <c r="O426" s="71">
        <v>0</v>
      </c>
      <c r="P426" s="71">
        <v>189.95310000000001</v>
      </c>
      <c r="U426" s="73"/>
      <c r="V426" s="73"/>
      <c r="W426" s="73"/>
      <c r="X426" s="73"/>
      <c r="Y426" s="73"/>
      <c r="Z426" s="73"/>
      <c r="AA426" s="73"/>
      <c r="AD426" s="73"/>
      <c r="AE426" s="73"/>
      <c r="AF426" s="73"/>
      <c r="AG426" s="73"/>
      <c r="AH426" s="73"/>
      <c r="AI426" s="73"/>
      <c r="AK426" s="73"/>
      <c r="AL426" s="73"/>
    </row>
    <row r="427" spans="1:38" x14ac:dyDescent="0.25">
      <c r="A427" s="71" t="s">
        <v>380</v>
      </c>
      <c r="B427" s="71">
        <v>348.5</v>
      </c>
      <c r="D427" s="71">
        <v>348.5</v>
      </c>
      <c r="E427" s="71">
        <v>220</v>
      </c>
      <c r="F427" s="71">
        <v>58.304099999999998</v>
      </c>
      <c r="G427" s="71">
        <v>40.423999999999999</v>
      </c>
      <c r="H427" s="71">
        <v>47</v>
      </c>
      <c r="I427" s="71">
        <v>46.350499999999997</v>
      </c>
      <c r="J427" s="71">
        <v>0.48709999999999998</v>
      </c>
      <c r="L427" s="71">
        <v>7.2836999999999996</v>
      </c>
      <c r="N427" s="71">
        <v>3.5</v>
      </c>
      <c r="O427" s="71">
        <v>0</v>
      </c>
      <c r="P427" s="71">
        <v>392.91109999999998</v>
      </c>
      <c r="U427" s="73"/>
      <c r="V427" s="73"/>
      <c r="W427" s="73"/>
      <c r="X427" s="73"/>
      <c r="Y427" s="73"/>
      <c r="Z427" s="73"/>
      <c r="AA427" s="73"/>
      <c r="AD427" s="73"/>
      <c r="AE427" s="73"/>
      <c r="AF427" s="73"/>
      <c r="AG427" s="73"/>
      <c r="AH427" s="73"/>
      <c r="AI427" s="73"/>
      <c r="AK427" s="73"/>
      <c r="AL427" s="73"/>
    </row>
    <row r="428" spans="1:38" x14ac:dyDescent="0.25">
      <c r="A428" s="71" t="s">
        <v>381</v>
      </c>
      <c r="B428" s="73">
        <v>1386.1849999999999</v>
      </c>
      <c r="C428" s="71">
        <v>26.8184</v>
      </c>
      <c r="D428" s="73">
        <v>1413.0034000000001</v>
      </c>
      <c r="E428" s="73">
        <v>1047.54</v>
      </c>
      <c r="F428" s="71">
        <v>236.3955</v>
      </c>
      <c r="G428" s="71">
        <v>202.7861</v>
      </c>
      <c r="H428" s="71">
        <v>195</v>
      </c>
      <c r="I428" s="71">
        <v>187.92949999999999</v>
      </c>
      <c r="J428" s="71">
        <v>5.3029000000000002</v>
      </c>
      <c r="L428" s="71">
        <v>29.5318</v>
      </c>
      <c r="N428" s="71">
        <v>0</v>
      </c>
      <c r="O428" s="71">
        <v>0</v>
      </c>
      <c r="P428" s="73">
        <v>1621.0924</v>
      </c>
      <c r="U428" s="73"/>
      <c r="V428" s="73"/>
      <c r="W428" s="73"/>
      <c r="X428" s="73"/>
      <c r="Y428" s="73"/>
      <c r="Z428" s="73"/>
      <c r="AA428" s="73"/>
      <c r="AD428" s="73"/>
      <c r="AE428" s="73"/>
      <c r="AF428" s="73"/>
      <c r="AG428" s="73"/>
      <c r="AH428" s="73"/>
      <c r="AI428" s="73"/>
      <c r="AK428" s="73"/>
      <c r="AL428" s="73"/>
    </row>
    <row r="429" spans="1:38" x14ac:dyDescent="0.25">
      <c r="A429" s="71" t="s">
        <v>553</v>
      </c>
      <c r="B429" s="71">
        <v>140.38</v>
      </c>
      <c r="D429" s="71">
        <v>116.5</v>
      </c>
      <c r="E429" s="71">
        <v>112.85</v>
      </c>
      <c r="F429" s="71">
        <v>23.485600000000002</v>
      </c>
      <c r="G429" s="71">
        <v>22.3415</v>
      </c>
      <c r="H429" s="71">
        <v>23</v>
      </c>
      <c r="I429" s="71">
        <v>15.4945</v>
      </c>
      <c r="J429" s="71">
        <v>5.6291000000000002</v>
      </c>
      <c r="L429" s="71">
        <v>2.4348999999999998</v>
      </c>
      <c r="N429" s="71">
        <v>0</v>
      </c>
      <c r="O429" s="71">
        <v>0</v>
      </c>
      <c r="P429" s="71">
        <v>168.35059999999999</v>
      </c>
      <c r="U429" s="73"/>
      <c r="V429" s="73"/>
      <c r="W429" s="73"/>
      <c r="X429" s="73"/>
      <c r="Y429" s="73"/>
      <c r="Z429" s="73"/>
      <c r="AA429" s="73"/>
      <c r="AD429" s="73"/>
      <c r="AE429" s="73"/>
      <c r="AF429" s="73"/>
      <c r="AG429" s="73"/>
      <c r="AH429" s="73"/>
      <c r="AI429" s="73"/>
      <c r="AK429" s="73"/>
      <c r="AL429" s="73"/>
    </row>
    <row r="430" spans="1:38" x14ac:dyDescent="0.25">
      <c r="A430" s="71" t="s">
        <v>554</v>
      </c>
      <c r="B430" s="71">
        <v>142.5</v>
      </c>
      <c r="D430" s="71">
        <v>113.5</v>
      </c>
      <c r="E430" s="71">
        <v>97.1</v>
      </c>
      <c r="F430" s="71">
        <v>23.840299999999999</v>
      </c>
      <c r="G430" s="71">
        <v>18.314800000000002</v>
      </c>
      <c r="H430" s="71">
        <v>27</v>
      </c>
      <c r="I430" s="71">
        <v>15.095499999999999</v>
      </c>
      <c r="J430" s="71">
        <v>8.9283999999999999</v>
      </c>
      <c r="L430" s="71">
        <v>2.3721999999999999</v>
      </c>
      <c r="N430" s="71">
        <v>0</v>
      </c>
      <c r="O430" s="71">
        <v>0</v>
      </c>
      <c r="P430" s="71">
        <v>169.7432</v>
      </c>
      <c r="U430" s="73"/>
      <c r="V430" s="73"/>
      <c r="W430" s="73"/>
      <c r="X430" s="73"/>
      <c r="Y430" s="73"/>
      <c r="Z430" s="73"/>
      <c r="AA430" s="73"/>
      <c r="AD430" s="73"/>
      <c r="AE430" s="73"/>
      <c r="AF430" s="73"/>
      <c r="AG430" s="73"/>
      <c r="AH430" s="73"/>
      <c r="AI430" s="73"/>
      <c r="AK430" s="73"/>
      <c r="AL430" s="73"/>
    </row>
    <row r="431" spans="1:38" x14ac:dyDescent="0.25">
      <c r="A431" s="71" t="s">
        <v>382</v>
      </c>
      <c r="B431" s="73">
        <v>16164.684999999999</v>
      </c>
      <c r="C431" s="71">
        <v>307.77550000000002</v>
      </c>
      <c r="D431" s="73">
        <v>16472.460500000001</v>
      </c>
      <c r="E431" s="73">
        <v>3218.58</v>
      </c>
      <c r="F431" s="73">
        <v>2755.8425999999999</v>
      </c>
      <c r="G431" s="71">
        <v>115.68429999999999</v>
      </c>
      <c r="H431" s="68">
        <v>2590</v>
      </c>
      <c r="I431" s="73">
        <v>2190.8371999999999</v>
      </c>
      <c r="J431" s="71">
        <v>299.37209999999999</v>
      </c>
      <c r="K431" s="71">
        <v>935</v>
      </c>
      <c r="L431" s="71">
        <v>344.27440000000001</v>
      </c>
      <c r="M431" s="71">
        <v>354.43529999999998</v>
      </c>
      <c r="N431" s="71">
        <v>0</v>
      </c>
      <c r="O431" s="71">
        <v>0</v>
      </c>
      <c r="P431" s="73">
        <v>17241.9522</v>
      </c>
      <c r="U431" s="73"/>
      <c r="V431" s="73"/>
      <c r="W431" s="73"/>
      <c r="X431" s="73"/>
      <c r="Y431" s="73"/>
      <c r="Z431" s="73"/>
      <c r="AA431" s="73"/>
      <c r="AD431" s="73"/>
      <c r="AE431" s="73"/>
      <c r="AF431" s="73"/>
      <c r="AG431" s="73"/>
      <c r="AH431" s="73"/>
      <c r="AI431" s="73"/>
      <c r="AK431" s="73"/>
      <c r="AL431" s="73"/>
    </row>
    <row r="432" spans="1:38" x14ac:dyDescent="0.25">
      <c r="A432" s="71" t="s">
        <v>383</v>
      </c>
      <c r="B432" s="73">
        <v>16257.875</v>
      </c>
      <c r="C432" s="71">
        <v>158.4435</v>
      </c>
      <c r="D432" s="73">
        <v>16416.318500000001</v>
      </c>
      <c r="E432" s="73">
        <v>2499.65</v>
      </c>
      <c r="F432" s="73">
        <v>2746.4501</v>
      </c>
      <c r="H432" s="68">
        <v>2173</v>
      </c>
      <c r="I432" s="73">
        <v>2183.3703999999998</v>
      </c>
      <c r="K432" s="71">
        <v>685</v>
      </c>
      <c r="L432" s="71">
        <v>343.10109999999997</v>
      </c>
      <c r="M432" s="71">
        <v>205.13939999999999</v>
      </c>
      <c r="N432" s="71">
        <v>0</v>
      </c>
      <c r="O432" s="71">
        <v>0</v>
      </c>
      <c r="P432" s="73">
        <v>16621.457900000001</v>
      </c>
      <c r="U432" s="73"/>
      <c r="V432" s="73"/>
      <c r="W432" s="73"/>
      <c r="X432" s="73"/>
      <c r="Y432" s="73"/>
      <c r="Z432" s="73"/>
      <c r="AA432" s="73"/>
      <c r="AD432" s="73"/>
      <c r="AE432" s="73"/>
      <c r="AF432" s="73"/>
      <c r="AG432" s="73"/>
      <c r="AH432" s="73"/>
      <c r="AI432" s="73"/>
      <c r="AK432" s="73"/>
      <c r="AL432" s="73"/>
    </row>
    <row r="433" spans="1:38" x14ac:dyDescent="0.25">
      <c r="A433" s="71" t="s">
        <v>384</v>
      </c>
      <c r="B433" s="73">
        <v>17243.084999999999</v>
      </c>
      <c r="C433" s="71">
        <v>83.267700000000005</v>
      </c>
      <c r="D433" s="73">
        <v>17326.352699999999</v>
      </c>
      <c r="E433" s="73">
        <v>2831.07</v>
      </c>
      <c r="F433" s="73">
        <v>2898.6988000000001</v>
      </c>
      <c r="H433" s="68">
        <v>2581</v>
      </c>
      <c r="I433" s="73">
        <v>2304.4049</v>
      </c>
      <c r="J433" s="71">
        <v>207.44630000000001</v>
      </c>
      <c r="K433" s="71">
        <v>489</v>
      </c>
      <c r="L433" s="71">
        <v>362.12079999999997</v>
      </c>
      <c r="M433" s="71">
        <v>76.127499999999998</v>
      </c>
      <c r="N433" s="71">
        <v>0</v>
      </c>
      <c r="O433" s="71">
        <v>0</v>
      </c>
      <c r="P433" s="73">
        <v>17609.926500000001</v>
      </c>
      <c r="U433" s="73"/>
      <c r="V433" s="73"/>
      <c r="W433" s="73"/>
      <c r="X433" s="73"/>
      <c r="Y433" s="73"/>
      <c r="Z433" s="73"/>
      <c r="AA433" s="73"/>
      <c r="AD433" s="73"/>
      <c r="AE433" s="73"/>
      <c r="AF433" s="73"/>
      <c r="AG433" s="73"/>
      <c r="AH433" s="73"/>
      <c r="AI433" s="73"/>
      <c r="AK433" s="73"/>
      <c r="AL433" s="73"/>
    </row>
    <row r="434" spans="1:38" x14ac:dyDescent="0.25">
      <c r="A434" s="71" t="s">
        <v>385</v>
      </c>
      <c r="B434" s="73">
        <v>4483.55</v>
      </c>
      <c r="C434" s="71">
        <v>1.6850000000000001</v>
      </c>
      <c r="D434" s="73">
        <v>4485.2349999999997</v>
      </c>
      <c r="E434" s="73">
        <v>1823.2</v>
      </c>
      <c r="F434" s="71">
        <v>750.37980000000005</v>
      </c>
      <c r="G434" s="71">
        <v>268.20499999999998</v>
      </c>
      <c r="H434" s="71">
        <v>839</v>
      </c>
      <c r="I434" s="71">
        <v>596.53629999999998</v>
      </c>
      <c r="J434" s="71">
        <v>181.84780000000001</v>
      </c>
      <c r="K434" s="71">
        <v>290</v>
      </c>
      <c r="L434" s="71">
        <v>93.741399999999999</v>
      </c>
      <c r="M434" s="71">
        <v>117.7552</v>
      </c>
      <c r="N434" s="71">
        <v>15.37</v>
      </c>
      <c r="O434" s="71">
        <v>0</v>
      </c>
      <c r="P434" s="73">
        <v>5068.4129999999996</v>
      </c>
      <c r="U434" s="73"/>
      <c r="V434" s="73"/>
      <c r="W434" s="73"/>
      <c r="X434" s="73"/>
      <c r="Y434" s="73"/>
      <c r="Z434" s="73"/>
      <c r="AA434" s="73"/>
      <c r="AD434" s="73"/>
      <c r="AE434" s="73"/>
      <c r="AF434" s="73"/>
      <c r="AG434" s="73"/>
      <c r="AH434" s="73"/>
      <c r="AI434" s="73"/>
      <c r="AK434" s="73"/>
      <c r="AL434" s="73"/>
    </row>
    <row r="435" spans="1:38" x14ac:dyDescent="0.25">
      <c r="A435" s="71" t="s">
        <v>386</v>
      </c>
      <c r="B435" s="73">
        <v>2333.5250000000001</v>
      </c>
      <c r="C435" s="71">
        <v>20.331</v>
      </c>
      <c r="D435" s="73">
        <v>2353.8560000000002</v>
      </c>
      <c r="E435" s="71">
        <v>547.97</v>
      </c>
      <c r="F435" s="71">
        <v>393.80009999999999</v>
      </c>
      <c r="G435" s="71">
        <v>38.542499999999997</v>
      </c>
      <c r="H435" s="71">
        <v>390</v>
      </c>
      <c r="I435" s="71">
        <v>313.06279999999998</v>
      </c>
      <c r="J435" s="71">
        <v>57.7029</v>
      </c>
      <c r="K435" s="71">
        <v>87</v>
      </c>
      <c r="L435" s="71">
        <v>49.195599999999999</v>
      </c>
      <c r="M435" s="71">
        <v>22.682600000000001</v>
      </c>
      <c r="N435" s="71">
        <v>6</v>
      </c>
      <c r="O435" s="71">
        <v>0</v>
      </c>
      <c r="P435" s="73">
        <v>2478.7840000000001</v>
      </c>
      <c r="U435" s="73"/>
      <c r="V435" s="73"/>
      <c r="W435" s="73"/>
      <c r="X435" s="73"/>
      <c r="Y435" s="73"/>
      <c r="Z435" s="73"/>
      <c r="AA435" s="73"/>
      <c r="AD435" s="73"/>
      <c r="AE435" s="73"/>
      <c r="AF435" s="73"/>
      <c r="AG435" s="73"/>
      <c r="AH435" s="73"/>
      <c r="AI435" s="73"/>
      <c r="AK435" s="73"/>
      <c r="AL435" s="73"/>
    </row>
    <row r="436" spans="1:38" x14ac:dyDescent="0.25">
      <c r="A436" s="71" t="s">
        <v>387</v>
      </c>
      <c r="B436" s="71">
        <v>305.5</v>
      </c>
      <c r="D436" s="71">
        <v>305.5</v>
      </c>
      <c r="E436" s="71">
        <v>155</v>
      </c>
      <c r="F436" s="71">
        <v>51.110199999999999</v>
      </c>
      <c r="G436" s="71">
        <v>25.9725</v>
      </c>
      <c r="H436" s="71">
        <v>27</v>
      </c>
      <c r="I436" s="71">
        <v>40.631500000000003</v>
      </c>
      <c r="L436" s="71">
        <v>6.3849999999999998</v>
      </c>
      <c r="N436" s="71">
        <v>0</v>
      </c>
      <c r="O436" s="71">
        <v>0</v>
      </c>
      <c r="P436" s="71">
        <v>331.47250000000003</v>
      </c>
      <c r="U436" s="73"/>
      <c r="V436" s="73"/>
      <c r="W436" s="73"/>
      <c r="X436" s="73"/>
      <c r="Y436" s="73"/>
      <c r="Z436" s="73"/>
      <c r="AA436" s="73"/>
      <c r="AD436" s="73"/>
      <c r="AE436" s="73"/>
      <c r="AF436" s="73"/>
      <c r="AG436" s="73"/>
      <c r="AH436" s="73"/>
      <c r="AI436" s="73"/>
      <c r="AK436" s="73"/>
      <c r="AL436" s="73"/>
    </row>
    <row r="437" spans="1:38" x14ac:dyDescent="0.25">
      <c r="A437" s="71" t="s">
        <v>555</v>
      </c>
      <c r="B437" s="71">
        <v>60</v>
      </c>
      <c r="C437" s="71">
        <v>6.2300000000000001E-2</v>
      </c>
      <c r="D437" s="71">
        <v>39</v>
      </c>
      <c r="E437" s="71">
        <v>35</v>
      </c>
      <c r="F437" s="71">
        <v>10.048400000000001</v>
      </c>
      <c r="G437" s="71">
        <v>6.2378999999999998</v>
      </c>
      <c r="H437" s="71">
        <v>3</v>
      </c>
      <c r="I437" s="71">
        <v>5.1870000000000003</v>
      </c>
      <c r="L437" s="71">
        <v>0.81510000000000005</v>
      </c>
      <c r="N437" s="71">
        <v>0</v>
      </c>
      <c r="O437" s="71">
        <v>0</v>
      </c>
      <c r="P437" s="71">
        <v>66.300200000000004</v>
      </c>
      <c r="U437" s="73"/>
      <c r="V437" s="73"/>
      <c r="W437" s="73"/>
      <c r="X437" s="73"/>
      <c r="Y437" s="73"/>
      <c r="Z437" s="73"/>
      <c r="AA437" s="73"/>
      <c r="AD437" s="73"/>
      <c r="AE437" s="73"/>
      <c r="AF437" s="73"/>
      <c r="AG437" s="73"/>
      <c r="AH437" s="73"/>
      <c r="AI437" s="73"/>
      <c r="AK437" s="73"/>
      <c r="AL437" s="73"/>
    </row>
    <row r="438" spans="1:38" x14ac:dyDescent="0.25">
      <c r="A438" s="71" t="s">
        <v>388</v>
      </c>
      <c r="B438" s="71">
        <v>373.5</v>
      </c>
      <c r="C438" s="71">
        <v>6.4</v>
      </c>
      <c r="D438" s="71">
        <v>379.9</v>
      </c>
      <c r="E438" s="71">
        <v>251</v>
      </c>
      <c r="F438" s="71">
        <v>63.557299999999998</v>
      </c>
      <c r="G438" s="71">
        <v>46.860700000000001</v>
      </c>
      <c r="H438" s="71">
        <v>41</v>
      </c>
      <c r="I438" s="71">
        <v>50.526699999999998</v>
      </c>
      <c r="L438" s="71">
        <v>7.9398999999999997</v>
      </c>
      <c r="N438" s="71">
        <v>0</v>
      </c>
      <c r="O438" s="71">
        <v>0</v>
      </c>
      <c r="P438" s="71">
        <v>426.76069999999999</v>
      </c>
      <c r="U438" s="73"/>
      <c r="V438" s="73"/>
      <c r="W438" s="73"/>
      <c r="X438" s="73"/>
      <c r="Y438" s="73"/>
      <c r="Z438" s="73"/>
      <c r="AA438" s="73"/>
      <c r="AD438" s="73"/>
      <c r="AE438" s="73"/>
      <c r="AF438" s="73"/>
      <c r="AG438" s="73"/>
      <c r="AH438" s="73"/>
      <c r="AI438" s="73"/>
      <c r="AK438" s="73"/>
      <c r="AL438" s="73"/>
    </row>
    <row r="439" spans="1:38" x14ac:dyDescent="0.25">
      <c r="A439" s="71" t="s">
        <v>389</v>
      </c>
      <c r="B439" s="71">
        <v>502.75</v>
      </c>
      <c r="C439" s="71">
        <v>13.3162</v>
      </c>
      <c r="D439" s="71">
        <v>516.06619999999998</v>
      </c>
      <c r="E439" s="71">
        <v>218</v>
      </c>
      <c r="F439" s="71">
        <v>86.337900000000005</v>
      </c>
      <c r="G439" s="71">
        <v>32.915500000000002</v>
      </c>
      <c r="H439" s="71">
        <v>82</v>
      </c>
      <c r="I439" s="71">
        <v>68.636799999999994</v>
      </c>
      <c r="J439" s="71">
        <v>10.022399999999999</v>
      </c>
      <c r="L439" s="71">
        <v>10.7858</v>
      </c>
      <c r="N439" s="71">
        <v>7</v>
      </c>
      <c r="O439" s="71">
        <v>0</v>
      </c>
      <c r="P439" s="71">
        <v>566.00409999999999</v>
      </c>
      <c r="U439" s="73"/>
      <c r="V439" s="73"/>
      <c r="W439" s="73"/>
      <c r="X439" s="73"/>
      <c r="Y439" s="73"/>
      <c r="Z439" s="73"/>
      <c r="AA439" s="73"/>
      <c r="AD439" s="73"/>
      <c r="AE439" s="73"/>
      <c r="AF439" s="73"/>
      <c r="AG439" s="73"/>
      <c r="AH439" s="73"/>
      <c r="AI439" s="73"/>
      <c r="AK439" s="73"/>
      <c r="AL439" s="73"/>
    </row>
    <row r="440" spans="1:38" x14ac:dyDescent="0.25">
      <c r="A440" s="71" t="s">
        <v>390</v>
      </c>
      <c r="B440" s="71">
        <v>418.03</v>
      </c>
      <c r="D440" s="71">
        <v>418.03</v>
      </c>
      <c r="E440" s="71">
        <v>317.91000000000003</v>
      </c>
      <c r="F440" s="71">
        <v>69.936400000000006</v>
      </c>
      <c r="G440" s="71">
        <v>61.9938</v>
      </c>
      <c r="H440" s="71">
        <v>57</v>
      </c>
      <c r="I440" s="71">
        <v>55.597999999999999</v>
      </c>
      <c r="J440" s="71">
        <v>1.0515000000000001</v>
      </c>
      <c r="L440" s="71">
        <v>8.7368000000000006</v>
      </c>
      <c r="N440" s="71">
        <v>0</v>
      </c>
      <c r="O440" s="71">
        <v>0</v>
      </c>
      <c r="P440" s="71">
        <v>481.07530000000003</v>
      </c>
      <c r="U440" s="73"/>
      <c r="V440" s="73"/>
      <c r="W440" s="73"/>
      <c r="X440" s="73"/>
      <c r="Y440" s="73"/>
      <c r="Z440" s="73"/>
      <c r="AA440" s="73"/>
      <c r="AD440" s="73"/>
      <c r="AE440" s="73"/>
      <c r="AF440" s="73"/>
      <c r="AG440" s="73"/>
      <c r="AH440" s="73"/>
      <c r="AI440" s="73"/>
      <c r="AK440" s="73"/>
      <c r="AL440" s="73"/>
    </row>
    <row r="441" spans="1:38" x14ac:dyDescent="0.25">
      <c r="A441" s="71" t="s">
        <v>391</v>
      </c>
      <c r="B441" s="73">
        <v>3714.05</v>
      </c>
      <c r="C441" s="71">
        <v>111.8036</v>
      </c>
      <c r="D441" s="73">
        <v>3825.8535999999999</v>
      </c>
      <c r="E441" s="73">
        <v>1834.29</v>
      </c>
      <c r="F441" s="71">
        <v>640.06529999999998</v>
      </c>
      <c r="G441" s="71">
        <v>298.55619999999999</v>
      </c>
      <c r="H441" s="71">
        <v>398</v>
      </c>
      <c r="I441" s="71">
        <v>508.83850000000001</v>
      </c>
      <c r="K441" s="71">
        <v>23</v>
      </c>
      <c r="L441" s="71">
        <v>79.960300000000004</v>
      </c>
      <c r="N441" s="71">
        <v>26.25</v>
      </c>
      <c r="O441" s="71">
        <v>0</v>
      </c>
      <c r="P441" s="73">
        <v>4150.6598000000004</v>
      </c>
      <c r="U441" s="73"/>
      <c r="V441" s="73"/>
      <c r="W441" s="73"/>
      <c r="X441" s="73"/>
      <c r="Y441" s="73"/>
      <c r="Z441" s="73"/>
      <c r="AA441" s="73"/>
      <c r="AD441" s="73"/>
      <c r="AE441" s="73"/>
      <c r="AF441" s="73"/>
      <c r="AG441" s="73"/>
      <c r="AH441" s="73"/>
      <c r="AI441" s="73"/>
      <c r="AK441" s="73"/>
      <c r="AL441" s="73"/>
    </row>
    <row r="442" spans="1:38" x14ac:dyDescent="0.25">
      <c r="A442" s="71" t="s">
        <v>392</v>
      </c>
      <c r="B442" s="73">
        <v>2446.5450000000001</v>
      </c>
      <c r="C442" s="71">
        <v>55.6113</v>
      </c>
      <c r="D442" s="73">
        <v>2502.1563000000001</v>
      </c>
      <c r="E442" s="73">
        <v>1253.44</v>
      </c>
      <c r="F442" s="71">
        <v>418.61070000000001</v>
      </c>
      <c r="G442" s="71">
        <v>208.7073</v>
      </c>
      <c r="H442" s="71">
        <v>298</v>
      </c>
      <c r="I442" s="71">
        <v>332.78680000000003</v>
      </c>
      <c r="K442" s="71">
        <v>5</v>
      </c>
      <c r="L442" s="71">
        <v>52.295099999999998</v>
      </c>
      <c r="N442" s="71">
        <v>0</v>
      </c>
      <c r="O442" s="71">
        <v>0</v>
      </c>
      <c r="P442" s="73">
        <v>2710.8636000000001</v>
      </c>
      <c r="U442" s="73"/>
      <c r="V442" s="73"/>
      <c r="W442" s="73"/>
      <c r="X442" s="73"/>
      <c r="Y442" s="73"/>
      <c r="Z442" s="73"/>
      <c r="AA442" s="73"/>
      <c r="AD442" s="73"/>
      <c r="AE442" s="73"/>
      <c r="AF442" s="73"/>
      <c r="AG442" s="73"/>
      <c r="AH442" s="73"/>
      <c r="AI442" s="73"/>
      <c r="AK442" s="73"/>
      <c r="AL442" s="73"/>
    </row>
    <row r="443" spans="1:38" x14ac:dyDescent="0.25">
      <c r="A443" s="71" t="s">
        <v>393</v>
      </c>
      <c r="B443" s="73">
        <v>1923.35</v>
      </c>
      <c r="C443" s="71">
        <v>90.375699999999995</v>
      </c>
      <c r="D443" s="73">
        <v>2013.7257</v>
      </c>
      <c r="E443" s="73">
        <v>1032.27</v>
      </c>
      <c r="F443" s="71">
        <v>336.8963</v>
      </c>
      <c r="G443" s="71">
        <v>173.8434</v>
      </c>
      <c r="H443" s="71">
        <v>287</v>
      </c>
      <c r="I443" s="71">
        <v>267.82549999999998</v>
      </c>
      <c r="J443" s="71">
        <v>14.3809</v>
      </c>
      <c r="K443" s="71">
        <v>3</v>
      </c>
      <c r="L443" s="71">
        <v>42.0869</v>
      </c>
      <c r="N443" s="71">
        <v>5.5</v>
      </c>
      <c r="O443" s="71">
        <v>0</v>
      </c>
      <c r="P443" s="73">
        <v>2207.4499999999998</v>
      </c>
      <c r="U443" s="73"/>
      <c r="V443" s="73"/>
      <c r="W443" s="73"/>
      <c r="X443" s="73"/>
      <c r="Y443" s="73"/>
      <c r="Z443" s="73"/>
      <c r="AA443" s="73"/>
      <c r="AD443" s="73"/>
      <c r="AE443" s="73"/>
      <c r="AF443" s="73"/>
      <c r="AG443" s="73"/>
      <c r="AH443" s="73"/>
      <c r="AI443" s="73"/>
      <c r="AK443" s="73"/>
      <c r="AL443" s="73"/>
    </row>
    <row r="444" spans="1:38" x14ac:dyDescent="0.25">
      <c r="A444" s="71" t="s">
        <v>394</v>
      </c>
      <c r="B444" s="71">
        <v>901.64499999999998</v>
      </c>
      <c r="C444" s="71">
        <v>69.191199999999995</v>
      </c>
      <c r="D444" s="71">
        <v>970.83619999999996</v>
      </c>
      <c r="E444" s="71">
        <v>514.64</v>
      </c>
      <c r="F444" s="71">
        <v>162.42089999999999</v>
      </c>
      <c r="G444" s="71">
        <v>88.0548</v>
      </c>
      <c r="H444" s="71">
        <v>155</v>
      </c>
      <c r="I444" s="71">
        <v>129.12119999999999</v>
      </c>
      <c r="J444" s="71">
        <v>19.409099999999999</v>
      </c>
      <c r="K444" s="71">
        <v>4</v>
      </c>
      <c r="L444" s="71">
        <v>20.290500000000002</v>
      </c>
      <c r="N444" s="71">
        <v>0</v>
      </c>
      <c r="O444" s="71">
        <v>0</v>
      </c>
      <c r="P444" s="73">
        <v>1078.3000999999999</v>
      </c>
      <c r="U444" s="73"/>
      <c r="V444" s="73"/>
      <c r="W444" s="73"/>
      <c r="X444" s="73"/>
      <c r="Y444" s="73"/>
      <c r="Z444" s="73"/>
      <c r="AA444" s="73"/>
      <c r="AD444" s="73"/>
      <c r="AE444" s="73"/>
      <c r="AF444" s="73"/>
      <c r="AG444" s="73"/>
      <c r="AH444" s="73"/>
      <c r="AI444" s="73"/>
      <c r="AK444" s="73"/>
      <c r="AL444" s="73"/>
    </row>
    <row r="445" spans="1:38" x14ac:dyDescent="0.25">
      <c r="A445" s="71" t="s">
        <v>395</v>
      </c>
      <c r="B445" s="73">
        <v>1826.125</v>
      </c>
      <c r="C445" s="71">
        <v>3.2675999999999998</v>
      </c>
      <c r="D445" s="73">
        <v>1829.3925999999999</v>
      </c>
      <c r="E445" s="71">
        <v>800.85</v>
      </c>
      <c r="F445" s="71">
        <v>306.05739999999997</v>
      </c>
      <c r="G445" s="71">
        <v>123.6982</v>
      </c>
      <c r="H445" s="71">
        <v>321</v>
      </c>
      <c r="I445" s="71">
        <v>243.3092</v>
      </c>
      <c r="J445" s="71">
        <v>58.268099999999997</v>
      </c>
      <c r="K445" s="71">
        <v>5</v>
      </c>
      <c r="L445" s="71">
        <v>38.234299999999998</v>
      </c>
      <c r="N445" s="71">
        <v>6.6050000000000004</v>
      </c>
      <c r="O445" s="71">
        <v>0</v>
      </c>
      <c r="P445" s="73">
        <v>2017.9639</v>
      </c>
      <c r="U445" s="73"/>
      <c r="V445" s="73"/>
      <c r="W445" s="73"/>
      <c r="X445" s="73"/>
      <c r="Y445" s="73"/>
      <c r="Z445" s="73"/>
      <c r="AA445" s="73"/>
      <c r="AD445" s="73"/>
      <c r="AE445" s="73"/>
      <c r="AF445" s="73"/>
      <c r="AG445" s="73"/>
      <c r="AH445" s="73"/>
      <c r="AI445" s="73"/>
      <c r="AK445" s="73"/>
      <c r="AL445" s="73"/>
    </row>
    <row r="446" spans="1:38" x14ac:dyDescent="0.25">
      <c r="A446" s="71" t="s">
        <v>396</v>
      </c>
      <c r="B446" s="73">
        <v>15408.674999999999</v>
      </c>
      <c r="C446" s="71">
        <v>224.54069999999999</v>
      </c>
      <c r="D446" s="73">
        <v>15633.215700000001</v>
      </c>
      <c r="E446" s="73">
        <v>10437.84</v>
      </c>
      <c r="F446" s="73">
        <v>2615.4369999999999</v>
      </c>
      <c r="G446" s="73">
        <v>1955.5998999999999</v>
      </c>
      <c r="H446" s="68">
        <v>2065</v>
      </c>
      <c r="I446" s="73">
        <v>2079.2177000000001</v>
      </c>
      <c r="K446" s="71">
        <v>477</v>
      </c>
      <c r="L446" s="71">
        <v>326.73419999999999</v>
      </c>
      <c r="M446" s="71">
        <v>90.159499999999994</v>
      </c>
      <c r="N446" s="71">
        <v>507</v>
      </c>
      <c r="O446" s="71">
        <v>0</v>
      </c>
      <c r="P446" s="73">
        <v>18185.9751</v>
      </c>
      <c r="U446" s="73"/>
      <c r="V446" s="73"/>
      <c r="W446" s="73"/>
      <c r="X446" s="73"/>
      <c r="Y446" s="73"/>
      <c r="Z446" s="73"/>
      <c r="AA446" s="73"/>
      <c r="AD446" s="73"/>
      <c r="AE446" s="73"/>
      <c r="AF446" s="73"/>
      <c r="AG446" s="73"/>
      <c r="AH446" s="73"/>
      <c r="AI446" s="73"/>
      <c r="AK446" s="73"/>
      <c r="AL446" s="73"/>
    </row>
    <row r="447" spans="1:38" x14ac:dyDescent="0.25">
      <c r="A447" s="71" t="s">
        <v>397</v>
      </c>
      <c r="B447" s="73">
        <v>8480.875</v>
      </c>
      <c r="C447" s="71">
        <v>12.209300000000001</v>
      </c>
      <c r="D447" s="73">
        <v>8493.0843000000004</v>
      </c>
      <c r="E447" s="73">
        <v>10371.26</v>
      </c>
      <c r="F447" s="73">
        <v>1420.893</v>
      </c>
      <c r="G447" s="73">
        <v>2237.5922</v>
      </c>
      <c r="H447" s="68">
        <v>1451</v>
      </c>
      <c r="I447" s="73">
        <v>1129.5802000000001</v>
      </c>
      <c r="J447" s="71">
        <v>241.06479999999999</v>
      </c>
      <c r="K447" s="71">
        <v>242</v>
      </c>
      <c r="L447" s="71">
        <v>177.50550000000001</v>
      </c>
      <c r="M447" s="71">
        <v>38.6967</v>
      </c>
      <c r="N447" s="71">
        <v>32.53</v>
      </c>
      <c r="O447" s="71">
        <v>0</v>
      </c>
      <c r="P447" s="73">
        <v>10801.903200000001</v>
      </c>
      <c r="U447" s="73"/>
      <c r="V447" s="73"/>
      <c r="W447" s="73"/>
      <c r="X447" s="73"/>
      <c r="Y447" s="73"/>
      <c r="Z447" s="73"/>
      <c r="AA447" s="73"/>
      <c r="AD447" s="73"/>
      <c r="AE447" s="73"/>
      <c r="AF447" s="73"/>
      <c r="AG447" s="73"/>
      <c r="AH447" s="73"/>
      <c r="AI447" s="73"/>
      <c r="AK447" s="73"/>
      <c r="AL447" s="73"/>
    </row>
    <row r="448" spans="1:38" x14ac:dyDescent="0.25">
      <c r="A448" s="71" t="s">
        <v>398</v>
      </c>
      <c r="B448" s="73">
        <v>5927.55</v>
      </c>
      <c r="C448" s="71">
        <v>64.108000000000004</v>
      </c>
      <c r="D448" s="73">
        <v>5991.6580000000004</v>
      </c>
      <c r="E448" s="73">
        <v>2908.21</v>
      </c>
      <c r="F448" s="73">
        <v>1002.4044</v>
      </c>
      <c r="G448" s="71">
        <v>476.45139999999998</v>
      </c>
      <c r="H448" s="71">
        <v>985</v>
      </c>
      <c r="I448" s="71">
        <v>796.89049999999997</v>
      </c>
      <c r="J448" s="71">
        <v>141.0821</v>
      </c>
      <c r="K448" s="71">
        <v>604</v>
      </c>
      <c r="L448" s="71">
        <v>125.2257</v>
      </c>
      <c r="M448" s="71">
        <v>287.26459999999997</v>
      </c>
      <c r="N448" s="71">
        <v>0</v>
      </c>
      <c r="O448" s="71">
        <v>0</v>
      </c>
      <c r="P448" s="73">
        <v>6755.3739999999998</v>
      </c>
      <c r="U448" s="73"/>
      <c r="V448" s="73"/>
      <c r="W448" s="73"/>
      <c r="X448" s="73"/>
      <c r="Y448" s="73"/>
      <c r="Z448" s="73"/>
      <c r="AA448" s="73"/>
      <c r="AD448" s="73"/>
      <c r="AE448" s="73"/>
      <c r="AF448" s="73"/>
      <c r="AG448" s="73"/>
      <c r="AH448" s="73"/>
      <c r="AI448" s="73"/>
      <c r="AK448" s="73"/>
      <c r="AL448" s="73"/>
    </row>
    <row r="449" spans="1:38" x14ac:dyDescent="0.25">
      <c r="A449" s="71" t="s">
        <v>399</v>
      </c>
      <c r="B449" s="73">
        <v>18010.775000000001</v>
      </c>
      <c r="C449" s="71">
        <v>130.74520000000001</v>
      </c>
      <c r="D449" s="73">
        <v>18141.520199999999</v>
      </c>
      <c r="E449" s="73">
        <v>1671.49</v>
      </c>
      <c r="F449" s="73">
        <v>3035.0763000000002</v>
      </c>
      <c r="H449" s="68">
        <v>2545</v>
      </c>
      <c r="I449" s="73">
        <v>2412.8222000000001</v>
      </c>
      <c r="J449" s="71">
        <v>99.133399999999995</v>
      </c>
      <c r="K449" s="71">
        <v>681</v>
      </c>
      <c r="L449" s="71">
        <v>379.15780000000001</v>
      </c>
      <c r="M449" s="71">
        <v>181.1053</v>
      </c>
      <c r="N449" s="71">
        <v>0</v>
      </c>
      <c r="O449" s="71">
        <v>0</v>
      </c>
      <c r="P449" s="73">
        <v>18322.625499999998</v>
      </c>
      <c r="U449" s="73"/>
      <c r="V449" s="73"/>
      <c r="W449" s="73"/>
      <c r="X449" s="73"/>
      <c r="Y449" s="73"/>
      <c r="Z449" s="73"/>
      <c r="AA449" s="73"/>
      <c r="AD449" s="73"/>
      <c r="AE449" s="73"/>
      <c r="AF449" s="73"/>
      <c r="AG449" s="73"/>
      <c r="AH449" s="73"/>
      <c r="AI449" s="73"/>
      <c r="AK449" s="73"/>
      <c r="AL449" s="73"/>
    </row>
    <row r="450" spans="1:38" x14ac:dyDescent="0.25">
      <c r="A450" s="71" t="s">
        <v>400</v>
      </c>
      <c r="B450" s="73">
        <v>5607.81</v>
      </c>
      <c r="C450" s="71">
        <v>100.6242</v>
      </c>
      <c r="D450" s="73">
        <v>5708.4341999999997</v>
      </c>
      <c r="E450" s="71">
        <v>520.55999999999995</v>
      </c>
      <c r="F450" s="71">
        <v>955.02099999999996</v>
      </c>
      <c r="H450" s="71">
        <v>785</v>
      </c>
      <c r="I450" s="71">
        <v>759.22170000000006</v>
      </c>
      <c r="J450" s="71">
        <v>19.3337</v>
      </c>
      <c r="K450" s="71">
        <v>73</v>
      </c>
      <c r="L450" s="71">
        <v>119.30629999999999</v>
      </c>
      <c r="N450" s="71">
        <v>0</v>
      </c>
      <c r="O450" s="71">
        <v>0</v>
      </c>
      <c r="P450" s="73">
        <v>5708.4341999999997</v>
      </c>
      <c r="U450" s="73"/>
      <c r="V450" s="73"/>
      <c r="W450" s="73"/>
      <c r="X450" s="73"/>
      <c r="Y450" s="73"/>
      <c r="Z450" s="73"/>
      <c r="AA450" s="73"/>
      <c r="AD450" s="73"/>
      <c r="AE450" s="73"/>
      <c r="AF450" s="73"/>
      <c r="AG450" s="73"/>
      <c r="AH450" s="73"/>
      <c r="AI450" s="73"/>
      <c r="AK450" s="73"/>
      <c r="AL450" s="73"/>
    </row>
    <row r="451" spans="1:38" x14ac:dyDescent="0.25">
      <c r="A451" s="71" t="s">
        <v>401</v>
      </c>
      <c r="B451" s="73">
        <v>7147</v>
      </c>
      <c r="C451" s="71">
        <v>138.98050000000001</v>
      </c>
      <c r="D451" s="73">
        <v>7285.9804999999997</v>
      </c>
      <c r="E451" s="71">
        <v>968.25</v>
      </c>
      <c r="F451" s="73">
        <v>1218.9445000000001</v>
      </c>
      <c r="H451" s="68">
        <v>1257</v>
      </c>
      <c r="I451" s="71">
        <v>969.03539999999998</v>
      </c>
      <c r="J451" s="71">
        <v>215.9734</v>
      </c>
      <c r="K451" s="71">
        <v>391</v>
      </c>
      <c r="L451" s="71">
        <v>152.27699999999999</v>
      </c>
      <c r="M451" s="71">
        <v>143.2338</v>
      </c>
      <c r="N451" s="71">
        <v>4</v>
      </c>
      <c r="O451" s="71">
        <v>0</v>
      </c>
      <c r="P451" s="73">
        <v>7433.2142999999996</v>
      </c>
      <c r="U451" s="73"/>
      <c r="V451" s="73"/>
      <c r="W451" s="73"/>
      <c r="X451" s="73"/>
      <c r="Y451" s="73"/>
      <c r="Z451" s="73"/>
      <c r="AA451" s="73"/>
      <c r="AD451" s="73"/>
      <c r="AE451" s="73"/>
      <c r="AF451" s="73"/>
      <c r="AG451" s="73"/>
      <c r="AH451" s="73"/>
      <c r="AI451" s="73"/>
      <c r="AK451" s="73"/>
      <c r="AL451" s="73"/>
    </row>
    <row r="452" spans="1:38" x14ac:dyDescent="0.25">
      <c r="A452" s="71" t="s">
        <v>402</v>
      </c>
      <c r="B452" s="73">
        <v>9462.9349999999995</v>
      </c>
      <c r="C452" s="71">
        <v>154.8595</v>
      </c>
      <c r="D452" s="73">
        <v>9617.7945</v>
      </c>
      <c r="E452" s="73">
        <v>2734.67</v>
      </c>
      <c r="F452" s="73">
        <v>1609.057</v>
      </c>
      <c r="G452" s="71">
        <v>281.40320000000003</v>
      </c>
      <c r="H452" s="68">
        <v>1501</v>
      </c>
      <c r="I452" s="73">
        <v>1279.1667</v>
      </c>
      <c r="J452" s="71">
        <v>166.375</v>
      </c>
      <c r="K452" s="68">
        <v>1275</v>
      </c>
      <c r="L452" s="71">
        <v>201.0119</v>
      </c>
      <c r="M452" s="71">
        <v>644.39290000000005</v>
      </c>
      <c r="N452" s="71">
        <v>0</v>
      </c>
      <c r="O452" s="71">
        <v>0</v>
      </c>
      <c r="P452" s="73">
        <v>10543.5906</v>
      </c>
      <c r="U452" s="73"/>
      <c r="V452" s="73"/>
      <c r="W452" s="73"/>
      <c r="X452" s="73"/>
      <c r="Y452" s="73"/>
      <c r="Z452" s="73"/>
      <c r="AA452" s="73"/>
      <c r="AD452" s="73"/>
      <c r="AE452" s="73"/>
      <c r="AF452" s="73"/>
      <c r="AG452" s="73"/>
      <c r="AH452" s="73"/>
      <c r="AI452" s="73"/>
      <c r="AK452" s="73"/>
      <c r="AL452" s="73"/>
    </row>
    <row r="453" spans="1:38" x14ac:dyDescent="0.25">
      <c r="A453" s="71" t="s">
        <v>403</v>
      </c>
      <c r="B453" s="73">
        <v>15380.19</v>
      </c>
      <c r="D453" s="73">
        <v>15380.19</v>
      </c>
      <c r="E453" s="73">
        <v>2477.0700000000002</v>
      </c>
      <c r="F453" s="73">
        <v>2573.1057999999998</v>
      </c>
      <c r="H453" s="68">
        <v>2292</v>
      </c>
      <c r="I453" s="73">
        <v>2045.5653</v>
      </c>
      <c r="J453" s="71">
        <v>184.82599999999999</v>
      </c>
      <c r="K453" s="68">
        <v>1217</v>
      </c>
      <c r="L453" s="71">
        <v>321.44600000000003</v>
      </c>
      <c r="M453" s="71">
        <v>537.33240000000001</v>
      </c>
      <c r="N453" s="71">
        <v>0</v>
      </c>
      <c r="O453" s="71">
        <v>0</v>
      </c>
      <c r="P453" s="73">
        <v>15917.5224</v>
      </c>
      <c r="U453" s="73"/>
      <c r="V453" s="73"/>
      <c r="W453" s="73"/>
      <c r="X453" s="73"/>
      <c r="Y453" s="73"/>
      <c r="Z453" s="73"/>
      <c r="AA453" s="73"/>
      <c r="AD453" s="73"/>
      <c r="AE453" s="73"/>
      <c r="AF453" s="73"/>
      <c r="AG453" s="73"/>
      <c r="AH453" s="73"/>
      <c r="AI453" s="73"/>
      <c r="AK453" s="73"/>
      <c r="AL453" s="73"/>
    </row>
    <row r="454" spans="1:38" x14ac:dyDescent="0.25">
      <c r="A454" s="71" t="s">
        <v>404</v>
      </c>
      <c r="B454" s="73">
        <v>2352.7849999999999</v>
      </c>
      <c r="C454" s="71">
        <v>73.004300000000001</v>
      </c>
      <c r="D454" s="73">
        <v>2425.7892999999999</v>
      </c>
      <c r="E454" s="71">
        <v>789.03</v>
      </c>
      <c r="F454" s="71">
        <v>405.83449999999999</v>
      </c>
      <c r="G454" s="71">
        <v>95.798900000000003</v>
      </c>
      <c r="H454" s="71">
        <v>424</v>
      </c>
      <c r="I454" s="71">
        <v>322.63</v>
      </c>
      <c r="J454" s="71">
        <v>76.027500000000003</v>
      </c>
      <c r="K454" s="71">
        <v>297</v>
      </c>
      <c r="L454" s="71">
        <v>50.698999999999998</v>
      </c>
      <c r="M454" s="71">
        <v>147.78059999999999</v>
      </c>
      <c r="N454" s="71">
        <v>0</v>
      </c>
      <c r="O454" s="71">
        <v>0</v>
      </c>
      <c r="P454" s="73">
        <v>2669.3688000000002</v>
      </c>
      <c r="U454" s="73"/>
      <c r="V454" s="73"/>
      <c r="W454" s="73"/>
      <c r="X454" s="73"/>
      <c r="Y454" s="73"/>
      <c r="Z454" s="73"/>
      <c r="AA454" s="73"/>
      <c r="AD454" s="73"/>
      <c r="AE454" s="73"/>
      <c r="AF454" s="73"/>
      <c r="AG454" s="73"/>
      <c r="AH454" s="73"/>
      <c r="AI454" s="73"/>
      <c r="AK454" s="73"/>
      <c r="AL454" s="73"/>
    </row>
    <row r="455" spans="1:38" x14ac:dyDescent="0.25">
      <c r="A455" s="71" t="s">
        <v>405</v>
      </c>
      <c r="B455" s="73">
        <v>1651.3050000000001</v>
      </c>
      <c r="C455" s="71">
        <v>56.514899999999997</v>
      </c>
      <c r="D455" s="73">
        <v>1707.8199</v>
      </c>
      <c r="E455" s="71">
        <v>882.77</v>
      </c>
      <c r="F455" s="71">
        <v>285.7183</v>
      </c>
      <c r="G455" s="71">
        <v>149.2629</v>
      </c>
      <c r="H455" s="71">
        <v>257</v>
      </c>
      <c r="I455" s="71">
        <v>227.14</v>
      </c>
      <c r="J455" s="71">
        <v>22.395</v>
      </c>
      <c r="K455" s="71">
        <v>370</v>
      </c>
      <c r="L455" s="71">
        <v>35.693399999999997</v>
      </c>
      <c r="M455" s="71">
        <v>200.5839</v>
      </c>
      <c r="N455" s="71">
        <v>0</v>
      </c>
      <c r="O455" s="71">
        <v>0</v>
      </c>
      <c r="P455" s="73">
        <v>2057.6667000000002</v>
      </c>
      <c r="U455" s="73"/>
      <c r="V455" s="73"/>
      <c r="W455" s="73"/>
      <c r="X455" s="73"/>
      <c r="Y455" s="73"/>
      <c r="Z455" s="73"/>
      <c r="AA455" s="73"/>
      <c r="AD455" s="73"/>
      <c r="AE455" s="73"/>
      <c r="AF455" s="73"/>
      <c r="AG455" s="73"/>
      <c r="AH455" s="73"/>
      <c r="AI455" s="73"/>
      <c r="AK455" s="73"/>
      <c r="AL455" s="73"/>
    </row>
    <row r="456" spans="1:38" x14ac:dyDescent="0.25">
      <c r="A456" s="71" t="s">
        <v>406</v>
      </c>
      <c r="B456" s="71">
        <v>710.32</v>
      </c>
      <c r="C456" s="71">
        <v>5.6997999999999998</v>
      </c>
      <c r="D456" s="71">
        <v>716.01980000000003</v>
      </c>
      <c r="E456" s="71">
        <v>105.28</v>
      </c>
      <c r="F456" s="71">
        <v>119.7901</v>
      </c>
      <c r="H456" s="71">
        <v>117</v>
      </c>
      <c r="I456" s="71">
        <v>95.230599999999995</v>
      </c>
      <c r="J456" s="71">
        <v>16.327000000000002</v>
      </c>
      <c r="K456" s="71">
        <v>39</v>
      </c>
      <c r="L456" s="71">
        <v>14.9648</v>
      </c>
      <c r="M456" s="71">
        <v>14.421099999999999</v>
      </c>
      <c r="N456" s="71">
        <v>2</v>
      </c>
      <c r="O456" s="71">
        <v>0</v>
      </c>
      <c r="P456" s="71">
        <v>732.44090000000006</v>
      </c>
      <c r="U456" s="73"/>
      <c r="V456" s="73"/>
      <c r="W456" s="73"/>
      <c r="X456" s="73"/>
      <c r="Y456" s="73"/>
      <c r="Z456" s="73"/>
      <c r="AA456" s="73"/>
      <c r="AD456" s="73"/>
      <c r="AE456" s="73"/>
      <c r="AF456" s="73"/>
      <c r="AG456" s="73"/>
      <c r="AH456" s="73"/>
      <c r="AI456" s="73"/>
      <c r="AK456" s="73"/>
      <c r="AL456" s="73"/>
    </row>
    <row r="457" spans="1:38" x14ac:dyDescent="0.25">
      <c r="A457" s="71" t="s">
        <v>407</v>
      </c>
      <c r="B457" s="73">
        <v>2183.4450000000002</v>
      </c>
      <c r="C457" s="71">
        <v>14.567399999999999</v>
      </c>
      <c r="D457" s="73">
        <v>2198.0124000000001</v>
      </c>
      <c r="E457" s="71">
        <v>129</v>
      </c>
      <c r="F457" s="71">
        <v>367.72750000000002</v>
      </c>
      <c r="H457" s="71">
        <v>242</v>
      </c>
      <c r="I457" s="71">
        <v>292.3356</v>
      </c>
      <c r="K457" s="71">
        <v>112</v>
      </c>
      <c r="L457" s="71">
        <v>45.938499999999998</v>
      </c>
      <c r="M457" s="71">
        <v>39.636899999999997</v>
      </c>
      <c r="N457" s="71">
        <v>0</v>
      </c>
      <c r="O457" s="71">
        <v>0</v>
      </c>
      <c r="P457" s="73">
        <v>2237.6493</v>
      </c>
      <c r="U457" s="73"/>
      <c r="V457" s="73"/>
      <c r="W457" s="73"/>
      <c r="X457" s="73"/>
      <c r="Y457" s="73"/>
      <c r="Z457" s="73"/>
      <c r="AA457" s="73"/>
      <c r="AD457" s="73"/>
      <c r="AE457" s="73"/>
      <c r="AF457" s="73"/>
      <c r="AG457" s="73"/>
      <c r="AH457" s="73"/>
      <c r="AI457" s="73"/>
      <c r="AK457" s="73"/>
      <c r="AL457" s="73"/>
    </row>
    <row r="458" spans="1:38" x14ac:dyDescent="0.25">
      <c r="A458" s="71" t="s">
        <v>408</v>
      </c>
      <c r="B458" s="73">
        <v>1080.1949999999999</v>
      </c>
      <c r="C458" s="71">
        <v>29.966999999999999</v>
      </c>
      <c r="D458" s="73">
        <v>1110.162</v>
      </c>
      <c r="E458" s="71">
        <v>872.69</v>
      </c>
      <c r="F458" s="71">
        <v>185.73009999999999</v>
      </c>
      <c r="G458" s="71">
        <v>171.7398</v>
      </c>
      <c r="H458" s="71">
        <v>153</v>
      </c>
      <c r="I458" s="71">
        <v>147.6515</v>
      </c>
      <c r="J458" s="71">
        <v>4.0113000000000003</v>
      </c>
      <c r="K458" s="71">
        <v>173</v>
      </c>
      <c r="L458" s="71">
        <v>23.202400000000001</v>
      </c>
      <c r="M458" s="71">
        <v>89.878600000000006</v>
      </c>
      <c r="N458" s="71">
        <v>0</v>
      </c>
      <c r="O458" s="71">
        <v>0</v>
      </c>
      <c r="P458" s="73">
        <v>1371.7804000000001</v>
      </c>
      <c r="U458" s="73"/>
      <c r="V458" s="73"/>
      <c r="W458" s="73"/>
      <c r="X458" s="73"/>
      <c r="Y458" s="73"/>
      <c r="Z458" s="73"/>
      <c r="AA458" s="73"/>
      <c r="AD458" s="73"/>
      <c r="AE458" s="73"/>
      <c r="AF458" s="73"/>
      <c r="AG458" s="73"/>
      <c r="AH458" s="73"/>
      <c r="AI458" s="73"/>
      <c r="AK458" s="73"/>
      <c r="AL458" s="73"/>
    </row>
    <row r="459" spans="1:38" x14ac:dyDescent="0.25">
      <c r="A459" s="71" t="s">
        <v>409</v>
      </c>
      <c r="B459" s="73">
        <v>2081.7600000000002</v>
      </c>
      <c r="C459" s="71">
        <v>39.199300000000001</v>
      </c>
      <c r="D459" s="73">
        <v>2120.9593</v>
      </c>
      <c r="E459" s="73">
        <v>2015.14</v>
      </c>
      <c r="F459" s="71">
        <v>354.8365</v>
      </c>
      <c r="G459" s="71">
        <v>415.07679999999999</v>
      </c>
      <c r="H459" s="71">
        <v>363</v>
      </c>
      <c r="I459" s="71">
        <v>282.08760000000001</v>
      </c>
      <c r="J459" s="71">
        <v>60.6843</v>
      </c>
      <c r="K459" s="71">
        <v>17</v>
      </c>
      <c r="L459" s="71">
        <v>44.328000000000003</v>
      </c>
      <c r="N459" s="71">
        <v>31</v>
      </c>
      <c r="O459" s="71">
        <v>0</v>
      </c>
      <c r="P459" s="73">
        <v>2567.0360999999998</v>
      </c>
      <c r="U459" s="73"/>
      <c r="V459" s="73"/>
      <c r="W459" s="73"/>
      <c r="X459" s="73"/>
      <c r="Y459" s="73"/>
      <c r="Z459" s="73"/>
      <c r="AA459" s="73"/>
      <c r="AD459" s="73"/>
      <c r="AE459" s="73"/>
      <c r="AF459" s="73"/>
      <c r="AG459" s="73"/>
      <c r="AH459" s="73"/>
      <c r="AI459" s="73"/>
      <c r="AK459" s="73"/>
      <c r="AL459" s="73"/>
    </row>
    <row r="460" spans="1:38" x14ac:dyDescent="0.25">
      <c r="A460" s="71" t="s">
        <v>410</v>
      </c>
      <c r="B460" s="73">
        <v>4351.1899999999996</v>
      </c>
      <c r="C460" s="71">
        <v>7.2248000000000001</v>
      </c>
      <c r="D460" s="73">
        <v>4358.4147999999996</v>
      </c>
      <c r="E460" s="71">
        <v>416.1</v>
      </c>
      <c r="F460" s="71">
        <v>729.16279999999995</v>
      </c>
      <c r="H460" s="71">
        <v>541</v>
      </c>
      <c r="I460" s="71">
        <v>579.66920000000005</v>
      </c>
      <c r="K460" s="71">
        <v>232</v>
      </c>
      <c r="L460" s="71">
        <v>91.090900000000005</v>
      </c>
      <c r="M460" s="71">
        <v>84.545500000000004</v>
      </c>
      <c r="N460" s="71">
        <v>0</v>
      </c>
      <c r="O460" s="71">
        <v>0</v>
      </c>
      <c r="P460" s="73">
        <v>4442.9602999999997</v>
      </c>
      <c r="U460" s="73"/>
      <c r="V460" s="73"/>
      <c r="W460" s="73"/>
      <c r="X460" s="73"/>
      <c r="Y460" s="73"/>
      <c r="Z460" s="73"/>
      <c r="AA460" s="73"/>
      <c r="AD460" s="73"/>
      <c r="AE460" s="73"/>
      <c r="AF460" s="73"/>
      <c r="AG460" s="73"/>
      <c r="AH460" s="73"/>
      <c r="AI460" s="73"/>
      <c r="AK460" s="73"/>
      <c r="AL460" s="73"/>
    </row>
    <row r="461" spans="1:38" x14ac:dyDescent="0.25">
      <c r="A461" s="71" t="s">
        <v>411</v>
      </c>
      <c r="B461" s="73">
        <v>1351.73</v>
      </c>
      <c r="C461" s="71">
        <v>40.409599999999998</v>
      </c>
      <c r="D461" s="73">
        <v>1392.1396</v>
      </c>
      <c r="E461" s="71">
        <v>423.93</v>
      </c>
      <c r="F461" s="71">
        <v>232.905</v>
      </c>
      <c r="G461" s="71">
        <v>47.756300000000003</v>
      </c>
      <c r="H461" s="71">
        <v>224</v>
      </c>
      <c r="I461" s="71">
        <v>185.15459999999999</v>
      </c>
      <c r="J461" s="71">
        <v>29.1341</v>
      </c>
      <c r="K461" s="71">
        <v>48</v>
      </c>
      <c r="L461" s="71">
        <v>29.095700000000001</v>
      </c>
      <c r="M461" s="71">
        <v>11.342599999999999</v>
      </c>
      <c r="N461" s="71">
        <v>10</v>
      </c>
      <c r="O461" s="71">
        <v>0</v>
      </c>
      <c r="P461" s="73">
        <v>1461.2384999999999</v>
      </c>
      <c r="U461" s="73"/>
      <c r="V461" s="73"/>
      <c r="W461" s="73"/>
      <c r="X461" s="73"/>
      <c r="Y461" s="73"/>
      <c r="Z461" s="73"/>
      <c r="AA461" s="73"/>
      <c r="AD461" s="73"/>
      <c r="AE461" s="73"/>
      <c r="AF461" s="73"/>
      <c r="AG461" s="73"/>
      <c r="AH461" s="73"/>
      <c r="AI461" s="73"/>
      <c r="AK461" s="73"/>
      <c r="AL461" s="73"/>
    </row>
    <row r="462" spans="1:38" x14ac:dyDescent="0.25">
      <c r="A462" s="71" t="s">
        <v>412</v>
      </c>
      <c r="B462" s="73">
        <v>2387.8649999999998</v>
      </c>
      <c r="C462" s="71">
        <v>18.670300000000001</v>
      </c>
      <c r="D462" s="73">
        <v>2406.5353</v>
      </c>
      <c r="E462" s="73">
        <v>3021.13</v>
      </c>
      <c r="F462" s="71">
        <v>402.61340000000001</v>
      </c>
      <c r="G462" s="71">
        <v>654.62840000000006</v>
      </c>
      <c r="H462" s="71">
        <v>382</v>
      </c>
      <c r="I462" s="71">
        <v>320.06920000000002</v>
      </c>
      <c r="J462" s="71">
        <v>46.448099999999997</v>
      </c>
      <c r="K462" s="71">
        <v>91</v>
      </c>
      <c r="L462" s="71">
        <v>50.296599999999998</v>
      </c>
      <c r="M462" s="71">
        <v>24.422000000000001</v>
      </c>
      <c r="N462" s="71">
        <v>0</v>
      </c>
      <c r="O462" s="71">
        <v>0</v>
      </c>
      <c r="P462" s="73">
        <v>3085.5857000000001</v>
      </c>
      <c r="U462" s="73"/>
      <c r="V462" s="73"/>
      <c r="W462" s="73"/>
      <c r="X462" s="73"/>
      <c r="Y462" s="73"/>
      <c r="Z462" s="73"/>
      <c r="AA462" s="73"/>
      <c r="AD462" s="73"/>
      <c r="AE462" s="73"/>
      <c r="AF462" s="73"/>
      <c r="AG462" s="73"/>
      <c r="AH462" s="73"/>
      <c r="AI462" s="73"/>
      <c r="AK462" s="73"/>
      <c r="AL462" s="73"/>
    </row>
    <row r="463" spans="1:38" x14ac:dyDescent="0.25">
      <c r="A463" s="71" t="s">
        <v>413</v>
      </c>
      <c r="B463" s="73">
        <v>6366.9449999999997</v>
      </c>
      <c r="C463" s="71">
        <v>79.447400000000002</v>
      </c>
      <c r="D463" s="73">
        <v>6446.3923999999997</v>
      </c>
      <c r="E463" s="73">
        <v>7316.26</v>
      </c>
      <c r="F463" s="73">
        <v>1078.4813999999999</v>
      </c>
      <c r="G463" s="73">
        <v>1559.4438</v>
      </c>
      <c r="H463" s="68">
        <v>1186</v>
      </c>
      <c r="I463" s="71">
        <v>857.37019999999995</v>
      </c>
      <c r="J463" s="71">
        <v>246.47239999999999</v>
      </c>
      <c r="K463" s="68">
        <v>1286</v>
      </c>
      <c r="L463" s="71">
        <v>134.7296</v>
      </c>
      <c r="M463" s="71">
        <v>690.76220000000001</v>
      </c>
      <c r="N463" s="71">
        <v>84.25</v>
      </c>
      <c r="O463" s="71">
        <v>0</v>
      </c>
      <c r="P463" s="73">
        <v>8780.8484000000008</v>
      </c>
      <c r="U463" s="73"/>
      <c r="V463" s="73"/>
      <c r="W463" s="73"/>
      <c r="X463" s="73"/>
      <c r="Y463" s="73"/>
      <c r="Z463" s="73"/>
      <c r="AA463" s="73"/>
      <c r="AD463" s="73"/>
      <c r="AE463" s="73"/>
      <c r="AF463" s="73"/>
      <c r="AG463" s="73"/>
      <c r="AH463" s="73"/>
      <c r="AI463" s="73"/>
      <c r="AK463" s="73"/>
      <c r="AL463" s="73"/>
    </row>
    <row r="464" spans="1:38" x14ac:dyDescent="0.25">
      <c r="A464" s="71" t="s">
        <v>414</v>
      </c>
      <c r="B464" s="73">
        <v>4844.0649999999996</v>
      </c>
      <c r="D464" s="73">
        <v>4844.0649999999996</v>
      </c>
      <c r="E464" s="73">
        <v>4866.83</v>
      </c>
      <c r="F464" s="71">
        <v>810.41210000000001</v>
      </c>
      <c r="G464" s="73">
        <v>1014.105</v>
      </c>
      <c r="H464" s="71">
        <v>726</v>
      </c>
      <c r="I464" s="71">
        <v>644.26059999999995</v>
      </c>
      <c r="J464" s="71">
        <v>61.304499999999997</v>
      </c>
      <c r="K464" s="71">
        <v>35</v>
      </c>
      <c r="L464" s="71">
        <v>101.241</v>
      </c>
      <c r="N464" s="71">
        <v>0</v>
      </c>
      <c r="O464" s="71">
        <v>0</v>
      </c>
      <c r="P464" s="73">
        <v>5858.17</v>
      </c>
      <c r="U464" s="73"/>
      <c r="V464" s="73"/>
      <c r="W464" s="73"/>
      <c r="X464" s="73"/>
      <c r="Y464" s="73"/>
      <c r="Z464" s="73"/>
      <c r="AA464" s="73"/>
      <c r="AD464" s="73"/>
      <c r="AE464" s="73"/>
      <c r="AF464" s="73"/>
      <c r="AG464" s="73"/>
      <c r="AH464" s="73"/>
      <c r="AI464" s="73"/>
      <c r="AK464" s="73"/>
      <c r="AL464" s="73"/>
    </row>
    <row r="465" spans="1:38" x14ac:dyDescent="0.25">
      <c r="A465" s="71" t="s">
        <v>415</v>
      </c>
      <c r="B465" s="73">
        <v>2728.94</v>
      </c>
      <c r="C465" s="71">
        <v>43.474600000000002</v>
      </c>
      <c r="D465" s="73">
        <v>2772.4146000000001</v>
      </c>
      <c r="E465" s="73">
        <v>2069.36</v>
      </c>
      <c r="F465" s="71">
        <v>463.82499999999999</v>
      </c>
      <c r="G465" s="71">
        <v>401.38260000000002</v>
      </c>
      <c r="H465" s="71">
        <v>425</v>
      </c>
      <c r="I465" s="71">
        <v>368.73110000000003</v>
      </c>
      <c r="J465" s="71">
        <v>42.201599999999999</v>
      </c>
      <c r="K465" s="71">
        <v>239</v>
      </c>
      <c r="L465" s="71">
        <v>57.9435</v>
      </c>
      <c r="M465" s="71">
        <v>108.6339</v>
      </c>
      <c r="N465" s="71">
        <v>30.93</v>
      </c>
      <c r="O465" s="71">
        <v>0</v>
      </c>
      <c r="P465" s="73">
        <v>3313.3611000000001</v>
      </c>
      <c r="U465" s="73"/>
      <c r="V465" s="73"/>
      <c r="W465" s="73"/>
      <c r="X465" s="73"/>
      <c r="Y465" s="73"/>
      <c r="Z465" s="73"/>
      <c r="AA465" s="73"/>
      <c r="AD465" s="73"/>
      <c r="AE465" s="73"/>
      <c r="AF465" s="73"/>
      <c r="AG465" s="73"/>
      <c r="AH465" s="73"/>
      <c r="AI465" s="73"/>
      <c r="AK465" s="73"/>
      <c r="AL465" s="73"/>
    </row>
    <row r="466" spans="1:38" x14ac:dyDescent="0.25">
      <c r="A466" s="71" t="s">
        <v>416</v>
      </c>
      <c r="B466" s="71">
        <v>634.48500000000001</v>
      </c>
      <c r="D466" s="71">
        <v>634.48500000000001</v>
      </c>
      <c r="E466" s="71">
        <v>200.05</v>
      </c>
      <c r="F466" s="71">
        <v>106.1493</v>
      </c>
      <c r="G466" s="71">
        <v>23.475200000000001</v>
      </c>
      <c r="H466" s="71">
        <v>118</v>
      </c>
      <c r="I466" s="71">
        <v>84.386499999999998</v>
      </c>
      <c r="J466" s="71">
        <v>25.210100000000001</v>
      </c>
      <c r="K466" s="71">
        <v>50</v>
      </c>
      <c r="L466" s="71">
        <v>13.2607</v>
      </c>
      <c r="M466" s="71">
        <v>22.043600000000001</v>
      </c>
      <c r="N466" s="71">
        <v>0</v>
      </c>
      <c r="O466" s="71">
        <v>0</v>
      </c>
      <c r="P466" s="71">
        <v>680.00379999999996</v>
      </c>
      <c r="U466" s="73"/>
      <c r="V466" s="73"/>
      <c r="W466" s="73"/>
      <c r="X466" s="73"/>
      <c r="Y466" s="73"/>
      <c r="Z466" s="73"/>
      <c r="AA466" s="73"/>
      <c r="AD466" s="73"/>
      <c r="AE466" s="73"/>
      <c r="AF466" s="73"/>
      <c r="AG466" s="73"/>
      <c r="AH466" s="73"/>
      <c r="AI466" s="73"/>
      <c r="AK466" s="73"/>
      <c r="AL466" s="73"/>
    </row>
    <row r="467" spans="1:38" x14ac:dyDescent="0.25">
      <c r="A467" s="71" t="s">
        <v>417</v>
      </c>
      <c r="B467" s="73">
        <v>4006.39</v>
      </c>
      <c r="C467" s="71">
        <v>78.708600000000004</v>
      </c>
      <c r="D467" s="73">
        <v>4085.0985999999998</v>
      </c>
      <c r="E467" s="71">
        <v>450.46</v>
      </c>
      <c r="F467" s="71">
        <v>683.43700000000001</v>
      </c>
      <c r="H467" s="71">
        <v>565</v>
      </c>
      <c r="I467" s="71">
        <v>543.31809999999996</v>
      </c>
      <c r="J467" s="71">
        <v>16.261399999999998</v>
      </c>
      <c r="K467" s="71">
        <v>33</v>
      </c>
      <c r="L467" s="71">
        <v>85.378600000000006</v>
      </c>
      <c r="N467" s="71">
        <v>14</v>
      </c>
      <c r="O467" s="71">
        <v>0</v>
      </c>
      <c r="P467" s="73">
        <v>4099.0986000000003</v>
      </c>
      <c r="U467" s="73"/>
      <c r="V467" s="73"/>
      <c r="W467" s="73"/>
      <c r="X467" s="73"/>
      <c r="Y467" s="73"/>
      <c r="Z467" s="73"/>
      <c r="AA467" s="73"/>
      <c r="AD467" s="73"/>
      <c r="AE467" s="73"/>
      <c r="AF467" s="73"/>
      <c r="AG467" s="73"/>
      <c r="AH467" s="73"/>
      <c r="AI467" s="73"/>
      <c r="AK467" s="73"/>
      <c r="AL467" s="73"/>
    </row>
    <row r="468" spans="1:38" x14ac:dyDescent="0.25">
      <c r="A468" s="71" t="s">
        <v>418</v>
      </c>
      <c r="B468" s="73">
        <v>2010.4449999999999</v>
      </c>
      <c r="C468" s="71">
        <v>67.663700000000006</v>
      </c>
      <c r="D468" s="73">
        <v>2078.1087000000002</v>
      </c>
      <c r="E468" s="73">
        <v>1294.53</v>
      </c>
      <c r="F468" s="71">
        <v>347.66759999999999</v>
      </c>
      <c r="G468" s="71">
        <v>236.71449999999999</v>
      </c>
      <c r="H468" s="68">
        <v>2030</v>
      </c>
      <c r="I468" s="71">
        <v>276.38850000000002</v>
      </c>
      <c r="J468" s="73">
        <v>3029.4744000000001</v>
      </c>
      <c r="K468" s="71">
        <v>11</v>
      </c>
      <c r="L468" s="71">
        <v>43.432499999999997</v>
      </c>
      <c r="N468" s="71">
        <v>0</v>
      </c>
      <c r="O468" s="71">
        <v>0</v>
      </c>
      <c r="P468" s="73">
        <v>5344.2975999999999</v>
      </c>
      <c r="U468" s="73"/>
      <c r="V468" s="73"/>
      <c r="W468" s="73"/>
      <c r="X468" s="73"/>
      <c r="Y468" s="73"/>
      <c r="Z468" s="73"/>
      <c r="AA468" s="73"/>
      <c r="AD468" s="73"/>
      <c r="AE468" s="73"/>
      <c r="AF468" s="73"/>
      <c r="AG468" s="73"/>
      <c r="AH468" s="73"/>
      <c r="AI468" s="73"/>
      <c r="AK468" s="73"/>
      <c r="AL468" s="73"/>
    </row>
    <row r="469" spans="1:38" x14ac:dyDescent="0.25">
      <c r="A469" s="71" t="s">
        <v>419</v>
      </c>
      <c r="B469" s="73">
        <v>1891.415</v>
      </c>
      <c r="C469" s="71">
        <v>33.898699999999998</v>
      </c>
      <c r="D469" s="73">
        <v>1925.3136999999999</v>
      </c>
      <c r="E469" s="73">
        <v>1514.67</v>
      </c>
      <c r="F469" s="71">
        <v>322.10500000000002</v>
      </c>
      <c r="G469" s="71">
        <v>298.1413</v>
      </c>
      <c r="H469" s="71">
        <v>467</v>
      </c>
      <c r="I469" s="71">
        <v>256.06670000000003</v>
      </c>
      <c r="J469" s="71">
        <v>158.19999999999999</v>
      </c>
      <c r="K469" s="71">
        <v>49</v>
      </c>
      <c r="L469" s="71">
        <v>40.239100000000001</v>
      </c>
      <c r="M469" s="71">
        <v>5.2565999999999997</v>
      </c>
      <c r="N469" s="71">
        <v>0</v>
      </c>
      <c r="O469" s="71">
        <v>0</v>
      </c>
      <c r="P469" s="73">
        <v>2386.9115999999999</v>
      </c>
      <c r="U469" s="73"/>
      <c r="V469" s="73"/>
      <c r="W469" s="73"/>
      <c r="X469" s="73"/>
      <c r="Y469" s="73"/>
      <c r="Z469" s="73"/>
      <c r="AA469" s="73"/>
      <c r="AD469" s="73"/>
      <c r="AE469" s="73"/>
      <c r="AF469" s="73"/>
      <c r="AG469" s="73"/>
      <c r="AH469" s="73"/>
      <c r="AI469" s="73"/>
      <c r="AK469" s="73"/>
      <c r="AL469" s="73"/>
    </row>
    <row r="470" spans="1:38" x14ac:dyDescent="0.25">
      <c r="A470" s="71" t="s">
        <v>1240</v>
      </c>
      <c r="B470" s="71">
        <v>215</v>
      </c>
      <c r="D470" s="71">
        <v>215</v>
      </c>
      <c r="E470" s="71">
        <v>204.25</v>
      </c>
      <c r="F470" s="71">
        <v>35.969499999999996</v>
      </c>
      <c r="G470" s="71">
        <v>42.070099999999996</v>
      </c>
      <c r="H470" s="71">
        <v>18</v>
      </c>
      <c r="I470" s="71">
        <v>28.594999999999999</v>
      </c>
      <c r="L470" s="71">
        <v>4.4935</v>
      </c>
      <c r="N470" s="71">
        <v>0</v>
      </c>
      <c r="O470" s="71">
        <v>0</v>
      </c>
      <c r="P470" s="71">
        <v>257.07010000000002</v>
      </c>
      <c r="U470" s="73"/>
      <c r="V470" s="73"/>
      <c r="W470" s="73"/>
      <c r="X470" s="73"/>
      <c r="Y470" s="73"/>
      <c r="Z470" s="73"/>
      <c r="AA470" s="73"/>
      <c r="AD470" s="73"/>
      <c r="AE470" s="73"/>
      <c r="AF470" s="73"/>
      <c r="AG470" s="73"/>
      <c r="AH470" s="73"/>
      <c r="AI470" s="73"/>
      <c r="AK470" s="73"/>
      <c r="AL470" s="73"/>
    </row>
    <row r="471" spans="1:38" x14ac:dyDescent="0.25">
      <c r="A471" s="71" t="s">
        <v>556</v>
      </c>
      <c r="B471" s="71">
        <v>84</v>
      </c>
      <c r="D471" s="71">
        <v>58.5</v>
      </c>
      <c r="E471" s="71">
        <v>37.86</v>
      </c>
      <c r="F471" s="71">
        <v>14.0532</v>
      </c>
      <c r="G471" s="71">
        <v>5.9513999999999996</v>
      </c>
      <c r="H471" s="71">
        <v>7</v>
      </c>
      <c r="I471" s="71">
        <v>7.7805</v>
      </c>
      <c r="L471" s="71">
        <v>1.2226999999999999</v>
      </c>
      <c r="N471" s="71">
        <v>0</v>
      </c>
      <c r="O471" s="71">
        <v>0</v>
      </c>
      <c r="P471" s="71">
        <v>89.951400000000007</v>
      </c>
      <c r="U471" s="73"/>
      <c r="V471" s="73"/>
      <c r="W471" s="73"/>
      <c r="X471" s="73"/>
      <c r="Y471" s="73"/>
      <c r="Z471" s="73"/>
      <c r="AA471" s="73"/>
      <c r="AD471" s="73"/>
      <c r="AE471" s="73"/>
      <c r="AF471" s="73"/>
      <c r="AG471" s="73"/>
      <c r="AH471" s="73"/>
      <c r="AI471" s="73"/>
      <c r="AK471" s="73"/>
      <c r="AL471" s="73"/>
    </row>
    <row r="472" spans="1:38" x14ac:dyDescent="0.25">
      <c r="A472" s="71" t="s">
        <v>557</v>
      </c>
      <c r="B472" s="71">
        <v>66.5</v>
      </c>
      <c r="D472" s="71">
        <v>52</v>
      </c>
      <c r="E472" s="71">
        <v>25</v>
      </c>
      <c r="F472" s="71">
        <v>11.125500000000001</v>
      </c>
      <c r="G472" s="71">
        <v>3.4685999999999999</v>
      </c>
      <c r="H472" s="71">
        <v>6</v>
      </c>
      <c r="I472" s="71">
        <v>6.9160000000000004</v>
      </c>
      <c r="L472" s="71">
        <v>1.0868</v>
      </c>
      <c r="N472" s="71">
        <v>1</v>
      </c>
      <c r="O472" s="71">
        <v>0</v>
      </c>
      <c r="P472" s="71">
        <v>70.968599999999995</v>
      </c>
      <c r="U472" s="73"/>
      <c r="V472" s="73"/>
      <c r="W472" s="73"/>
      <c r="X472" s="73"/>
      <c r="Y472" s="73"/>
      <c r="Z472" s="73"/>
      <c r="AA472" s="73"/>
      <c r="AD472" s="73"/>
      <c r="AE472" s="73"/>
      <c r="AF472" s="73"/>
      <c r="AG472" s="73"/>
      <c r="AH472" s="73"/>
      <c r="AI472" s="73"/>
      <c r="AK472" s="73"/>
      <c r="AL472" s="73"/>
    </row>
    <row r="473" spans="1:38" x14ac:dyDescent="0.25">
      <c r="A473" s="71" t="s">
        <v>420</v>
      </c>
      <c r="B473" s="71">
        <v>55</v>
      </c>
      <c r="C473" s="71">
        <v>0.17910000000000001</v>
      </c>
      <c r="D473" s="71">
        <v>55.179099999999998</v>
      </c>
      <c r="E473" s="71">
        <v>63.22</v>
      </c>
      <c r="F473" s="71">
        <v>9.2315000000000005</v>
      </c>
      <c r="G473" s="71">
        <v>13.4978</v>
      </c>
      <c r="H473" s="71">
        <v>5</v>
      </c>
      <c r="I473" s="71">
        <v>7.3388</v>
      </c>
      <c r="L473" s="71">
        <v>1.1532</v>
      </c>
      <c r="N473" s="71">
        <v>2</v>
      </c>
      <c r="O473" s="71">
        <v>0</v>
      </c>
      <c r="P473" s="71">
        <v>70.676900000000003</v>
      </c>
      <c r="U473" s="73"/>
      <c r="V473" s="73"/>
      <c r="W473" s="73"/>
      <c r="X473" s="73"/>
      <c r="Y473" s="73"/>
      <c r="Z473" s="73"/>
      <c r="AA473" s="73"/>
      <c r="AD473" s="73"/>
      <c r="AE473" s="73"/>
      <c r="AF473" s="73"/>
      <c r="AG473" s="73"/>
      <c r="AH473" s="73"/>
      <c r="AI473" s="73"/>
      <c r="AK473" s="73"/>
      <c r="AL473" s="73"/>
    </row>
    <row r="474" spans="1:38" x14ac:dyDescent="0.25">
      <c r="A474" s="71" t="s">
        <v>558</v>
      </c>
      <c r="B474" s="71">
        <v>69.75</v>
      </c>
      <c r="D474" s="71">
        <v>51.75</v>
      </c>
      <c r="E474" s="71">
        <v>15</v>
      </c>
      <c r="F474" s="71">
        <v>11.6692</v>
      </c>
      <c r="G474" s="71">
        <v>0.8327</v>
      </c>
      <c r="H474" s="71">
        <v>6</v>
      </c>
      <c r="I474" s="71">
        <v>6.8827999999999996</v>
      </c>
      <c r="L474" s="71">
        <v>1.0815999999999999</v>
      </c>
      <c r="N474" s="71">
        <v>0</v>
      </c>
      <c r="O474" s="71">
        <v>0</v>
      </c>
      <c r="P474" s="71">
        <v>70.582700000000003</v>
      </c>
      <c r="U474" s="73"/>
      <c r="V474" s="73"/>
      <c r="W474" s="73"/>
      <c r="X474" s="73"/>
      <c r="Y474" s="73"/>
      <c r="Z474" s="73"/>
      <c r="AA474" s="73"/>
      <c r="AD474" s="73"/>
      <c r="AE474" s="73"/>
      <c r="AF474" s="73"/>
      <c r="AG474" s="73"/>
      <c r="AH474" s="73"/>
      <c r="AI474" s="73"/>
      <c r="AK474" s="73"/>
      <c r="AL474" s="73"/>
    </row>
    <row r="475" spans="1:38" x14ac:dyDescent="0.25">
      <c r="A475" s="71" t="s">
        <v>559</v>
      </c>
      <c r="B475" s="71">
        <v>54</v>
      </c>
      <c r="D475" s="71">
        <v>37.5</v>
      </c>
      <c r="E475" s="71">
        <v>32.590000000000003</v>
      </c>
      <c r="F475" s="71">
        <v>9.0342000000000002</v>
      </c>
      <c r="G475" s="71">
        <v>5.89</v>
      </c>
      <c r="H475" s="71">
        <v>1</v>
      </c>
      <c r="I475" s="71">
        <v>4.9874999999999998</v>
      </c>
      <c r="L475" s="71">
        <v>0.78380000000000005</v>
      </c>
      <c r="N475" s="71">
        <v>0</v>
      </c>
      <c r="O475" s="71">
        <v>0</v>
      </c>
      <c r="P475" s="71">
        <v>59.89</v>
      </c>
      <c r="U475" s="73"/>
      <c r="V475" s="73"/>
      <c r="W475" s="73"/>
      <c r="X475" s="73"/>
      <c r="Y475" s="73"/>
      <c r="Z475" s="73"/>
      <c r="AA475" s="73"/>
      <c r="AD475" s="73"/>
      <c r="AE475" s="73"/>
      <c r="AF475" s="73"/>
      <c r="AG475" s="73"/>
      <c r="AH475" s="73"/>
      <c r="AI475" s="73"/>
      <c r="AK475" s="73"/>
      <c r="AL475" s="73"/>
    </row>
    <row r="476" spans="1:38" x14ac:dyDescent="0.25">
      <c r="A476" s="71" t="s">
        <v>421</v>
      </c>
      <c r="B476" s="73">
        <v>2278</v>
      </c>
      <c r="C476" s="71">
        <v>82.239900000000006</v>
      </c>
      <c r="D476" s="73">
        <v>2360.2399</v>
      </c>
      <c r="E476" s="73">
        <v>1384.09</v>
      </c>
      <c r="F476" s="71">
        <v>394.86810000000003</v>
      </c>
      <c r="G476" s="71">
        <v>247.30549999999999</v>
      </c>
      <c r="H476" s="71">
        <v>243</v>
      </c>
      <c r="I476" s="71">
        <v>313.9119</v>
      </c>
      <c r="K476" s="71">
        <v>302</v>
      </c>
      <c r="L476" s="71">
        <v>49.329000000000001</v>
      </c>
      <c r="M476" s="71">
        <v>151.6026</v>
      </c>
      <c r="N476" s="71">
        <v>0</v>
      </c>
      <c r="O476" s="71">
        <v>0</v>
      </c>
      <c r="P476" s="73">
        <v>2759.1480000000001</v>
      </c>
      <c r="U476" s="73"/>
      <c r="V476" s="73"/>
      <c r="W476" s="73"/>
      <c r="X476" s="73"/>
      <c r="Y476" s="73"/>
      <c r="Z476" s="73"/>
      <c r="AA476" s="73"/>
      <c r="AD476" s="73"/>
      <c r="AE476" s="73"/>
      <c r="AF476" s="73"/>
      <c r="AG476" s="73"/>
      <c r="AH476" s="73"/>
      <c r="AI476" s="73"/>
      <c r="AK476" s="73"/>
      <c r="AL476" s="73"/>
    </row>
    <row r="477" spans="1:38" x14ac:dyDescent="0.25">
      <c r="A477" s="71" t="s">
        <v>422</v>
      </c>
      <c r="B477" s="71">
        <v>304.185</v>
      </c>
      <c r="D477" s="71">
        <v>304.185</v>
      </c>
      <c r="E477" s="71">
        <v>198.82</v>
      </c>
      <c r="F477" s="71">
        <v>50.8902</v>
      </c>
      <c r="G477" s="71">
        <v>36.981299999999997</v>
      </c>
      <c r="H477" s="71">
        <v>42</v>
      </c>
      <c r="I477" s="71">
        <v>40.456600000000002</v>
      </c>
      <c r="J477" s="71">
        <v>1.1575</v>
      </c>
      <c r="L477" s="71">
        <v>6.3574999999999999</v>
      </c>
      <c r="N477" s="71">
        <v>0</v>
      </c>
      <c r="O477" s="71">
        <v>0</v>
      </c>
      <c r="P477" s="71">
        <v>342.32380000000001</v>
      </c>
      <c r="U477" s="73"/>
      <c r="V477" s="73"/>
      <c r="W477" s="73"/>
      <c r="X477" s="73"/>
      <c r="Y477" s="73"/>
      <c r="Z477" s="73"/>
      <c r="AA477" s="73"/>
      <c r="AD477" s="73"/>
      <c r="AE477" s="73"/>
      <c r="AF477" s="73"/>
      <c r="AG477" s="73"/>
      <c r="AH477" s="73"/>
      <c r="AI477" s="73"/>
      <c r="AK477" s="73"/>
      <c r="AL477" s="73"/>
    </row>
    <row r="478" spans="1:38" x14ac:dyDescent="0.25">
      <c r="A478" s="71" t="s">
        <v>423</v>
      </c>
      <c r="B478" s="71">
        <v>340.6</v>
      </c>
      <c r="C478" s="71">
        <v>8.0734999999999992</v>
      </c>
      <c r="D478" s="71">
        <v>348.67349999999999</v>
      </c>
      <c r="E478" s="71">
        <v>138.4</v>
      </c>
      <c r="F478" s="71">
        <v>58.333100000000002</v>
      </c>
      <c r="G478" s="71">
        <v>20.0167</v>
      </c>
      <c r="H478" s="71">
        <v>46</v>
      </c>
      <c r="I478" s="71">
        <v>46.373600000000003</v>
      </c>
      <c r="L478" s="71">
        <v>7.2873000000000001</v>
      </c>
      <c r="N478" s="71">
        <v>2</v>
      </c>
      <c r="O478" s="71">
        <v>0</v>
      </c>
      <c r="P478" s="71">
        <v>370.6902</v>
      </c>
      <c r="U478" s="73"/>
      <c r="V478" s="73"/>
      <c r="W478" s="73"/>
      <c r="X478" s="73"/>
      <c r="Y478" s="73"/>
      <c r="Z478" s="73"/>
      <c r="AA478" s="73"/>
      <c r="AD478" s="73"/>
      <c r="AE478" s="73"/>
      <c r="AF478" s="73"/>
      <c r="AG478" s="73"/>
      <c r="AH478" s="73"/>
      <c r="AI478" s="73"/>
      <c r="AK478" s="73"/>
      <c r="AL478" s="73"/>
    </row>
    <row r="479" spans="1:38" x14ac:dyDescent="0.25">
      <c r="A479" s="71" t="s">
        <v>424</v>
      </c>
      <c r="B479" s="71">
        <v>543.75</v>
      </c>
      <c r="D479" s="71">
        <v>543.75</v>
      </c>
      <c r="E479" s="71">
        <v>334</v>
      </c>
      <c r="F479" s="71">
        <v>90.969399999999993</v>
      </c>
      <c r="G479" s="71">
        <v>60.7577</v>
      </c>
      <c r="H479" s="71">
        <v>92</v>
      </c>
      <c r="I479" s="71">
        <v>72.318799999999996</v>
      </c>
      <c r="J479" s="71">
        <v>14.760899999999999</v>
      </c>
      <c r="L479" s="71">
        <v>11.3644</v>
      </c>
      <c r="N479" s="71">
        <v>0</v>
      </c>
      <c r="O479" s="71">
        <v>0</v>
      </c>
      <c r="P479" s="71">
        <v>619.26859999999999</v>
      </c>
      <c r="U479" s="73"/>
      <c r="V479" s="73"/>
      <c r="W479" s="73"/>
      <c r="X479" s="73"/>
      <c r="Y479" s="73"/>
      <c r="Z479" s="73"/>
      <c r="AA479" s="73"/>
      <c r="AD479" s="73"/>
      <c r="AE479" s="73"/>
      <c r="AF479" s="73"/>
      <c r="AG479" s="73"/>
      <c r="AH479" s="73"/>
      <c r="AI479" s="73"/>
      <c r="AK479" s="73"/>
      <c r="AL479" s="73"/>
    </row>
    <row r="480" spans="1:38" x14ac:dyDescent="0.25">
      <c r="A480" s="71" t="s">
        <v>425</v>
      </c>
      <c r="B480" s="71">
        <v>500.5</v>
      </c>
      <c r="C480" s="71">
        <v>12.9476</v>
      </c>
      <c r="D480" s="71">
        <v>513.44759999999997</v>
      </c>
      <c r="E480" s="71">
        <v>240</v>
      </c>
      <c r="F480" s="71">
        <v>85.899799999999999</v>
      </c>
      <c r="G480" s="71">
        <v>38.525100000000002</v>
      </c>
      <c r="H480" s="71">
        <v>91</v>
      </c>
      <c r="I480" s="71">
        <v>68.288499999999999</v>
      </c>
      <c r="J480" s="71">
        <v>17.0336</v>
      </c>
      <c r="K480" s="71">
        <v>5</v>
      </c>
      <c r="L480" s="71">
        <v>10.7311</v>
      </c>
      <c r="N480" s="71">
        <v>0</v>
      </c>
      <c r="O480" s="71">
        <v>0</v>
      </c>
      <c r="P480" s="71">
        <v>569.00630000000001</v>
      </c>
      <c r="U480" s="73"/>
      <c r="V480" s="73"/>
      <c r="W480" s="73"/>
      <c r="X480" s="73"/>
      <c r="Y480" s="73"/>
      <c r="Z480" s="73"/>
      <c r="AA480" s="73"/>
      <c r="AD480" s="73"/>
      <c r="AE480" s="73"/>
      <c r="AF480" s="73"/>
      <c r="AG480" s="73"/>
      <c r="AH480" s="73"/>
      <c r="AI480" s="73"/>
      <c r="AK480" s="73"/>
      <c r="AL480" s="73"/>
    </row>
    <row r="481" spans="1:38" x14ac:dyDescent="0.25">
      <c r="A481" s="71" t="s">
        <v>426</v>
      </c>
      <c r="B481" s="71">
        <v>741.20500000000004</v>
      </c>
      <c r="C481" s="71">
        <v>36.167099999999998</v>
      </c>
      <c r="D481" s="71">
        <v>777.37210000000005</v>
      </c>
      <c r="E481" s="71">
        <v>368.81</v>
      </c>
      <c r="F481" s="71">
        <v>130.05439999999999</v>
      </c>
      <c r="G481" s="71">
        <v>59.688899999999997</v>
      </c>
      <c r="H481" s="71">
        <v>91</v>
      </c>
      <c r="I481" s="71">
        <v>103.3905</v>
      </c>
      <c r="K481" s="71">
        <v>1</v>
      </c>
      <c r="L481" s="71">
        <v>16.2471</v>
      </c>
      <c r="N481" s="71">
        <v>3.5</v>
      </c>
      <c r="O481" s="71">
        <v>0</v>
      </c>
      <c r="P481" s="71">
        <v>840.56100000000004</v>
      </c>
      <c r="U481" s="73"/>
      <c r="V481" s="73"/>
      <c r="W481" s="73"/>
      <c r="X481" s="73"/>
      <c r="Y481" s="73"/>
      <c r="Z481" s="73"/>
      <c r="AA481" s="73"/>
      <c r="AD481" s="73"/>
      <c r="AE481" s="73"/>
      <c r="AF481" s="73"/>
      <c r="AG481" s="73"/>
      <c r="AH481" s="73"/>
      <c r="AI481" s="73"/>
      <c r="AK481" s="73"/>
      <c r="AL481" s="73"/>
    </row>
    <row r="482" spans="1:38" x14ac:dyDescent="0.25">
      <c r="A482" s="71" t="s">
        <v>427</v>
      </c>
      <c r="B482" s="71">
        <v>536</v>
      </c>
      <c r="C482" s="71">
        <v>12.8864</v>
      </c>
      <c r="D482" s="71">
        <v>548.88639999999998</v>
      </c>
      <c r="E482" s="71">
        <v>322.14</v>
      </c>
      <c r="F482" s="71">
        <v>91.828699999999998</v>
      </c>
      <c r="G482" s="71">
        <v>57.576799999999999</v>
      </c>
      <c r="H482" s="71">
        <v>88</v>
      </c>
      <c r="I482" s="71">
        <v>73.001900000000006</v>
      </c>
      <c r="J482" s="71">
        <v>11.2486</v>
      </c>
      <c r="L482" s="71">
        <v>11.4717</v>
      </c>
      <c r="N482" s="71">
        <v>7</v>
      </c>
      <c r="O482" s="71">
        <v>0</v>
      </c>
      <c r="P482" s="71">
        <v>624.71180000000004</v>
      </c>
      <c r="U482" s="73"/>
      <c r="V482" s="73"/>
      <c r="W482" s="73"/>
      <c r="X482" s="73"/>
      <c r="Y482" s="73"/>
      <c r="Z482" s="73"/>
      <c r="AA482" s="73"/>
      <c r="AD482" s="73"/>
      <c r="AE482" s="73"/>
      <c r="AF482" s="73"/>
      <c r="AG482" s="73"/>
      <c r="AH482" s="73"/>
      <c r="AI482" s="73"/>
      <c r="AK482" s="73"/>
      <c r="AL482" s="73"/>
    </row>
    <row r="483" spans="1:38" x14ac:dyDescent="0.25">
      <c r="A483" s="71" t="s">
        <v>428</v>
      </c>
      <c r="B483" s="71">
        <v>834.06</v>
      </c>
      <c r="C483" s="71">
        <v>20.489699999999999</v>
      </c>
      <c r="D483" s="71">
        <v>854.54970000000003</v>
      </c>
      <c r="E483" s="71">
        <v>407</v>
      </c>
      <c r="F483" s="71">
        <v>142.96619999999999</v>
      </c>
      <c r="G483" s="71">
        <v>66.008499999999998</v>
      </c>
      <c r="H483" s="71">
        <v>133</v>
      </c>
      <c r="I483" s="71">
        <v>113.6551</v>
      </c>
      <c r="J483" s="71">
        <v>14.508699999999999</v>
      </c>
      <c r="K483" s="71">
        <v>16</v>
      </c>
      <c r="L483" s="71">
        <v>17.860099999999999</v>
      </c>
      <c r="N483" s="71">
        <v>2.625</v>
      </c>
      <c r="O483" s="71">
        <v>0</v>
      </c>
      <c r="P483" s="71">
        <v>937.69190000000003</v>
      </c>
      <c r="U483" s="73"/>
      <c r="V483" s="73"/>
      <c r="W483" s="73"/>
      <c r="X483" s="73"/>
      <c r="Y483" s="73"/>
      <c r="Z483" s="73"/>
      <c r="AA483" s="73"/>
      <c r="AD483" s="73"/>
      <c r="AE483" s="73"/>
      <c r="AF483" s="73"/>
      <c r="AG483" s="73"/>
      <c r="AH483" s="73"/>
      <c r="AI483" s="73"/>
      <c r="AK483" s="73"/>
      <c r="AL483" s="73"/>
    </row>
    <row r="484" spans="1:38" x14ac:dyDescent="0.25">
      <c r="A484" s="71" t="s">
        <v>429</v>
      </c>
      <c r="B484" s="71">
        <v>263.5</v>
      </c>
      <c r="D484" s="71">
        <v>263.5</v>
      </c>
      <c r="E484" s="71">
        <v>207.4</v>
      </c>
      <c r="F484" s="71">
        <v>44.083599999999997</v>
      </c>
      <c r="G484" s="71">
        <v>40.829300000000003</v>
      </c>
      <c r="H484" s="71">
        <v>36</v>
      </c>
      <c r="I484" s="71">
        <v>35.045499999999997</v>
      </c>
      <c r="J484" s="71">
        <v>0.71589999999999998</v>
      </c>
      <c r="L484" s="71">
        <v>5.5072000000000001</v>
      </c>
      <c r="N484" s="71">
        <v>0</v>
      </c>
      <c r="O484" s="71">
        <v>0</v>
      </c>
      <c r="P484" s="71">
        <v>305.04520000000002</v>
      </c>
      <c r="U484" s="73"/>
      <c r="V484" s="73"/>
      <c r="W484" s="73"/>
      <c r="X484" s="73"/>
      <c r="Y484" s="73"/>
      <c r="Z484" s="73"/>
      <c r="AA484" s="73"/>
      <c r="AD484" s="73"/>
      <c r="AE484" s="73"/>
      <c r="AF484" s="73"/>
      <c r="AG484" s="73"/>
      <c r="AH484" s="73"/>
      <c r="AI484" s="73"/>
      <c r="AK484" s="73"/>
      <c r="AL484" s="73"/>
    </row>
    <row r="485" spans="1:38" x14ac:dyDescent="0.25">
      <c r="A485" s="71" t="s">
        <v>430</v>
      </c>
      <c r="B485" s="73">
        <v>3075.97</v>
      </c>
      <c r="D485" s="73">
        <v>3075.97</v>
      </c>
      <c r="E485" s="73">
        <v>2198.6999999999998</v>
      </c>
      <c r="F485" s="71">
        <v>514.60979999999995</v>
      </c>
      <c r="G485" s="71">
        <v>421.02339999999998</v>
      </c>
      <c r="H485" s="71">
        <v>417</v>
      </c>
      <c r="I485" s="71">
        <v>409.10399999999998</v>
      </c>
      <c r="J485" s="71">
        <v>5.9219999999999997</v>
      </c>
      <c r="K485" s="71">
        <v>28</v>
      </c>
      <c r="L485" s="71">
        <v>64.287800000000004</v>
      </c>
      <c r="N485" s="71">
        <v>54.39</v>
      </c>
      <c r="O485" s="71">
        <v>0</v>
      </c>
      <c r="P485" s="73">
        <v>3557.3054000000002</v>
      </c>
      <c r="U485" s="73"/>
      <c r="V485" s="73"/>
      <c r="W485" s="73"/>
      <c r="X485" s="73"/>
      <c r="Y485" s="73"/>
      <c r="Z485" s="73"/>
      <c r="AA485" s="73"/>
      <c r="AD485" s="73"/>
      <c r="AE485" s="73"/>
      <c r="AF485" s="73"/>
      <c r="AG485" s="73"/>
      <c r="AH485" s="73"/>
      <c r="AI485" s="73"/>
      <c r="AK485" s="73"/>
      <c r="AL485" s="73"/>
    </row>
    <row r="486" spans="1:38" x14ac:dyDescent="0.25">
      <c r="A486" s="71" t="s">
        <v>561</v>
      </c>
      <c r="B486" s="71">
        <v>211.5</v>
      </c>
      <c r="D486" s="71">
        <v>182.5</v>
      </c>
      <c r="E486" s="71">
        <v>38</v>
      </c>
      <c r="F486" s="71">
        <v>35.384</v>
      </c>
      <c r="G486" s="71">
        <v>0.65400000000000003</v>
      </c>
      <c r="H486" s="71">
        <v>35</v>
      </c>
      <c r="I486" s="71">
        <v>24.272500000000001</v>
      </c>
      <c r="J486" s="71">
        <v>8.0456000000000003</v>
      </c>
      <c r="L486" s="71">
        <v>3.8142999999999998</v>
      </c>
      <c r="N486" s="71">
        <v>0.5</v>
      </c>
      <c r="O486" s="71">
        <v>0</v>
      </c>
      <c r="P486" s="71">
        <v>220.6996</v>
      </c>
      <c r="U486" s="73"/>
      <c r="V486" s="73"/>
      <c r="W486" s="73"/>
      <c r="X486" s="73"/>
      <c r="Y486" s="73"/>
      <c r="Z486" s="73"/>
      <c r="AA486" s="73"/>
      <c r="AD486" s="73"/>
      <c r="AE486" s="73"/>
      <c r="AF486" s="73"/>
      <c r="AG486" s="73"/>
      <c r="AH486" s="73"/>
      <c r="AI486" s="73"/>
      <c r="AK486" s="73"/>
      <c r="AL486" s="73"/>
    </row>
    <row r="487" spans="1:38" x14ac:dyDescent="0.25">
      <c r="A487" s="71" t="s">
        <v>431</v>
      </c>
      <c r="B487" s="71">
        <v>294.80500000000001</v>
      </c>
      <c r="C487" s="71">
        <v>11.386699999999999</v>
      </c>
      <c r="D487" s="71">
        <v>306.19170000000003</v>
      </c>
      <c r="E487" s="71">
        <v>124</v>
      </c>
      <c r="F487" s="71">
        <v>51.225900000000003</v>
      </c>
      <c r="G487" s="71">
        <v>18.1935</v>
      </c>
      <c r="H487" s="71">
        <v>35</v>
      </c>
      <c r="I487" s="71">
        <v>40.723500000000001</v>
      </c>
      <c r="L487" s="71">
        <v>6.3994</v>
      </c>
      <c r="N487" s="71">
        <v>0</v>
      </c>
      <c r="O487" s="71">
        <v>0</v>
      </c>
      <c r="P487" s="71">
        <v>324.3852</v>
      </c>
      <c r="U487" s="73"/>
      <c r="V487" s="73"/>
      <c r="W487" s="73"/>
      <c r="X487" s="73"/>
      <c r="Y487" s="73"/>
      <c r="Z487" s="73"/>
      <c r="AA487" s="73"/>
      <c r="AD487" s="73"/>
      <c r="AE487" s="73"/>
      <c r="AF487" s="73"/>
      <c r="AG487" s="73"/>
      <c r="AH487" s="73"/>
      <c r="AI487" s="73"/>
      <c r="AK487" s="73"/>
      <c r="AL487" s="73"/>
    </row>
    <row r="488" spans="1:38" x14ac:dyDescent="0.25">
      <c r="A488" s="71" t="s">
        <v>432</v>
      </c>
      <c r="B488" s="71">
        <v>423.5</v>
      </c>
      <c r="C488" s="71">
        <v>23.668500000000002</v>
      </c>
      <c r="D488" s="71">
        <v>447.16849999999999</v>
      </c>
      <c r="E488" s="71">
        <v>331</v>
      </c>
      <c r="F488" s="71">
        <v>74.811300000000003</v>
      </c>
      <c r="G488" s="71">
        <v>64.047200000000004</v>
      </c>
      <c r="H488" s="71">
        <v>59</v>
      </c>
      <c r="I488" s="71">
        <v>59.473399999999998</v>
      </c>
      <c r="K488" s="71">
        <v>2</v>
      </c>
      <c r="L488" s="71">
        <v>9.3458000000000006</v>
      </c>
      <c r="N488" s="71">
        <v>5.5</v>
      </c>
      <c r="O488" s="71">
        <v>0</v>
      </c>
      <c r="P488" s="71">
        <v>516.71569999999997</v>
      </c>
      <c r="U488" s="73"/>
      <c r="V488" s="73"/>
      <c r="W488" s="73"/>
      <c r="X488" s="73"/>
      <c r="Y488" s="73"/>
      <c r="Z488" s="73"/>
      <c r="AA488" s="73"/>
      <c r="AD488" s="73"/>
      <c r="AE488" s="73"/>
      <c r="AF488" s="73"/>
      <c r="AG488" s="73"/>
      <c r="AH488" s="73"/>
      <c r="AI488" s="73"/>
      <c r="AK488" s="73"/>
      <c r="AL488" s="73"/>
    </row>
    <row r="489" spans="1:38" x14ac:dyDescent="0.25">
      <c r="A489" s="71" t="s">
        <v>433</v>
      </c>
      <c r="B489" s="71">
        <v>247.5</v>
      </c>
      <c r="C489" s="71">
        <v>6.7610000000000001</v>
      </c>
      <c r="D489" s="71">
        <v>254.261</v>
      </c>
      <c r="E489" s="71">
        <v>188.05</v>
      </c>
      <c r="F489" s="71">
        <v>42.5379</v>
      </c>
      <c r="G489" s="71">
        <v>36.3782</v>
      </c>
      <c r="H489" s="71">
        <v>36</v>
      </c>
      <c r="I489" s="71">
        <v>33.816699999999997</v>
      </c>
      <c r="J489" s="71">
        <v>1.6375</v>
      </c>
      <c r="L489" s="71">
        <v>5.3140999999999998</v>
      </c>
      <c r="N489" s="71">
        <v>0</v>
      </c>
      <c r="O489" s="71">
        <v>0</v>
      </c>
      <c r="P489" s="71">
        <v>292.27670000000001</v>
      </c>
      <c r="U489" s="73"/>
      <c r="V489" s="73"/>
      <c r="W489" s="73"/>
      <c r="X489" s="73"/>
      <c r="Y489" s="73"/>
      <c r="Z489" s="73"/>
      <c r="AA489" s="73"/>
      <c r="AD489" s="73"/>
      <c r="AE489" s="73"/>
      <c r="AF489" s="73"/>
      <c r="AG489" s="73"/>
      <c r="AH489" s="73"/>
      <c r="AI489" s="73"/>
      <c r="AK489" s="73"/>
      <c r="AL489" s="73"/>
    </row>
    <row r="490" spans="1:38" x14ac:dyDescent="0.25">
      <c r="A490" s="71" t="s">
        <v>434</v>
      </c>
      <c r="B490" s="71">
        <v>276</v>
      </c>
      <c r="D490" s="71">
        <v>276</v>
      </c>
      <c r="E490" s="71">
        <v>70</v>
      </c>
      <c r="F490" s="71">
        <v>46.174799999999998</v>
      </c>
      <c r="G490" s="71">
        <v>5.9562999999999997</v>
      </c>
      <c r="H490" s="71">
        <v>25</v>
      </c>
      <c r="I490" s="71">
        <v>36.707999999999998</v>
      </c>
      <c r="K490" s="71">
        <v>3</v>
      </c>
      <c r="L490" s="71">
        <v>5.7683999999999997</v>
      </c>
      <c r="N490" s="71">
        <v>0</v>
      </c>
      <c r="O490" s="71">
        <v>0</v>
      </c>
      <c r="P490" s="71">
        <v>281.9563</v>
      </c>
      <c r="U490" s="73"/>
      <c r="V490" s="73"/>
      <c r="W490" s="73"/>
      <c r="X490" s="73"/>
      <c r="Y490" s="73"/>
      <c r="Z490" s="73"/>
      <c r="AA490" s="73"/>
      <c r="AD490" s="73"/>
      <c r="AE490" s="73"/>
      <c r="AF490" s="73"/>
      <c r="AG490" s="73"/>
      <c r="AH490" s="73"/>
      <c r="AI490" s="73"/>
      <c r="AK490" s="73"/>
      <c r="AL490" s="73"/>
    </row>
    <row r="491" spans="1:38" x14ac:dyDescent="0.25">
      <c r="A491" s="71" t="s">
        <v>435</v>
      </c>
      <c r="B491" s="71">
        <v>584.29499999999996</v>
      </c>
      <c r="C491" s="71">
        <v>3.5375000000000001</v>
      </c>
      <c r="D491" s="71">
        <v>587.83249999999998</v>
      </c>
      <c r="E491" s="71">
        <v>300.16000000000003</v>
      </c>
      <c r="F491" s="71">
        <v>98.344399999999993</v>
      </c>
      <c r="G491" s="71">
        <v>50.453899999999997</v>
      </c>
      <c r="H491" s="71">
        <v>74</v>
      </c>
      <c r="I491" s="71">
        <v>78.181700000000006</v>
      </c>
      <c r="K491" s="71">
        <v>5</v>
      </c>
      <c r="L491" s="71">
        <v>12.2857</v>
      </c>
      <c r="N491" s="71">
        <v>0</v>
      </c>
      <c r="O491" s="71">
        <v>0</v>
      </c>
      <c r="P491" s="71">
        <v>638.28639999999996</v>
      </c>
      <c r="U491" s="73"/>
      <c r="V491" s="73"/>
      <c r="W491" s="73"/>
      <c r="X491" s="73"/>
      <c r="Y491" s="73"/>
      <c r="Z491" s="73"/>
      <c r="AA491" s="73"/>
      <c r="AD491" s="73"/>
      <c r="AE491" s="73"/>
      <c r="AF491" s="73"/>
      <c r="AG491" s="73"/>
      <c r="AH491" s="73"/>
      <c r="AI491" s="73"/>
      <c r="AK491" s="73"/>
      <c r="AL491" s="73"/>
    </row>
    <row r="492" spans="1:38" x14ac:dyDescent="0.25">
      <c r="A492" s="71" t="s">
        <v>436</v>
      </c>
      <c r="B492" s="71">
        <v>262</v>
      </c>
      <c r="D492" s="71">
        <v>262</v>
      </c>
      <c r="E492" s="71">
        <v>164</v>
      </c>
      <c r="F492" s="71">
        <v>43.832599999999999</v>
      </c>
      <c r="G492" s="71">
        <v>30.041799999999999</v>
      </c>
      <c r="H492" s="71">
        <v>22</v>
      </c>
      <c r="I492" s="71">
        <v>34.845999999999997</v>
      </c>
      <c r="L492" s="71">
        <v>5.4757999999999996</v>
      </c>
      <c r="N492" s="71">
        <v>0</v>
      </c>
      <c r="O492" s="71">
        <v>0</v>
      </c>
      <c r="P492" s="71">
        <v>292.04180000000002</v>
      </c>
      <c r="U492" s="73"/>
      <c r="V492" s="73"/>
      <c r="W492" s="73"/>
      <c r="X492" s="73"/>
      <c r="Y492" s="73"/>
      <c r="Z492" s="73"/>
      <c r="AA492" s="73"/>
      <c r="AD492" s="73"/>
      <c r="AE492" s="73"/>
      <c r="AF492" s="73"/>
      <c r="AG492" s="73"/>
      <c r="AH492" s="73"/>
      <c r="AI492" s="73"/>
      <c r="AK492" s="73"/>
      <c r="AL492" s="73"/>
    </row>
    <row r="493" spans="1:38" x14ac:dyDescent="0.25">
      <c r="A493" s="71" t="s">
        <v>437</v>
      </c>
      <c r="B493" s="71">
        <v>191.5</v>
      </c>
      <c r="D493" s="71">
        <v>191.5</v>
      </c>
      <c r="E493" s="71">
        <v>106</v>
      </c>
      <c r="F493" s="71">
        <v>32.037999999999997</v>
      </c>
      <c r="G493" s="71">
        <v>18.490500000000001</v>
      </c>
      <c r="H493" s="71">
        <v>17</v>
      </c>
      <c r="I493" s="71">
        <v>25.4695</v>
      </c>
      <c r="K493" s="71">
        <v>4</v>
      </c>
      <c r="L493" s="71">
        <v>4.0023999999999997</v>
      </c>
      <c r="N493" s="71">
        <v>0</v>
      </c>
      <c r="O493" s="71">
        <v>0</v>
      </c>
      <c r="P493" s="71">
        <v>209.9905</v>
      </c>
      <c r="U493" s="73"/>
      <c r="V493" s="73"/>
      <c r="W493" s="73"/>
      <c r="X493" s="73"/>
      <c r="Y493" s="73"/>
      <c r="Z493" s="73"/>
      <c r="AA493" s="73"/>
      <c r="AD493" s="73"/>
      <c r="AE493" s="73"/>
      <c r="AF493" s="73"/>
      <c r="AG493" s="73"/>
      <c r="AH493" s="73"/>
      <c r="AI493" s="73"/>
      <c r="AK493" s="73"/>
      <c r="AL493" s="73"/>
    </row>
    <row r="494" spans="1:38" x14ac:dyDescent="0.25">
      <c r="A494" s="71" t="s">
        <v>438</v>
      </c>
      <c r="B494" s="71">
        <v>426</v>
      </c>
      <c r="C494" s="71">
        <v>11.019299999999999</v>
      </c>
      <c r="D494" s="71">
        <v>437.01929999999999</v>
      </c>
      <c r="E494" s="71">
        <v>178</v>
      </c>
      <c r="F494" s="71">
        <v>73.113299999999995</v>
      </c>
      <c r="G494" s="71">
        <v>26.221699999999998</v>
      </c>
      <c r="H494" s="71">
        <v>40</v>
      </c>
      <c r="I494" s="71">
        <v>58.123600000000003</v>
      </c>
      <c r="L494" s="71">
        <v>9.1336999999999993</v>
      </c>
      <c r="N494" s="71">
        <v>0</v>
      </c>
      <c r="O494" s="71">
        <v>0</v>
      </c>
      <c r="P494" s="71">
        <v>463.24099999999999</v>
      </c>
      <c r="U494" s="73"/>
      <c r="V494" s="73"/>
      <c r="W494" s="73"/>
      <c r="X494" s="73"/>
      <c r="Y494" s="73"/>
      <c r="Z494" s="73"/>
      <c r="AA494" s="73"/>
      <c r="AD494" s="73"/>
      <c r="AE494" s="73"/>
      <c r="AF494" s="73"/>
      <c r="AG494" s="73"/>
      <c r="AH494" s="73"/>
      <c r="AI494" s="73"/>
      <c r="AK494" s="73"/>
      <c r="AL494" s="73"/>
    </row>
    <row r="495" spans="1:38" x14ac:dyDescent="0.25">
      <c r="A495" s="71" t="s">
        <v>439</v>
      </c>
      <c r="B495" s="71">
        <v>696.14</v>
      </c>
      <c r="C495" s="71">
        <v>51.418700000000001</v>
      </c>
      <c r="D495" s="71">
        <v>747.55870000000004</v>
      </c>
      <c r="E495" s="71">
        <v>380.57</v>
      </c>
      <c r="F495" s="71">
        <v>125.06659999999999</v>
      </c>
      <c r="G495" s="71">
        <v>63.875900000000001</v>
      </c>
      <c r="H495" s="71">
        <v>71</v>
      </c>
      <c r="I495" s="71">
        <v>99.425299999999993</v>
      </c>
      <c r="L495" s="71">
        <v>15.624000000000001</v>
      </c>
      <c r="N495" s="71">
        <v>10</v>
      </c>
      <c r="O495" s="71">
        <v>0</v>
      </c>
      <c r="P495" s="71">
        <v>821.43460000000005</v>
      </c>
      <c r="U495" s="73"/>
      <c r="V495" s="73"/>
      <c r="W495" s="73"/>
      <c r="X495" s="73"/>
      <c r="Y495" s="73"/>
      <c r="Z495" s="73"/>
      <c r="AA495" s="73"/>
      <c r="AD495" s="73"/>
      <c r="AE495" s="73"/>
      <c r="AF495" s="73"/>
      <c r="AG495" s="73"/>
      <c r="AH495" s="73"/>
      <c r="AI495" s="73"/>
      <c r="AK495" s="73"/>
      <c r="AL495" s="73"/>
    </row>
    <row r="496" spans="1:38" x14ac:dyDescent="0.25">
      <c r="A496" s="71" t="s">
        <v>440</v>
      </c>
      <c r="B496" s="71">
        <v>558</v>
      </c>
      <c r="C496" s="71">
        <v>15.0528</v>
      </c>
      <c r="D496" s="71">
        <v>573.05280000000005</v>
      </c>
      <c r="E496" s="71">
        <v>280</v>
      </c>
      <c r="F496" s="71">
        <v>95.871700000000004</v>
      </c>
      <c r="G496" s="71">
        <v>46.0321</v>
      </c>
      <c r="H496" s="71">
        <v>73</v>
      </c>
      <c r="I496" s="71">
        <v>76.215999999999994</v>
      </c>
      <c r="K496" s="71">
        <v>3</v>
      </c>
      <c r="L496" s="71">
        <v>11.976800000000001</v>
      </c>
      <c r="N496" s="71">
        <v>3.5</v>
      </c>
      <c r="O496" s="71">
        <v>0</v>
      </c>
      <c r="P496" s="71">
        <v>622.58489999999995</v>
      </c>
      <c r="U496" s="73"/>
      <c r="V496" s="73"/>
      <c r="W496" s="73"/>
      <c r="X496" s="73"/>
      <c r="Y496" s="73"/>
      <c r="Z496" s="73"/>
      <c r="AA496" s="73"/>
      <c r="AD496" s="73"/>
      <c r="AE496" s="73"/>
      <c r="AF496" s="73"/>
      <c r="AG496" s="73"/>
      <c r="AH496" s="73"/>
      <c r="AI496" s="73"/>
      <c r="AK496" s="73"/>
      <c r="AL496" s="73"/>
    </row>
    <row r="497" spans="1:38" x14ac:dyDescent="0.25">
      <c r="A497" s="71" t="s">
        <v>441</v>
      </c>
      <c r="B497" s="73">
        <v>1897.37</v>
      </c>
      <c r="C497" s="71">
        <v>59.610500000000002</v>
      </c>
      <c r="D497" s="73">
        <v>1956.9804999999999</v>
      </c>
      <c r="E497" s="71">
        <v>967.59</v>
      </c>
      <c r="F497" s="71">
        <v>327.40280000000001</v>
      </c>
      <c r="G497" s="71">
        <v>160.04679999999999</v>
      </c>
      <c r="H497" s="71">
        <v>316</v>
      </c>
      <c r="I497" s="71">
        <v>260.27839999999998</v>
      </c>
      <c r="J497" s="71">
        <v>41.791200000000003</v>
      </c>
      <c r="K497" s="71">
        <v>14</v>
      </c>
      <c r="L497" s="71">
        <v>40.9009</v>
      </c>
      <c r="N497" s="71">
        <v>47</v>
      </c>
      <c r="O497" s="71">
        <v>0</v>
      </c>
      <c r="P497" s="73">
        <v>2205.8184999999999</v>
      </c>
      <c r="U497" s="73"/>
      <c r="V497" s="73"/>
      <c r="W497" s="73"/>
      <c r="X497" s="73"/>
      <c r="Y497" s="73"/>
      <c r="Z497" s="73"/>
      <c r="AA497" s="73"/>
      <c r="AD497" s="73"/>
      <c r="AE497" s="73"/>
      <c r="AF497" s="73"/>
      <c r="AG497" s="73"/>
      <c r="AH497" s="73"/>
      <c r="AI497" s="73"/>
      <c r="AK497" s="73"/>
      <c r="AL497" s="73"/>
    </row>
    <row r="498" spans="1:38" x14ac:dyDescent="0.25">
      <c r="A498" s="71" t="s">
        <v>442</v>
      </c>
      <c r="B498" s="71">
        <v>454.5</v>
      </c>
      <c r="C498" s="71">
        <v>13.978199999999999</v>
      </c>
      <c r="D498" s="71">
        <v>468.47820000000002</v>
      </c>
      <c r="E498" s="71">
        <v>264</v>
      </c>
      <c r="F498" s="71">
        <v>78.376400000000004</v>
      </c>
      <c r="G498" s="71">
        <v>46.405900000000003</v>
      </c>
      <c r="H498" s="71">
        <v>57</v>
      </c>
      <c r="I498" s="71">
        <v>62.307600000000001</v>
      </c>
      <c r="L498" s="71">
        <v>9.7911999999999999</v>
      </c>
      <c r="N498" s="71">
        <v>0</v>
      </c>
      <c r="O498" s="71">
        <v>0</v>
      </c>
      <c r="P498" s="71">
        <v>514.88409999999999</v>
      </c>
      <c r="U498" s="73"/>
      <c r="V498" s="73"/>
      <c r="W498" s="73"/>
      <c r="X498" s="73"/>
      <c r="Y498" s="73"/>
      <c r="Z498" s="73"/>
      <c r="AA498" s="73"/>
      <c r="AD498" s="73"/>
      <c r="AE498" s="73"/>
      <c r="AF498" s="73"/>
      <c r="AG498" s="73"/>
      <c r="AH498" s="73"/>
      <c r="AI498" s="73"/>
      <c r="AK498" s="73"/>
      <c r="AL498" s="73"/>
    </row>
    <row r="499" spans="1:38" x14ac:dyDescent="0.25">
      <c r="A499" s="71" t="s">
        <v>443</v>
      </c>
      <c r="B499" s="71">
        <v>204.5</v>
      </c>
      <c r="D499" s="71">
        <v>204.5</v>
      </c>
      <c r="E499" s="71">
        <v>120</v>
      </c>
      <c r="F499" s="71">
        <v>34.212899999999998</v>
      </c>
      <c r="G499" s="71">
        <v>21.4468</v>
      </c>
      <c r="H499" s="71">
        <v>41</v>
      </c>
      <c r="I499" s="71">
        <v>27.198499999999999</v>
      </c>
      <c r="J499" s="71">
        <v>10.351100000000001</v>
      </c>
      <c r="L499" s="71">
        <v>4.2740999999999998</v>
      </c>
      <c r="N499" s="71">
        <v>0</v>
      </c>
      <c r="O499" s="71">
        <v>0</v>
      </c>
      <c r="P499" s="71">
        <v>236.2979</v>
      </c>
      <c r="U499" s="73"/>
      <c r="V499" s="73"/>
      <c r="W499" s="73"/>
      <c r="X499" s="73"/>
      <c r="Y499" s="73"/>
      <c r="Z499" s="73"/>
      <c r="AA499" s="73"/>
      <c r="AD499" s="73"/>
      <c r="AE499" s="73"/>
      <c r="AF499" s="73"/>
      <c r="AG499" s="73"/>
      <c r="AH499" s="73"/>
      <c r="AI499" s="73"/>
      <c r="AK499" s="73"/>
      <c r="AL499" s="73"/>
    </row>
    <row r="500" spans="1:38" x14ac:dyDescent="0.25">
      <c r="A500" s="71" t="s">
        <v>444</v>
      </c>
      <c r="B500" s="71">
        <v>377.5</v>
      </c>
      <c r="C500" s="71">
        <v>24.183299999999999</v>
      </c>
      <c r="D500" s="71">
        <v>401.68329999999997</v>
      </c>
      <c r="E500" s="71">
        <v>215.51</v>
      </c>
      <c r="F500" s="71">
        <v>67.201599999999999</v>
      </c>
      <c r="G500" s="71">
        <v>37.078299999999999</v>
      </c>
      <c r="H500" s="71">
        <v>66</v>
      </c>
      <c r="I500" s="71">
        <v>53.423900000000003</v>
      </c>
      <c r="J500" s="71">
        <v>9.4321000000000002</v>
      </c>
      <c r="L500" s="71">
        <v>8.3952000000000009</v>
      </c>
      <c r="N500" s="71">
        <v>0</v>
      </c>
      <c r="O500" s="71">
        <v>0</v>
      </c>
      <c r="P500" s="71">
        <v>448.19369999999998</v>
      </c>
      <c r="U500" s="73"/>
      <c r="V500" s="73"/>
      <c r="W500" s="73"/>
      <c r="X500" s="73"/>
      <c r="Y500" s="73"/>
      <c r="Z500" s="73"/>
      <c r="AA500" s="73"/>
      <c r="AD500" s="73"/>
      <c r="AE500" s="73"/>
      <c r="AF500" s="73"/>
      <c r="AG500" s="73"/>
      <c r="AH500" s="73"/>
      <c r="AI500" s="73"/>
      <c r="AK500" s="73"/>
      <c r="AL500" s="73"/>
    </row>
    <row r="501" spans="1:38" x14ac:dyDescent="0.25">
      <c r="A501" s="71" t="s">
        <v>445</v>
      </c>
      <c r="B501" s="71">
        <v>544.86500000000001</v>
      </c>
      <c r="C501" s="71">
        <v>21.7273</v>
      </c>
      <c r="D501" s="71">
        <v>566.59230000000002</v>
      </c>
      <c r="E501" s="71">
        <v>278.11</v>
      </c>
      <c r="F501" s="71">
        <v>94.790899999999993</v>
      </c>
      <c r="G501" s="71">
        <v>45.829799999999999</v>
      </c>
      <c r="H501" s="71">
        <v>59</v>
      </c>
      <c r="I501" s="71">
        <v>75.356800000000007</v>
      </c>
      <c r="L501" s="71">
        <v>11.841799999999999</v>
      </c>
      <c r="N501" s="71">
        <v>24</v>
      </c>
      <c r="O501" s="71">
        <v>0</v>
      </c>
      <c r="P501" s="71">
        <v>636.4221</v>
      </c>
      <c r="U501" s="73"/>
      <c r="V501" s="73"/>
      <c r="W501" s="73"/>
      <c r="X501" s="73"/>
      <c r="Y501" s="73"/>
      <c r="Z501" s="73"/>
      <c r="AA501" s="73"/>
      <c r="AD501" s="73"/>
      <c r="AE501" s="73"/>
      <c r="AF501" s="73"/>
      <c r="AG501" s="73"/>
      <c r="AH501" s="73"/>
      <c r="AI501" s="73"/>
      <c r="AK501" s="73"/>
      <c r="AL501" s="73"/>
    </row>
    <row r="502" spans="1:38" x14ac:dyDescent="0.25">
      <c r="A502" s="71" t="s">
        <v>446</v>
      </c>
      <c r="B502" s="73">
        <v>1624.155</v>
      </c>
      <c r="C502" s="71">
        <v>53.691099999999999</v>
      </c>
      <c r="D502" s="73">
        <v>1677.8461</v>
      </c>
      <c r="E502" s="71">
        <v>926.86</v>
      </c>
      <c r="F502" s="71">
        <v>280.70370000000003</v>
      </c>
      <c r="G502" s="71">
        <v>161.53909999999999</v>
      </c>
      <c r="H502" s="71">
        <v>265</v>
      </c>
      <c r="I502" s="71">
        <v>223.15350000000001</v>
      </c>
      <c r="J502" s="71">
        <v>31.384899999999998</v>
      </c>
      <c r="K502" s="71">
        <v>25</v>
      </c>
      <c r="L502" s="71">
        <v>35.067</v>
      </c>
      <c r="N502" s="71">
        <v>0</v>
      </c>
      <c r="O502" s="71">
        <v>0</v>
      </c>
      <c r="P502" s="73">
        <v>1870.7701</v>
      </c>
      <c r="U502" s="73"/>
      <c r="V502" s="73"/>
      <c r="W502" s="73"/>
      <c r="X502" s="73"/>
      <c r="Y502" s="73"/>
      <c r="Z502" s="73"/>
      <c r="AA502" s="73"/>
      <c r="AD502" s="73"/>
      <c r="AE502" s="73"/>
      <c r="AF502" s="73"/>
      <c r="AG502" s="73"/>
      <c r="AH502" s="73"/>
      <c r="AI502" s="73"/>
      <c r="AK502" s="73"/>
      <c r="AL502" s="73"/>
    </row>
    <row r="503" spans="1:38" x14ac:dyDescent="0.25">
      <c r="A503" s="71" t="s">
        <v>447</v>
      </c>
      <c r="B503" s="71">
        <v>458</v>
      </c>
      <c r="C503" s="71">
        <v>26.723700000000001</v>
      </c>
      <c r="D503" s="71">
        <v>484.72370000000001</v>
      </c>
      <c r="E503" s="71">
        <v>235</v>
      </c>
      <c r="F503" s="71">
        <v>81.094300000000004</v>
      </c>
      <c r="G503" s="71">
        <v>38.476399999999998</v>
      </c>
      <c r="H503" s="71">
        <v>99</v>
      </c>
      <c r="I503" s="71">
        <v>64.468299999999999</v>
      </c>
      <c r="J503" s="71">
        <v>25.898800000000001</v>
      </c>
      <c r="K503" s="71">
        <v>1</v>
      </c>
      <c r="L503" s="71">
        <v>10.130699999999999</v>
      </c>
      <c r="N503" s="71">
        <v>5.75</v>
      </c>
      <c r="O503" s="71">
        <v>0</v>
      </c>
      <c r="P503" s="71">
        <v>554.84889999999996</v>
      </c>
      <c r="U503" s="73"/>
      <c r="V503" s="73"/>
      <c r="W503" s="73"/>
      <c r="X503" s="73"/>
      <c r="Y503" s="73"/>
      <c r="Z503" s="73"/>
      <c r="AA503" s="73"/>
      <c r="AD503" s="73"/>
      <c r="AE503" s="73"/>
      <c r="AF503" s="73"/>
      <c r="AG503" s="73"/>
      <c r="AH503" s="73"/>
      <c r="AI503" s="73"/>
      <c r="AK503" s="73"/>
      <c r="AL503" s="73"/>
    </row>
    <row r="504" spans="1:38" x14ac:dyDescent="0.25">
      <c r="A504" s="71" t="s">
        <v>448</v>
      </c>
      <c r="B504" s="71">
        <v>235</v>
      </c>
      <c r="D504" s="71">
        <v>235</v>
      </c>
      <c r="E504" s="71">
        <v>132</v>
      </c>
      <c r="F504" s="71">
        <v>39.3155</v>
      </c>
      <c r="G504" s="71">
        <v>23.171099999999999</v>
      </c>
      <c r="H504" s="71">
        <v>23</v>
      </c>
      <c r="I504" s="71">
        <v>31.254999999999999</v>
      </c>
      <c r="K504" s="71">
        <v>1</v>
      </c>
      <c r="L504" s="71">
        <v>4.9115000000000002</v>
      </c>
      <c r="N504" s="71">
        <v>0</v>
      </c>
      <c r="O504" s="71">
        <v>0</v>
      </c>
      <c r="P504" s="71">
        <v>258.17110000000002</v>
      </c>
      <c r="U504" s="73"/>
      <c r="V504" s="73"/>
      <c r="W504" s="73"/>
      <c r="X504" s="73"/>
      <c r="Y504" s="73"/>
      <c r="Z504" s="73"/>
      <c r="AA504" s="73"/>
      <c r="AD504" s="73"/>
      <c r="AE504" s="73"/>
      <c r="AF504" s="73"/>
      <c r="AG504" s="73"/>
      <c r="AH504" s="73"/>
      <c r="AI504" s="73"/>
      <c r="AK504" s="73"/>
      <c r="AL504" s="73"/>
    </row>
    <row r="505" spans="1:38" x14ac:dyDescent="0.25">
      <c r="A505" s="71" t="s">
        <v>449</v>
      </c>
      <c r="B505" s="71">
        <v>604</v>
      </c>
      <c r="C505" s="71">
        <v>23.957699999999999</v>
      </c>
      <c r="D505" s="71">
        <v>627.95770000000005</v>
      </c>
      <c r="E505" s="71">
        <v>460.01</v>
      </c>
      <c r="F505" s="71">
        <v>105.0573</v>
      </c>
      <c r="G505" s="71">
        <v>88.737300000000005</v>
      </c>
      <c r="H505" s="71">
        <v>43</v>
      </c>
      <c r="I505" s="71">
        <v>83.5184</v>
      </c>
      <c r="K505" s="71">
        <v>187</v>
      </c>
      <c r="L505" s="71">
        <v>13.1243</v>
      </c>
      <c r="M505" s="71">
        <v>104.3254</v>
      </c>
      <c r="N505" s="71">
        <v>0</v>
      </c>
      <c r="O505" s="71">
        <v>0</v>
      </c>
      <c r="P505" s="71">
        <v>821.0204</v>
      </c>
      <c r="U505" s="73"/>
      <c r="V505" s="73"/>
      <c r="W505" s="73"/>
      <c r="X505" s="73"/>
      <c r="Y505" s="73"/>
      <c r="Z505" s="73"/>
      <c r="AA505" s="73"/>
      <c r="AD505" s="73"/>
      <c r="AE505" s="73"/>
      <c r="AF505" s="73"/>
      <c r="AG505" s="73"/>
      <c r="AH505" s="73"/>
      <c r="AI505" s="73"/>
      <c r="AK505" s="73"/>
      <c r="AL505" s="73"/>
    </row>
    <row r="506" spans="1:38" x14ac:dyDescent="0.25">
      <c r="A506" s="71" t="s">
        <v>450</v>
      </c>
      <c r="B506" s="71">
        <v>63</v>
      </c>
      <c r="D506" s="71">
        <v>63</v>
      </c>
      <c r="E506" s="71">
        <v>39</v>
      </c>
      <c r="F506" s="71">
        <v>10.539899999999999</v>
      </c>
      <c r="G506" s="71">
        <v>7.1150000000000002</v>
      </c>
      <c r="H506" s="71">
        <v>13</v>
      </c>
      <c r="I506" s="71">
        <v>8.3789999999999996</v>
      </c>
      <c r="J506" s="71">
        <v>3.4658000000000002</v>
      </c>
      <c r="L506" s="71">
        <v>1.3167</v>
      </c>
      <c r="N506" s="71">
        <v>0</v>
      </c>
      <c r="O506" s="71">
        <v>0</v>
      </c>
      <c r="P506" s="71">
        <v>73.580799999999996</v>
      </c>
      <c r="U506" s="73"/>
      <c r="V506" s="73"/>
      <c r="W506" s="73"/>
      <c r="X506" s="73"/>
      <c r="Y506" s="73"/>
      <c r="Z506" s="73"/>
      <c r="AA506" s="73"/>
      <c r="AD506" s="73"/>
      <c r="AE506" s="73"/>
      <c r="AF506" s="73"/>
      <c r="AG506" s="73"/>
      <c r="AH506" s="73"/>
      <c r="AI506" s="73"/>
      <c r="AK506" s="73"/>
      <c r="AL506" s="73"/>
    </row>
    <row r="507" spans="1:38" x14ac:dyDescent="0.25">
      <c r="A507" s="71" t="s">
        <v>451</v>
      </c>
      <c r="B507" s="71">
        <v>161.25</v>
      </c>
      <c r="C507" s="71">
        <v>1.7601</v>
      </c>
      <c r="D507" s="71">
        <v>163.01009999999999</v>
      </c>
      <c r="E507" s="71">
        <v>99</v>
      </c>
      <c r="F507" s="71">
        <v>27.271599999999999</v>
      </c>
      <c r="G507" s="71">
        <v>17.932099999999998</v>
      </c>
      <c r="H507" s="71">
        <v>28</v>
      </c>
      <c r="I507" s="71">
        <v>21.680299999999999</v>
      </c>
      <c r="J507" s="71">
        <v>4.7397</v>
      </c>
      <c r="L507" s="71">
        <v>3.4068999999999998</v>
      </c>
      <c r="N507" s="71">
        <v>0</v>
      </c>
      <c r="O507" s="71">
        <v>0</v>
      </c>
      <c r="P507" s="71">
        <v>185.68190000000001</v>
      </c>
      <c r="U507" s="73"/>
      <c r="V507" s="73"/>
      <c r="W507" s="73"/>
      <c r="X507" s="73"/>
      <c r="Y507" s="73"/>
      <c r="Z507" s="73"/>
      <c r="AA507" s="73"/>
      <c r="AD507" s="73"/>
      <c r="AE507" s="73"/>
      <c r="AF507" s="73"/>
      <c r="AG507" s="73"/>
      <c r="AH507" s="73"/>
      <c r="AI507" s="73"/>
      <c r="AK507" s="73"/>
      <c r="AL507" s="73"/>
    </row>
    <row r="508" spans="1:38" x14ac:dyDescent="0.25">
      <c r="A508" s="71" t="s">
        <v>562</v>
      </c>
      <c r="B508" s="71">
        <v>186.16</v>
      </c>
      <c r="C508" s="71">
        <v>5.9557000000000002</v>
      </c>
      <c r="D508" s="71">
        <v>150.37479999999999</v>
      </c>
      <c r="E508" s="71">
        <v>117.66</v>
      </c>
      <c r="F508" s="71">
        <v>32.140999999999998</v>
      </c>
      <c r="G508" s="71">
        <v>21.379799999999999</v>
      </c>
      <c r="H508" s="71">
        <v>26</v>
      </c>
      <c r="I508" s="71">
        <v>19.9998</v>
      </c>
      <c r="J508" s="71">
        <v>4.5000999999999998</v>
      </c>
      <c r="L508" s="71">
        <v>3.1427999999999998</v>
      </c>
      <c r="N508" s="71">
        <v>0</v>
      </c>
      <c r="O508" s="71">
        <v>0</v>
      </c>
      <c r="P508" s="71">
        <v>217.9956</v>
      </c>
      <c r="U508" s="73"/>
      <c r="V508" s="73"/>
      <c r="W508" s="73"/>
      <c r="X508" s="73"/>
      <c r="Y508" s="73"/>
      <c r="Z508" s="73"/>
      <c r="AA508" s="73"/>
      <c r="AD508" s="73"/>
      <c r="AE508" s="73"/>
      <c r="AF508" s="73"/>
      <c r="AG508" s="73"/>
      <c r="AH508" s="73"/>
      <c r="AI508" s="73"/>
      <c r="AK508" s="73"/>
      <c r="AL508" s="73"/>
    </row>
    <row r="509" spans="1:38" x14ac:dyDescent="0.25">
      <c r="A509" s="71" t="s">
        <v>452</v>
      </c>
      <c r="B509" s="73">
        <v>1077.3399999999999</v>
      </c>
      <c r="C509" s="71">
        <v>41.6646</v>
      </c>
      <c r="D509" s="73">
        <v>1119.0046</v>
      </c>
      <c r="E509" s="71">
        <v>661.5</v>
      </c>
      <c r="F509" s="71">
        <v>187.20949999999999</v>
      </c>
      <c r="G509" s="71">
        <v>118.57259999999999</v>
      </c>
      <c r="H509" s="71">
        <v>229</v>
      </c>
      <c r="I509" s="71">
        <v>148.82759999999999</v>
      </c>
      <c r="J509" s="71">
        <v>60.129300000000001</v>
      </c>
      <c r="K509" s="71">
        <v>5</v>
      </c>
      <c r="L509" s="71">
        <v>23.3872</v>
      </c>
      <c r="N509" s="71">
        <v>28.5</v>
      </c>
      <c r="O509" s="71">
        <v>0</v>
      </c>
      <c r="P509" s="73">
        <v>1326.2065</v>
      </c>
      <c r="U509" s="73"/>
      <c r="V509" s="73"/>
      <c r="W509" s="73"/>
      <c r="X509" s="73"/>
      <c r="Y509" s="73"/>
      <c r="Z509" s="73"/>
      <c r="AA509" s="73"/>
      <c r="AD509" s="73"/>
      <c r="AE509" s="73"/>
      <c r="AF509" s="73"/>
      <c r="AG509" s="73"/>
      <c r="AH509" s="73"/>
      <c r="AI509" s="73"/>
      <c r="AK509" s="73"/>
      <c r="AL509" s="73"/>
    </row>
    <row r="510" spans="1:38" x14ac:dyDescent="0.25">
      <c r="A510" s="71" t="s">
        <v>453</v>
      </c>
      <c r="B510" s="73">
        <v>4290.84</v>
      </c>
      <c r="C510" s="71">
        <v>80.316699999999997</v>
      </c>
      <c r="D510" s="73">
        <v>4371.1566999999995</v>
      </c>
      <c r="E510" s="73">
        <v>2492.63</v>
      </c>
      <c r="F510" s="71">
        <v>731.29449999999997</v>
      </c>
      <c r="G510" s="71">
        <v>440.33390000000003</v>
      </c>
      <c r="H510" s="71">
        <v>626</v>
      </c>
      <c r="I510" s="71">
        <v>581.36379999999997</v>
      </c>
      <c r="J510" s="71">
        <v>33.4771</v>
      </c>
      <c r="K510" s="71">
        <v>436</v>
      </c>
      <c r="L510" s="71">
        <v>91.357200000000006</v>
      </c>
      <c r="M510" s="71">
        <v>206.78569999999999</v>
      </c>
      <c r="N510" s="71">
        <v>47.5</v>
      </c>
      <c r="O510" s="71">
        <v>0</v>
      </c>
      <c r="P510" s="73">
        <v>5099.2533999999996</v>
      </c>
      <c r="U510" s="73"/>
      <c r="V510" s="73"/>
      <c r="W510" s="73"/>
      <c r="X510" s="73"/>
      <c r="Y510" s="73"/>
      <c r="Z510" s="73"/>
      <c r="AA510" s="73"/>
      <c r="AD510" s="73"/>
      <c r="AE510" s="73"/>
      <c r="AF510" s="73"/>
      <c r="AG510" s="73"/>
      <c r="AH510" s="73"/>
      <c r="AI510" s="73"/>
      <c r="AK510" s="73"/>
      <c r="AL510" s="73"/>
    </row>
    <row r="511" spans="1:38" x14ac:dyDescent="0.25">
      <c r="A511" s="71" t="s">
        <v>454</v>
      </c>
      <c r="B511" s="73">
        <v>1244.98</v>
      </c>
      <c r="C511" s="71">
        <v>54.926499999999997</v>
      </c>
      <c r="D511" s="73">
        <v>1299.9065000000001</v>
      </c>
      <c r="E511" s="71">
        <v>751.48</v>
      </c>
      <c r="F511" s="71">
        <v>217.4744</v>
      </c>
      <c r="G511" s="71">
        <v>133.50139999999999</v>
      </c>
      <c r="H511" s="71">
        <v>144</v>
      </c>
      <c r="I511" s="71">
        <v>172.88759999999999</v>
      </c>
      <c r="K511" s="71">
        <v>100</v>
      </c>
      <c r="L511" s="71">
        <v>27.167999999999999</v>
      </c>
      <c r="M511" s="71">
        <v>43.699199999999998</v>
      </c>
      <c r="N511" s="71">
        <v>16</v>
      </c>
      <c r="O511" s="71">
        <v>0</v>
      </c>
      <c r="P511" s="73">
        <v>1493.1070999999999</v>
      </c>
      <c r="U511" s="73"/>
      <c r="V511" s="73"/>
      <c r="W511" s="73"/>
      <c r="X511" s="73"/>
      <c r="Y511" s="73"/>
      <c r="Z511" s="73"/>
      <c r="AA511" s="73"/>
      <c r="AD511" s="73"/>
      <c r="AE511" s="73"/>
      <c r="AF511" s="73"/>
      <c r="AG511" s="73"/>
      <c r="AH511" s="73"/>
      <c r="AI511" s="73"/>
      <c r="AK511" s="73"/>
      <c r="AL511" s="73"/>
    </row>
    <row r="512" spans="1:38" x14ac:dyDescent="0.25">
      <c r="A512" s="71" t="s">
        <v>563</v>
      </c>
      <c r="B512" s="71">
        <v>310.08</v>
      </c>
      <c r="C512" s="71">
        <v>6.5704000000000002</v>
      </c>
      <c r="D512" s="71">
        <v>218.15039999999999</v>
      </c>
      <c r="E512" s="71">
        <v>171</v>
      </c>
      <c r="F512" s="71">
        <v>52.9756</v>
      </c>
      <c r="G512" s="71">
        <v>29.5061</v>
      </c>
      <c r="H512" s="71">
        <v>35</v>
      </c>
      <c r="I512" s="71">
        <v>29.013999999999999</v>
      </c>
      <c r="J512" s="71">
        <v>4.4894999999999996</v>
      </c>
      <c r="L512" s="71">
        <v>4.5593000000000004</v>
      </c>
      <c r="N512" s="71">
        <v>0</v>
      </c>
      <c r="O512" s="71">
        <v>0</v>
      </c>
      <c r="P512" s="71">
        <v>350.64600000000002</v>
      </c>
      <c r="U512" s="73"/>
      <c r="V512" s="73"/>
      <c r="W512" s="73"/>
      <c r="X512" s="73"/>
      <c r="Y512" s="73"/>
      <c r="Z512" s="73"/>
      <c r="AA512" s="73"/>
      <c r="AD512" s="73"/>
      <c r="AE512" s="73"/>
      <c r="AF512" s="73"/>
      <c r="AG512" s="73"/>
      <c r="AH512" s="73"/>
      <c r="AI512" s="73"/>
      <c r="AK512" s="73"/>
      <c r="AL512" s="73"/>
    </row>
    <row r="513" spans="1:38" x14ac:dyDescent="0.25">
      <c r="A513" s="71" t="s">
        <v>564</v>
      </c>
      <c r="B513" s="71">
        <v>73</v>
      </c>
      <c r="D513" s="71">
        <v>56</v>
      </c>
      <c r="E513" s="71">
        <v>54</v>
      </c>
      <c r="F513" s="71">
        <v>12.212899999999999</v>
      </c>
      <c r="G513" s="71">
        <v>10.4468</v>
      </c>
      <c r="H513" s="71">
        <v>17</v>
      </c>
      <c r="I513" s="71">
        <v>7.4480000000000004</v>
      </c>
      <c r="J513" s="71">
        <v>7.1639999999999997</v>
      </c>
      <c r="L513" s="71">
        <v>1.1704000000000001</v>
      </c>
      <c r="N513" s="71">
        <v>2</v>
      </c>
      <c r="O513" s="71">
        <v>0</v>
      </c>
      <c r="P513" s="71">
        <v>92.610799999999998</v>
      </c>
      <c r="U513" s="73"/>
      <c r="V513" s="73"/>
      <c r="W513" s="73"/>
      <c r="X513" s="73"/>
      <c r="Y513" s="73"/>
      <c r="Z513" s="73"/>
      <c r="AA513" s="73"/>
      <c r="AD513" s="73"/>
      <c r="AE513" s="73"/>
      <c r="AF513" s="73"/>
      <c r="AG513" s="73"/>
      <c r="AH513" s="73"/>
      <c r="AI513" s="73"/>
      <c r="AK513" s="73"/>
      <c r="AL513" s="73"/>
    </row>
    <row r="514" spans="1:38" x14ac:dyDescent="0.25">
      <c r="A514" s="71" t="s">
        <v>565</v>
      </c>
      <c r="B514" s="71">
        <v>128.33000000000001</v>
      </c>
      <c r="C514" s="71">
        <v>3.3736999999999999</v>
      </c>
      <c r="D514" s="71">
        <v>100.7037</v>
      </c>
      <c r="E514" s="71">
        <v>95.61</v>
      </c>
      <c r="F514" s="71">
        <v>22.033999999999999</v>
      </c>
      <c r="G514" s="71">
        <v>18.392900000000001</v>
      </c>
      <c r="H514" s="71">
        <v>17</v>
      </c>
      <c r="I514" s="71">
        <v>13.393599999999999</v>
      </c>
      <c r="J514" s="71">
        <v>2.7048000000000001</v>
      </c>
      <c r="L514" s="71">
        <v>2.1046999999999998</v>
      </c>
      <c r="N514" s="71">
        <v>1.5</v>
      </c>
      <c r="O514" s="71">
        <v>0</v>
      </c>
      <c r="P514" s="71">
        <v>154.3014</v>
      </c>
      <c r="U514" s="73"/>
      <c r="V514" s="73"/>
      <c r="W514" s="73"/>
      <c r="X514" s="73"/>
      <c r="Y514" s="73"/>
      <c r="Z514" s="73"/>
      <c r="AA514" s="73"/>
      <c r="AD514" s="73"/>
      <c r="AE514" s="73"/>
      <c r="AF514" s="73"/>
      <c r="AG514" s="73"/>
      <c r="AH514" s="73"/>
      <c r="AI514" s="73"/>
      <c r="AK514" s="73"/>
      <c r="AL514" s="73"/>
    </row>
    <row r="515" spans="1:38" x14ac:dyDescent="0.25">
      <c r="A515" s="71" t="s">
        <v>455</v>
      </c>
      <c r="B515" s="71">
        <v>879.68499999999995</v>
      </c>
      <c r="C515" s="71">
        <v>24.5944</v>
      </c>
      <c r="D515" s="71">
        <v>904.27940000000001</v>
      </c>
      <c r="E515" s="71">
        <v>497.02</v>
      </c>
      <c r="F515" s="71">
        <v>151.2859</v>
      </c>
      <c r="G515" s="71">
        <v>86.433999999999997</v>
      </c>
      <c r="H515" s="71">
        <v>147</v>
      </c>
      <c r="I515" s="71">
        <v>120.2692</v>
      </c>
      <c r="J515" s="71">
        <v>20.048100000000002</v>
      </c>
      <c r="K515" s="71">
        <v>6</v>
      </c>
      <c r="L515" s="71">
        <v>18.8994</v>
      </c>
      <c r="N515" s="71">
        <v>12</v>
      </c>
      <c r="O515" s="71">
        <v>0</v>
      </c>
      <c r="P515" s="73">
        <v>1022.7615</v>
      </c>
      <c r="U515" s="73"/>
      <c r="V515" s="73"/>
      <c r="W515" s="73"/>
      <c r="X515" s="73"/>
      <c r="Y515" s="73"/>
      <c r="Z515" s="73"/>
      <c r="AA515" s="73"/>
      <c r="AD515" s="73"/>
      <c r="AE515" s="73"/>
      <c r="AF515" s="73"/>
      <c r="AG515" s="73"/>
      <c r="AH515" s="73"/>
      <c r="AI515" s="73"/>
      <c r="AK515" s="73"/>
      <c r="AL515" s="73"/>
    </row>
    <row r="516" spans="1:38" x14ac:dyDescent="0.25">
      <c r="A516" s="71" t="s">
        <v>456</v>
      </c>
      <c r="B516" s="71">
        <v>388.5</v>
      </c>
      <c r="C516" s="71">
        <v>9.7216000000000005</v>
      </c>
      <c r="D516" s="71">
        <v>398.22160000000002</v>
      </c>
      <c r="E516" s="71">
        <v>198</v>
      </c>
      <c r="F516" s="71">
        <v>66.622500000000002</v>
      </c>
      <c r="G516" s="71">
        <v>32.8444</v>
      </c>
      <c r="H516" s="71">
        <v>61</v>
      </c>
      <c r="I516" s="71">
        <v>52.963500000000003</v>
      </c>
      <c r="J516" s="71">
        <v>6.0274000000000001</v>
      </c>
      <c r="L516" s="71">
        <v>8.3228000000000009</v>
      </c>
      <c r="N516" s="71">
        <v>0</v>
      </c>
      <c r="O516" s="71">
        <v>0</v>
      </c>
      <c r="P516" s="71">
        <v>437.09339999999997</v>
      </c>
      <c r="U516" s="73"/>
      <c r="V516" s="73"/>
      <c r="W516" s="73"/>
      <c r="X516" s="73"/>
      <c r="Y516" s="73"/>
      <c r="Z516" s="73"/>
      <c r="AA516" s="73"/>
      <c r="AD516" s="73"/>
      <c r="AE516" s="73"/>
      <c r="AF516" s="73"/>
      <c r="AG516" s="73"/>
      <c r="AH516" s="73"/>
      <c r="AI516" s="73"/>
      <c r="AK516" s="73"/>
      <c r="AL516" s="73"/>
    </row>
    <row r="517" spans="1:38" x14ac:dyDescent="0.25">
      <c r="A517" s="71" t="s">
        <v>457</v>
      </c>
      <c r="B517" s="71">
        <v>720.55</v>
      </c>
      <c r="C517" s="71">
        <v>9.4968000000000004</v>
      </c>
      <c r="D517" s="71">
        <v>730.04679999999996</v>
      </c>
      <c r="E517" s="71">
        <v>438.24</v>
      </c>
      <c r="F517" s="71">
        <v>122.13679999999999</v>
      </c>
      <c r="G517" s="71">
        <v>79.025400000000005</v>
      </c>
      <c r="H517" s="71">
        <v>101</v>
      </c>
      <c r="I517" s="71">
        <v>97.096199999999996</v>
      </c>
      <c r="J517" s="71">
        <v>2.9278</v>
      </c>
      <c r="L517" s="71">
        <v>15.257999999999999</v>
      </c>
      <c r="N517" s="71">
        <v>0</v>
      </c>
      <c r="O517" s="71">
        <v>0</v>
      </c>
      <c r="P517" s="71">
        <v>812</v>
      </c>
      <c r="U517" s="73"/>
      <c r="V517" s="73"/>
      <c r="W517" s="73"/>
      <c r="X517" s="73"/>
      <c r="Y517" s="73"/>
      <c r="Z517" s="73"/>
      <c r="AA517" s="73"/>
      <c r="AD517" s="73"/>
      <c r="AE517" s="73"/>
      <c r="AF517" s="73"/>
      <c r="AG517" s="73"/>
      <c r="AH517" s="73"/>
      <c r="AI517" s="73"/>
      <c r="AK517" s="73"/>
      <c r="AL517" s="73"/>
    </row>
    <row r="518" spans="1:38" x14ac:dyDescent="0.25">
      <c r="A518" s="71" t="s">
        <v>458</v>
      </c>
      <c r="B518" s="71">
        <v>671.71</v>
      </c>
      <c r="C518" s="71">
        <v>22.920300000000001</v>
      </c>
      <c r="D518" s="71">
        <v>694.63030000000003</v>
      </c>
      <c r="E518" s="71">
        <v>481.41</v>
      </c>
      <c r="F518" s="71">
        <v>116.2116</v>
      </c>
      <c r="G518" s="71">
        <v>91.300700000000006</v>
      </c>
      <c r="H518" s="71">
        <v>108</v>
      </c>
      <c r="I518" s="71">
        <v>92.385800000000003</v>
      </c>
      <c r="J518" s="71">
        <v>11.710599999999999</v>
      </c>
      <c r="L518" s="71">
        <v>14.517799999999999</v>
      </c>
      <c r="N518" s="71">
        <v>36</v>
      </c>
      <c r="O518" s="71">
        <v>0</v>
      </c>
      <c r="P518" s="71">
        <v>833.64160000000004</v>
      </c>
      <c r="U518" s="73"/>
      <c r="V518" s="73"/>
      <c r="W518" s="73"/>
      <c r="X518" s="73"/>
      <c r="Y518" s="73"/>
      <c r="Z518" s="73"/>
      <c r="AA518" s="73"/>
      <c r="AD518" s="73"/>
      <c r="AE518" s="73"/>
      <c r="AF518" s="73"/>
      <c r="AG518" s="73"/>
      <c r="AH518" s="73"/>
      <c r="AI518" s="73"/>
      <c r="AK518" s="73"/>
      <c r="AL518" s="73"/>
    </row>
    <row r="519" spans="1:38" x14ac:dyDescent="0.25">
      <c r="A519" s="71" t="s">
        <v>459</v>
      </c>
      <c r="B519" s="71">
        <v>461.35500000000002</v>
      </c>
      <c r="C519" s="71">
        <v>9.0652000000000008</v>
      </c>
      <c r="D519" s="71">
        <v>470.42020000000002</v>
      </c>
      <c r="E519" s="71">
        <v>225.85</v>
      </c>
      <c r="F519" s="71">
        <v>78.701300000000003</v>
      </c>
      <c r="G519" s="71">
        <v>36.787199999999999</v>
      </c>
      <c r="H519" s="71">
        <v>54</v>
      </c>
      <c r="I519" s="71">
        <v>62.565899999999999</v>
      </c>
      <c r="L519" s="71">
        <v>9.8317999999999994</v>
      </c>
      <c r="N519" s="71">
        <v>0.75</v>
      </c>
      <c r="O519" s="71">
        <v>0</v>
      </c>
      <c r="P519" s="71">
        <v>507.95740000000001</v>
      </c>
      <c r="U519" s="73"/>
      <c r="V519" s="73"/>
      <c r="W519" s="73"/>
      <c r="X519" s="73"/>
      <c r="Y519" s="73"/>
      <c r="Z519" s="73"/>
      <c r="AA519" s="73"/>
      <c r="AD519" s="73"/>
      <c r="AE519" s="73"/>
      <c r="AF519" s="73"/>
      <c r="AG519" s="73"/>
      <c r="AH519" s="73"/>
      <c r="AI519" s="73"/>
      <c r="AK519" s="73"/>
      <c r="AL519" s="73"/>
    </row>
    <row r="520" spans="1:38" x14ac:dyDescent="0.25">
      <c r="A520" s="71" t="s">
        <v>566</v>
      </c>
      <c r="B520" s="71">
        <v>154.27000000000001</v>
      </c>
      <c r="C520" s="71">
        <v>3.5084</v>
      </c>
      <c r="D520" s="71">
        <v>112.50839999999999</v>
      </c>
      <c r="E520" s="71">
        <v>110.3</v>
      </c>
      <c r="F520" s="71">
        <v>26.3963</v>
      </c>
      <c r="G520" s="71">
        <v>20.976700000000001</v>
      </c>
      <c r="H520" s="71">
        <v>26</v>
      </c>
      <c r="I520" s="71">
        <v>14.9636</v>
      </c>
      <c r="J520" s="71">
        <v>8.2773000000000003</v>
      </c>
      <c r="L520" s="71">
        <v>2.3513999999999999</v>
      </c>
      <c r="N520" s="71">
        <v>7.5</v>
      </c>
      <c r="O520" s="71">
        <v>0</v>
      </c>
      <c r="P520" s="71">
        <v>194.5324</v>
      </c>
      <c r="U520" s="73"/>
      <c r="V520" s="73"/>
      <c r="W520" s="73"/>
      <c r="X520" s="73"/>
      <c r="Y520" s="73"/>
      <c r="Z520" s="73"/>
      <c r="AA520" s="73"/>
      <c r="AD520" s="73"/>
      <c r="AE520" s="73"/>
      <c r="AF520" s="73"/>
      <c r="AG520" s="73"/>
      <c r="AH520" s="73"/>
      <c r="AI520" s="73"/>
      <c r="AK520" s="73"/>
      <c r="AL520" s="73"/>
    </row>
    <row r="521" spans="1:38" x14ac:dyDescent="0.25">
      <c r="A521" s="71" t="s">
        <v>460</v>
      </c>
      <c r="B521" s="73">
        <v>2212.9549999999999</v>
      </c>
      <c r="C521" s="71">
        <v>47.809399999999997</v>
      </c>
      <c r="D521" s="73">
        <v>2260.7644</v>
      </c>
      <c r="E521" s="73">
        <v>1138.01</v>
      </c>
      <c r="F521" s="71">
        <v>378.22590000000002</v>
      </c>
      <c r="G521" s="71">
        <v>189.946</v>
      </c>
      <c r="H521" s="71">
        <v>350</v>
      </c>
      <c r="I521" s="71">
        <v>300.68169999999998</v>
      </c>
      <c r="J521" s="71">
        <v>36.988799999999998</v>
      </c>
      <c r="K521" s="71">
        <v>10</v>
      </c>
      <c r="L521" s="71">
        <v>47.25</v>
      </c>
      <c r="N521" s="71">
        <v>0</v>
      </c>
      <c r="O521" s="71">
        <v>0</v>
      </c>
      <c r="P521" s="73">
        <v>2487.6992</v>
      </c>
      <c r="U521" s="73"/>
      <c r="V521" s="73"/>
      <c r="W521" s="73"/>
      <c r="X521" s="73"/>
      <c r="Y521" s="73"/>
      <c r="Z521" s="73"/>
      <c r="AA521" s="73"/>
      <c r="AD521" s="73"/>
      <c r="AE521" s="73"/>
      <c r="AF521" s="73"/>
      <c r="AG521" s="73"/>
      <c r="AH521" s="73"/>
      <c r="AI521" s="73"/>
      <c r="AK521" s="73"/>
      <c r="AL521" s="73"/>
    </row>
    <row r="522" spans="1:38" x14ac:dyDescent="0.25">
      <c r="A522" s="71" t="s">
        <v>461</v>
      </c>
      <c r="B522" s="71">
        <v>161.5</v>
      </c>
      <c r="D522" s="71">
        <v>161.5</v>
      </c>
      <c r="E522" s="71">
        <v>58.5</v>
      </c>
      <c r="F522" s="71">
        <v>27.018999999999998</v>
      </c>
      <c r="G522" s="71">
        <v>7.8703000000000003</v>
      </c>
      <c r="H522" s="71">
        <v>27</v>
      </c>
      <c r="I522" s="71">
        <v>21.479500000000002</v>
      </c>
      <c r="J522" s="71">
        <v>4.1403999999999996</v>
      </c>
      <c r="K522" s="71">
        <v>3</v>
      </c>
      <c r="L522" s="71">
        <v>3.3754</v>
      </c>
      <c r="N522" s="71">
        <v>1.5</v>
      </c>
      <c r="O522" s="71">
        <v>0</v>
      </c>
      <c r="P522" s="71">
        <v>175.01070000000001</v>
      </c>
      <c r="U522" s="73"/>
      <c r="V522" s="73"/>
      <c r="W522" s="73"/>
      <c r="X522" s="73"/>
      <c r="Y522" s="73"/>
      <c r="Z522" s="73"/>
      <c r="AA522" s="73"/>
      <c r="AD522" s="73"/>
      <c r="AE522" s="73"/>
      <c r="AF522" s="73"/>
      <c r="AG522" s="73"/>
      <c r="AH522" s="73"/>
      <c r="AI522" s="73"/>
      <c r="AK522" s="73"/>
      <c r="AL522" s="73"/>
    </row>
    <row r="523" spans="1:38" x14ac:dyDescent="0.25">
      <c r="A523" s="71" t="s">
        <v>462</v>
      </c>
      <c r="B523" s="71">
        <v>188.405</v>
      </c>
      <c r="D523" s="71">
        <v>188.405</v>
      </c>
      <c r="E523" s="71">
        <v>125.81</v>
      </c>
      <c r="F523" s="71">
        <v>31.520199999999999</v>
      </c>
      <c r="G523" s="71">
        <v>23.572500000000002</v>
      </c>
      <c r="H523" s="71">
        <v>27</v>
      </c>
      <c r="I523" s="71">
        <v>25.0579</v>
      </c>
      <c r="J523" s="71">
        <v>1.4565999999999999</v>
      </c>
      <c r="K523" s="71">
        <v>3</v>
      </c>
      <c r="L523" s="71">
        <v>3.9377</v>
      </c>
      <c r="N523" s="71">
        <v>8</v>
      </c>
      <c r="O523" s="71">
        <v>0</v>
      </c>
      <c r="P523" s="71">
        <v>221.4341</v>
      </c>
      <c r="U523" s="73"/>
      <c r="V523" s="73"/>
      <c r="W523" s="73"/>
      <c r="X523" s="73"/>
      <c r="Y523" s="73"/>
      <c r="Z523" s="73"/>
      <c r="AA523" s="73"/>
      <c r="AD523" s="73"/>
      <c r="AE523" s="73"/>
      <c r="AF523" s="73"/>
      <c r="AG523" s="73"/>
      <c r="AH523" s="73"/>
      <c r="AI523" s="73"/>
      <c r="AK523" s="73"/>
      <c r="AL523" s="73"/>
    </row>
    <row r="524" spans="1:38" x14ac:dyDescent="0.25">
      <c r="A524" s="71" t="s">
        <v>463</v>
      </c>
      <c r="B524" s="71">
        <v>178</v>
      </c>
      <c r="D524" s="71">
        <v>178</v>
      </c>
      <c r="E524" s="71">
        <v>127</v>
      </c>
      <c r="F524" s="71">
        <v>29.779399999999999</v>
      </c>
      <c r="G524" s="71">
        <v>24.305199999999999</v>
      </c>
      <c r="H524" s="71">
        <v>24</v>
      </c>
      <c r="I524" s="71">
        <v>23.673999999999999</v>
      </c>
      <c r="J524" s="71">
        <v>0.2445</v>
      </c>
      <c r="L524" s="71">
        <v>3.7202000000000002</v>
      </c>
      <c r="N524" s="71">
        <v>0</v>
      </c>
      <c r="O524" s="71">
        <v>0</v>
      </c>
      <c r="P524" s="71">
        <v>202.5497</v>
      </c>
      <c r="U524" s="73"/>
      <c r="V524" s="73"/>
      <c r="W524" s="73"/>
      <c r="X524" s="73"/>
      <c r="Y524" s="73"/>
      <c r="Z524" s="73"/>
      <c r="AA524" s="73"/>
      <c r="AD524" s="73"/>
      <c r="AE524" s="73"/>
      <c r="AF524" s="73"/>
      <c r="AG524" s="73"/>
      <c r="AH524" s="73"/>
      <c r="AI524" s="73"/>
      <c r="AK524" s="73"/>
      <c r="AL524" s="73"/>
    </row>
    <row r="525" spans="1:38" x14ac:dyDescent="0.25">
      <c r="A525" s="71" t="s">
        <v>464</v>
      </c>
      <c r="B525" s="73">
        <v>1772.95</v>
      </c>
      <c r="C525" s="71">
        <v>62.035699999999999</v>
      </c>
      <c r="D525" s="73">
        <v>1834.9857</v>
      </c>
      <c r="E525" s="71">
        <v>761.34</v>
      </c>
      <c r="F525" s="71">
        <v>306.99310000000003</v>
      </c>
      <c r="G525" s="71">
        <v>113.58669999999999</v>
      </c>
      <c r="H525" s="71">
        <v>278</v>
      </c>
      <c r="I525" s="71">
        <v>244.0531</v>
      </c>
      <c r="J525" s="71">
        <v>25.4602</v>
      </c>
      <c r="K525" s="71">
        <v>122</v>
      </c>
      <c r="L525" s="71">
        <v>38.351199999999999</v>
      </c>
      <c r="M525" s="71">
        <v>50.189300000000003</v>
      </c>
      <c r="N525" s="71">
        <v>0</v>
      </c>
      <c r="O525" s="71">
        <v>0</v>
      </c>
      <c r="P525" s="73">
        <v>2024.2219</v>
      </c>
      <c r="U525" s="73"/>
      <c r="V525" s="73"/>
      <c r="W525" s="73"/>
      <c r="X525" s="73"/>
      <c r="Y525" s="73"/>
      <c r="Z525" s="73"/>
      <c r="AA525" s="73"/>
      <c r="AD525" s="73"/>
      <c r="AE525" s="73"/>
      <c r="AF525" s="73"/>
      <c r="AG525" s="73"/>
      <c r="AH525" s="73"/>
      <c r="AI525" s="73"/>
      <c r="AK525" s="73"/>
      <c r="AL525" s="73"/>
    </row>
    <row r="526" spans="1:38" x14ac:dyDescent="0.25">
      <c r="A526" s="71" t="s">
        <v>465</v>
      </c>
      <c r="B526" s="73">
        <v>2851.82</v>
      </c>
      <c r="C526" s="71">
        <v>89.505600000000001</v>
      </c>
      <c r="D526" s="73">
        <v>2941.3256000000001</v>
      </c>
      <c r="E526" s="73">
        <v>1098.19</v>
      </c>
      <c r="F526" s="71">
        <v>492.0838</v>
      </c>
      <c r="G526" s="71">
        <v>151.5266</v>
      </c>
      <c r="H526" s="71">
        <v>506</v>
      </c>
      <c r="I526" s="71">
        <v>391.19630000000001</v>
      </c>
      <c r="J526" s="71">
        <v>86.102800000000002</v>
      </c>
      <c r="K526" s="71">
        <v>23</v>
      </c>
      <c r="L526" s="71">
        <v>61.473700000000001</v>
      </c>
      <c r="N526" s="71">
        <v>0</v>
      </c>
      <c r="O526" s="71">
        <v>0</v>
      </c>
      <c r="P526" s="73">
        <v>3178.9549999999999</v>
      </c>
      <c r="U526" s="73"/>
      <c r="V526" s="73"/>
      <c r="W526" s="73"/>
      <c r="X526" s="73"/>
      <c r="Y526" s="73"/>
      <c r="Z526" s="73"/>
      <c r="AA526" s="73"/>
      <c r="AD526" s="73"/>
      <c r="AE526" s="73"/>
      <c r="AF526" s="73"/>
      <c r="AG526" s="73"/>
      <c r="AH526" s="73"/>
      <c r="AI526" s="73"/>
      <c r="AK526" s="73"/>
      <c r="AL526" s="73"/>
    </row>
    <row r="527" spans="1:38" x14ac:dyDescent="0.25">
      <c r="A527" s="71" t="s">
        <v>466</v>
      </c>
      <c r="B527" s="71">
        <v>781.75</v>
      </c>
      <c r="C527" s="71">
        <v>21.895299999999999</v>
      </c>
      <c r="D527" s="71">
        <v>803.64530000000002</v>
      </c>
      <c r="E527" s="71">
        <v>609.61</v>
      </c>
      <c r="F527" s="71">
        <v>134.44990000000001</v>
      </c>
      <c r="G527" s="71">
        <v>118.7897</v>
      </c>
      <c r="H527" s="71">
        <v>122</v>
      </c>
      <c r="I527" s="71">
        <v>106.8848</v>
      </c>
      <c r="J527" s="71">
        <v>11.336399999999999</v>
      </c>
      <c r="L527" s="71">
        <v>16.796199999999999</v>
      </c>
      <c r="N527" s="71">
        <v>0</v>
      </c>
      <c r="O527" s="71">
        <v>0</v>
      </c>
      <c r="P527" s="71">
        <v>933.77139999999997</v>
      </c>
      <c r="U527" s="73"/>
      <c r="V527" s="73"/>
      <c r="W527" s="73"/>
      <c r="X527" s="73"/>
      <c r="Y527" s="73"/>
      <c r="Z527" s="73"/>
      <c r="AA527" s="73"/>
      <c r="AD527" s="73"/>
      <c r="AE527" s="73"/>
      <c r="AF527" s="73"/>
      <c r="AG527" s="73"/>
      <c r="AH527" s="73"/>
      <c r="AI527" s="73"/>
      <c r="AK527" s="73"/>
      <c r="AL527" s="73"/>
    </row>
    <row r="528" spans="1:38" x14ac:dyDescent="0.25">
      <c r="A528" s="71" t="s">
        <v>467</v>
      </c>
      <c r="B528" s="73">
        <v>2005.38</v>
      </c>
      <c r="C528" s="71">
        <v>77.543499999999995</v>
      </c>
      <c r="D528" s="73">
        <v>2082.9234999999999</v>
      </c>
      <c r="E528" s="73">
        <v>1320.74</v>
      </c>
      <c r="F528" s="71">
        <v>348.47309999999999</v>
      </c>
      <c r="G528" s="71">
        <v>243.0675</v>
      </c>
      <c r="H528" s="71">
        <v>319</v>
      </c>
      <c r="I528" s="71">
        <v>277.02879999999999</v>
      </c>
      <c r="J528" s="71">
        <v>31.478400000000001</v>
      </c>
      <c r="K528" s="71">
        <v>2</v>
      </c>
      <c r="L528" s="71">
        <v>43.533099999999997</v>
      </c>
      <c r="N528" s="71">
        <v>0</v>
      </c>
      <c r="O528" s="71">
        <v>0</v>
      </c>
      <c r="P528" s="73">
        <v>2357.4694</v>
      </c>
      <c r="U528" s="73"/>
      <c r="V528" s="73"/>
      <c r="W528" s="73"/>
      <c r="X528" s="73"/>
      <c r="Y528" s="73"/>
      <c r="Z528" s="73"/>
      <c r="AA528" s="73"/>
      <c r="AD528" s="73"/>
      <c r="AE528" s="73"/>
      <c r="AF528" s="73"/>
      <c r="AG528" s="73"/>
      <c r="AH528" s="73"/>
      <c r="AI528" s="73"/>
      <c r="AK528" s="73"/>
      <c r="AL528" s="73"/>
    </row>
    <row r="529" spans="1:38" x14ac:dyDescent="0.25">
      <c r="A529" s="71" t="s">
        <v>567</v>
      </c>
      <c r="B529" s="71">
        <v>169.75</v>
      </c>
      <c r="D529" s="71">
        <v>120.25</v>
      </c>
      <c r="E529" s="71">
        <v>152.13</v>
      </c>
      <c r="F529" s="71">
        <v>28.3992</v>
      </c>
      <c r="G529" s="71">
        <v>30.932700000000001</v>
      </c>
      <c r="H529" s="71">
        <v>23</v>
      </c>
      <c r="I529" s="71">
        <v>15.9933</v>
      </c>
      <c r="J529" s="71">
        <v>5.2550999999999997</v>
      </c>
      <c r="L529" s="71">
        <v>2.5131999999999999</v>
      </c>
      <c r="N529" s="71">
        <v>3.5</v>
      </c>
      <c r="O529" s="71">
        <v>0</v>
      </c>
      <c r="P529" s="71">
        <v>209.43780000000001</v>
      </c>
      <c r="U529" s="73"/>
      <c r="V529" s="73"/>
      <c r="W529" s="73"/>
      <c r="X529" s="73"/>
      <c r="Y529" s="73"/>
      <c r="Z529" s="73"/>
      <c r="AA529" s="73"/>
      <c r="AD529" s="73"/>
      <c r="AE529" s="73"/>
      <c r="AF529" s="73"/>
      <c r="AG529" s="73"/>
      <c r="AH529" s="73"/>
      <c r="AI529" s="73"/>
      <c r="AK529" s="73"/>
      <c r="AL529" s="73"/>
    </row>
    <row r="530" spans="1:38" x14ac:dyDescent="0.25">
      <c r="A530" s="71" t="s">
        <v>468</v>
      </c>
      <c r="B530" s="71">
        <v>336.53500000000003</v>
      </c>
      <c r="D530" s="71">
        <v>336.53500000000003</v>
      </c>
      <c r="E530" s="71">
        <v>172.95</v>
      </c>
      <c r="F530" s="71">
        <v>56.302300000000002</v>
      </c>
      <c r="G530" s="71">
        <v>29.160699999999999</v>
      </c>
      <c r="H530" s="71">
        <v>54</v>
      </c>
      <c r="I530" s="71">
        <v>44.7592</v>
      </c>
      <c r="J530" s="71">
        <v>6.9306000000000001</v>
      </c>
      <c r="L530" s="71">
        <v>7.0335999999999999</v>
      </c>
      <c r="N530" s="71">
        <v>1</v>
      </c>
      <c r="O530" s="71">
        <v>0</v>
      </c>
      <c r="P530" s="71">
        <v>373.62630000000001</v>
      </c>
      <c r="U530" s="73"/>
      <c r="V530" s="73"/>
      <c r="W530" s="73"/>
      <c r="X530" s="73"/>
      <c r="Y530" s="73"/>
      <c r="Z530" s="73"/>
      <c r="AA530" s="73"/>
      <c r="AD530" s="73"/>
      <c r="AE530" s="73"/>
      <c r="AF530" s="73"/>
      <c r="AG530" s="73"/>
      <c r="AH530" s="73"/>
      <c r="AI530" s="73"/>
      <c r="AK530" s="73"/>
      <c r="AL530" s="73"/>
    </row>
    <row r="531" spans="1:38" x14ac:dyDescent="0.25">
      <c r="A531" s="71" t="s">
        <v>469</v>
      </c>
      <c r="B531" s="71">
        <v>603</v>
      </c>
      <c r="C531" s="71">
        <v>19.627700000000001</v>
      </c>
      <c r="D531" s="71">
        <v>622.6277</v>
      </c>
      <c r="E531" s="71">
        <v>342</v>
      </c>
      <c r="F531" s="71">
        <v>104.1656</v>
      </c>
      <c r="G531" s="71">
        <v>59.458599999999997</v>
      </c>
      <c r="H531" s="71">
        <v>88</v>
      </c>
      <c r="I531" s="71">
        <v>82.8095</v>
      </c>
      <c r="J531" s="71">
        <v>3.8929</v>
      </c>
      <c r="L531" s="71">
        <v>13.0129</v>
      </c>
      <c r="N531" s="71">
        <v>0</v>
      </c>
      <c r="O531" s="71">
        <v>0</v>
      </c>
      <c r="P531" s="71">
        <v>685.97919999999999</v>
      </c>
      <c r="U531" s="73"/>
      <c r="V531" s="73"/>
      <c r="W531" s="73"/>
      <c r="X531" s="73"/>
      <c r="Y531" s="73"/>
      <c r="Z531" s="73"/>
      <c r="AA531" s="73"/>
      <c r="AD531" s="73"/>
      <c r="AE531" s="73"/>
      <c r="AF531" s="73"/>
      <c r="AG531" s="73"/>
      <c r="AH531" s="73"/>
      <c r="AI531" s="73"/>
      <c r="AK531" s="73"/>
      <c r="AL531" s="73"/>
    </row>
    <row r="532" spans="1:38" x14ac:dyDescent="0.25">
      <c r="A532" s="71" t="s">
        <v>470</v>
      </c>
      <c r="B532" s="71">
        <v>788.13</v>
      </c>
      <c r="C532" s="71">
        <v>18.474699999999999</v>
      </c>
      <c r="D532" s="71">
        <v>806.60469999999998</v>
      </c>
      <c r="E532" s="71">
        <v>526.29999999999995</v>
      </c>
      <c r="F532" s="71">
        <v>134.94499999999999</v>
      </c>
      <c r="G532" s="71">
        <v>97.838800000000006</v>
      </c>
      <c r="H532" s="71">
        <v>90</v>
      </c>
      <c r="I532" s="71">
        <v>107.2784</v>
      </c>
      <c r="K532" s="71">
        <v>2</v>
      </c>
      <c r="L532" s="71">
        <v>16.858000000000001</v>
      </c>
      <c r="N532" s="71">
        <v>24.5</v>
      </c>
      <c r="O532" s="71">
        <v>0</v>
      </c>
      <c r="P532" s="71">
        <v>928.94349999999997</v>
      </c>
      <c r="U532" s="73"/>
      <c r="V532" s="73"/>
      <c r="W532" s="73"/>
      <c r="X532" s="73"/>
      <c r="Y532" s="73"/>
      <c r="Z532" s="73"/>
      <c r="AA532" s="73"/>
      <c r="AD532" s="73"/>
      <c r="AE532" s="73"/>
      <c r="AF532" s="73"/>
      <c r="AG532" s="73"/>
      <c r="AH532" s="73"/>
      <c r="AI532" s="73"/>
      <c r="AK532" s="73"/>
      <c r="AL532" s="73"/>
    </row>
    <row r="533" spans="1:38" x14ac:dyDescent="0.25">
      <c r="A533" s="71" t="s">
        <v>471</v>
      </c>
      <c r="B533" s="71">
        <v>267</v>
      </c>
      <c r="D533" s="71">
        <v>267</v>
      </c>
      <c r="E533" s="71">
        <v>153</v>
      </c>
      <c r="F533" s="71">
        <v>44.6691</v>
      </c>
      <c r="G533" s="71">
        <v>27.082699999999999</v>
      </c>
      <c r="H533" s="71">
        <v>36</v>
      </c>
      <c r="I533" s="71">
        <v>35.511000000000003</v>
      </c>
      <c r="J533" s="71">
        <v>0.36680000000000001</v>
      </c>
      <c r="L533" s="71">
        <v>5.5803000000000003</v>
      </c>
      <c r="N533" s="71">
        <v>0</v>
      </c>
      <c r="O533" s="71">
        <v>0</v>
      </c>
      <c r="P533" s="71">
        <v>294.4495</v>
      </c>
      <c r="U533" s="73"/>
      <c r="V533" s="73"/>
      <c r="W533" s="73"/>
      <c r="X533" s="73"/>
      <c r="Y533" s="73"/>
      <c r="Z533" s="73"/>
      <c r="AA533" s="73"/>
      <c r="AD533" s="73"/>
      <c r="AE533" s="73"/>
      <c r="AF533" s="73"/>
      <c r="AG533" s="73"/>
      <c r="AH533" s="73"/>
      <c r="AI533" s="73"/>
      <c r="AK533" s="73"/>
      <c r="AL533" s="73"/>
    </row>
    <row r="534" spans="1:38" x14ac:dyDescent="0.25">
      <c r="A534" s="71" t="s">
        <v>472</v>
      </c>
      <c r="B534" s="71">
        <v>592.23</v>
      </c>
      <c r="C534" s="71">
        <v>27.412099999999999</v>
      </c>
      <c r="D534" s="71">
        <v>619.64210000000003</v>
      </c>
      <c r="E534" s="71">
        <v>272.61</v>
      </c>
      <c r="F534" s="71">
        <v>103.6661</v>
      </c>
      <c r="G534" s="71">
        <v>42.235999999999997</v>
      </c>
      <c r="H534" s="71">
        <v>70</v>
      </c>
      <c r="I534" s="71">
        <v>82.412400000000005</v>
      </c>
      <c r="K534" s="71">
        <v>3</v>
      </c>
      <c r="L534" s="71">
        <v>12.9505</v>
      </c>
      <c r="N534" s="71">
        <v>11</v>
      </c>
      <c r="O534" s="71">
        <v>0</v>
      </c>
      <c r="P534" s="71">
        <v>672.87810000000002</v>
      </c>
      <c r="U534" s="73"/>
      <c r="V534" s="73"/>
      <c r="W534" s="73"/>
      <c r="X534" s="73"/>
      <c r="Y534" s="73"/>
      <c r="Z534" s="73"/>
      <c r="AA534" s="73"/>
      <c r="AD534" s="73"/>
      <c r="AE534" s="73"/>
      <c r="AF534" s="73"/>
      <c r="AG534" s="73"/>
      <c r="AH534" s="73"/>
      <c r="AI534" s="73"/>
      <c r="AK534" s="73"/>
      <c r="AL534" s="73"/>
    </row>
    <row r="535" spans="1:38" x14ac:dyDescent="0.25">
      <c r="A535" s="71" t="s">
        <v>473</v>
      </c>
      <c r="B535" s="73">
        <v>2839.4450000000002</v>
      </c>
      <c r="C535" s="71">
        <v>92.843599999999995</v>
      </c>
      <c r="D535" s="73">
        <v>2932.2885999999999</v>
      </c>
      <c r="E535" s="73">
        <v>1194.74</v>
      </c>
      <c r="F535" s="71">
        <v>490.57190000000003</v>
      </c>
      <c r="G535" s="71">
        <v>176.042</v>
      </c>
      <c r="H535" s="71">
        <v>395</v>
      </c>
      <c r="I535" s="71">
        <v>389.99439999999998</v>
      </c>
      <c r="J535" s="71">
        <v>3.7542</v>
      </c>
      <c r="K535" s="71">
        <v>18</v>
      </c>
      <c r="L535" s="71">
        <v>61.284799999999997</v>
      </c>
      <c r="N535" s="71">
        <v>33.25</v>
      </c>
      <c r="O535" s="71">
        <v>0</v>
      </c>
      <c r="P535" s="73">
        <v>3145.3348000000001</v>
      </c>
      <c r="U535" s="73"/>
      <c r="V535" s="73"/>
      <c r="W535" s="73"/>
      <c r="X535" s="73"/>
      <c r="Y535" s="73"/>
      <c r="Z535" s="73"/>
      <c r="AA535" s="73"/>
      <c r="AD535" s="73"/>
      <c r="AE535" s="73"/>
      <c r="AF535" s="73"/>
      <c r="AG535" s="73"/>
      <c r="AH535" s="73"/>
      <c r="AI535" s="73"/>
      <c r="AK535" s="73"/>
      <c r="AL535" s="73"/>
    </row>
    <row r="536" spans="1:38" x14ac:dyDescent="0.25">
      <c r="A536" s="71" t="s">
        <v>474</v>
      </c>
      <c r="B536" s="71">
        <v>697.30499999999995</v>
      </c>
      <c r="C536" s="71">
        <v>35.160499999999999</v>
      </c>
      <c r="D536" s="71">
        <v>732.46550000000002</v>
      </c>
      <c r="E536" s="71">
        <v>349.5</v>
      </c>
      <c r="F536" s="71">
        <v>122.5415</v>
      </c>
      <c r="G536" s="71">
        <v>56.739600000000003</v>
      </c>
      <c r="H536" s="71">
        <v>102</v>
      </c>
      <c r="I536" s="71">
        <v>97.417900000000003</v>
      </c>
      <c r="J536" s="71">
        <v>3.4365999999999999</v>
      </c>
      <c r="K536" s="71">
        <v>2</v>
      </c>
      <c r="L536" s="71">
        <v>15.3085</v>
      </c>
      <c r="N536" s="71">
        <v>0</v>
      </c>
      <c r="O536" s="71">
        <v>0</v>
      </c>
      <c r="P536" s="71">
        <v>792.64170000000001</v>
      </c>
      <c r="U536" s="73"/>
      <c r="V536" s="73"/>
      <c r="W536" s="73"/>
      <c r="X536" s="73"/>
      <c r="Y536" s="73"/>
      <c r="Z536" s="73"/>
      <c r="AA536" s="73"/>
      <c r="AD536" s="73"/>
      <c r="AE536" s="73"/>
      <c r="AF536" s="73"/>
      <c r="AG536" s="73"/>
      <c r="AH536" s="73"/>
      <c r="AI536" s="73"/>
      <c r="AK536" s="73"/>
      <c r="AL536" s="73"/>
    </row>
    <row r="537" spans="1:38" x14ac:dyDescent="0.25">
      <c r="A537" s="71" t="s">
        <v>475</v>
      </c>
      <c r="B537" s="71">
        <v>283.5</v>
      </c>
      <c r="D537" s="71">
        <v>283.5</v>
      </c>
      <c r="E537" s="71">
        <v>127</v>
      </c>
      <c r="F537" s="71">
        <v>47.429600000000001</v>
      </c>
      <c r="G537" s="71">
        <v>19.892600000000002</v>
      </c>
      <c r="H537" s="71">
        <v>40</v>
      </c>
      <c r="I537" s="71">
        <v>37.705500000000001</v>
      </c>
      <c r="J537" s="71">
        <v>1.7209000000000001</v>
      </c>
      <c r="L537" s="71">
        <v>5.9252000000000002</v>
      </c>
      <c r="N537" s="71">
        <v>0</v>
      </c>
      <c r="O537" s="71">
        <v>0</v>
      </c>
      <c r="P537" s="71">
        <v>305.11349999999999</v>
      </c>
      <c r="U537" s="73"/>
      <c r="V537" s="73"/>
      <c r="W537" s="73"/>
      <c r="X537" s="73"/>
      <c r="Y537" s="73"/>
      <c r="Z537" s="73"/>
      <c r="AA537" s="73"/>
      <c r="AD537" s="73"/>
      <c r="AE537" s="73"/>
      <c r="AF537" s="73"/>
      <c r="AG537" s="73"/>
      <c r="AH537" s="73"/>
      <c r="AI537" s="73"/>
      <c r="AK537" s="73"/>
      <c r="AL537" s="73"/>
    </row>
    <row r="538" spans="1:38" x14ac:dyDescent="0.25">
      <c r="A538" s="71" t="s">
        <v>476</v>
      </c>
      <c r="B538" s="71">
        <v>272</v>
      </c>
      <c r="D538" s="71">
        <v>272</v>
      </c>
      <c r="E538" s="71">
        <v>132</v>
      </c>
      <c r="F538" s="71">
        <v>45.505600000000001</v>
      </c>
      <c r="G538" s="71">
        <v>21.6236</v>
      </c>
      <c r="H538" s="71">
        <v>39</v>
      </c>
      <c r="I538" s="71">
        <v>36.176000000000002</v>
      </c>
      <c r="J538" s="71">
        <v>2.1179999999999999</v>
      </c>
      <c r="L538" s="71">
        <v>5.6848000000000001</v>
      </c>
      <c r="N538" s="71">
        <v>0</v>
      </c>
      <c r="O538" s="71">
        <v>0</v>
      </c>
      <c r="P538" s="71">
        <v>295.74160000000001</v>
      </c>
      <c r="U538" s="73"/>
      <c r="V538" s="73"/>
      <c r="W538" s="73"/>
      <c r="X538" s="73"/>
      <c r="Y538" s="73"/>
      <c r="Z538" s="73"/>
      <c r="AA538" s="73"/>
      <c r="AD538" s="73"/>
      <c r="AE538" s="73"/>
      <c r="AF538" s="73"/>
      <c r="AG538" s="73"/>
      <c r="AH538" s="73"/>
      <c r="AI538" s="73"/>
      <c r="AK538" s="73"/>
      <c r="AL538" s="73"/>
    </row>
    <row r="539" spans="1:38" x14ac:dyDescent="0.25">
      <c r="A539" s="71" t="s">
        <v>477</v>
      </c>
      <c r="B539" s="71">
        <v>581.5</v>
      </c>
      <c r="C539" s="71">
        <v>41.869300000000003</v>
      </c>
      <c r="D539" s="71">
        <v>623.36929999999995</v>
      </c>
      <c r="E539" s="71">
        <v>317</v>
      </c>
      <c r="F539" s="71">
        <v>104.2897</v>
      </c>
      <c r="G539" s="71">
        <v>53.177599999999998</v>
      </c>
      <c r="H539" s="71">
        <v>70</v>
      </c>
      <c r="I539" s="71">
        <v>82.908100000000005</v>
      </c>
      <c r="L539" s="71">
        <v>13.0284</v>
      </c>
      <c r="N539" s="71">
        <v>0</v>
      </c>
      <c r="O539" s="71">
        <v>0</v>
      </c>
      <c r="P539" s="71">
        <v>676.54690000000005</v>
      </c>
      <c r="U539" s="73"/>
      <c r="V539" s="73"/>
      <c r="W539" s="73"/>
      <c r="X539" s="73"/>
      <c r="Y539" s="73"/>
      <c r="Z539" s="73"/>
      <c r="AA539" s="73"/>
      <c r="AD539" s="73"/>
      <c r="AE539" s="73"/>
      <c r="AF539" s="73"/>
      <c r="AG539" s="73"/>
      <c r="AH539" s="73"/>
      <c r="AI539" s="73"/>
      <c r="AK539" s="73"/>
      <c r="AL539" s="73"/>
    </row>
    <row r="540" spans="1:38" x14ac:dyDescent="0.25">
      <c r="A540" s="71" t="s">
        <v>478</v>
      </c>
      <c r="B540" s="73">
        <v>1382</v>
      </c>
      <c r="C540" s="71">
        <v>49.4315</v>
      </c>
      <c r="D540" s="73">
        <v>1431.4314999999999</v>
      </c>
      <c r="E540" s="71">
        <v>712</v>
      </c>
      <c r="F540" s="71">
        <v>239.4785</v>
      </c>
      <c r="G540" s="71">
        <v>118.13039999999999</v>
      </c>
      <c r="H540" s="71">
        <v>162</v>
      </c>
      <c r="I540" s="71">
        <v>190.38040000000001</v>
      </c>
      <c r="L540" s="71">
        <v>29.916899999999998</v>
      </c>
      <c r="N540" s="71">
        <v>0</v>
      </c>
      <c r="O540" s="71">
        <v>0</v>
      </c>
      <c r="P540" s="73">
        <v>1549.5618999999999</v>
      </c>
      <c r="U540" s="73"/>
      <c r="V540" s="73"/>
      <c r="W540" s="73"/>
      <c r="X540" s="73"/>
      <c r="Y540" s="73"/>
      <c r="Z540" s="73"/>
      <c r="AA540" s="73"/>
      <c r="AD540" s="73"/>
      <c r="AE540" s="73"/>
      <c r="AF540" s="73"/>
      <c r="AG540" s="73"/>
      <c r="AH540" s="73"/>
      <c r="AI540" s="73"/>
      <c r="AK540" s="73"/>
      <c r="AL540" s="73"/>
    </row>
    <row r="541" spans="1:38" x14ac:dyDescent="0.25">
      <c r="A541" s="71" t="s">
        <v>479</v>
      </c>
      <c r="B541" s="71">
        <v>615</v>
      </c>
      <c r="C541" s="71">
        <v>40.181899999999999</v>
      </c>
      <c r="D541" s="71">
        <v>655.18190000000004</v>
      </c>
      <c r="E541" s="71">
        <v>368</v>
      </c>
      <c r="F541" s="71">
        <v>109.61190000000001</v>
      </c>
      <c r="G541" s="71">
        <v>64.596999999999994</v>
      </c>
      <c r="H541" s="71">
        <v>109</v>
      </c>
      <c r="I541" s="71">
        <v>87.139200000000002</v>
      </c>
      <c r="J541" s="71">
        <v>16.395600000000002</v>
      </c>
      <c r="K541" s="71">
        <v>3</v>
      </c>
      <c r="L541" s="71">
        <v>13.693300000000001</v>
      </c>
      <c r="N541" s="71">
        <v>0</v>
      </c>
      <c r="O541" s="71">
        <v>0</v>
      </c>
      <c r="P541" s="71">
        <v>736.17449999999997</v>
      </c>
      <c r="U541" s="73"/>
      <c r="V541" s="73"/>
      <c r="W541" s="73"/>
      <c r="X541" s="73"/>
      <c r="Y541" s="73"/>
      <c r="Z541" s="73"/>
      <c r="AA541" s="73"/>
      <c r="AD541" s="73"/>
      <c r="AE541" s="73"/>
      <c r="AF541" s="73"/>
      <c r="AG541" s="73"/>
      <c r="AH541" s="73"/>
      <c r="AI541" s="73"/>
      <c r="AK541" s="73"/>
      <c r="AL541" s="73"/>
    </row>
    <row r="542" spans="1:38" x14ac:dyDescent="0.25">
      <c r="A542" s="71" t="s">
        <v>568</v>
      </c>
      <c r="B542" s="71">
        <v>45</v>
      </c>
      <c r="C542" s="71">
        <v>2.3376000000000001</v>
      </c>
      <c r="D542" s="71">
        <v>39.837600000000002</v>
      </c>
      <c r="E542" s="71">
        <v>32</v>
      </c>
      <c r="F542" s="71">
        <v>7.9196</v>
      </c>
      <c r="G542" s="71">
        <v>6.0201000000000002</v>
      </c>
      <c r="H542" s="71">
        <v>4</v>
      </c>
      <c r="I542" s="71">
        <v>5.2984</v>
      </c>
      <c r="L542" s="71">
        <v>0.83260000000000001</v>
      </c>
      <c r="N542" s="71">
        <v>0</v>
      </c>
      <c r="O542" s="71">
        <v>0</v>
      </c>
      <c r="P542" s="71">
        <v>53.357700000000001</v>
      </c>
      <c r="U542" s="73"/>
      <c r="V542" s="73"/>
      <c r="W542" s="73"/>
      <c r="X542" s="73"/>
      <c r="Y542" s="73"/>
      <c r="Z542" s="73"/>
      <c r="AA542" s="73"/>
      <c r="AD542" s="73"/>
      <c r="AE542" s="73"/>
      <c r="AF542" s="73"/>
      <c r="AG542" s="73"/>
      <c r="AH542" s="73"/>
      <c r="AI542" s="73"/>
      <c r="AK542" s="73"/>
      <c r="AL542" s="73"/>
    </row>
    <row r="543" spans="1:38" x14ac:dyDescent="0.25">
      <c r="A543" s="71" t="s">
        <v>480</v>
      </c>
      <c r="B543" s="73">
        <v>16116</v>
      </c>
      <c r="C543" s="71">
        <v>373.75380000000001</v>
      </c>
      <c r="D543" s="73">
        <v>16489.753799999999</v>
      </c>
      <c r="E543" s="73">
        <v>15513.26</v>
      </c>
      <c r="F543" s="73">
        <v>2758.7357999999999</v>
      </c>
      <c r="G543" s="73">
        <v>3188.6314000000002</v>
      </c>
      <c r="H543" s="68">
        <v>2292</v>
      </c>
      <c r="I543" s="73">
        <v>2193.1372999999999</v>
      </c>
      <c r="J543" s="71">
        <v>74.147099999999995</v>
      </c>
      <c r="K543" s="68">
        <v>2277</v>
      </c>
      <c r="L543" s="71">
        <v>344.63589999999999</v>
      </c>
      <c r="M543" s="73">
        <v>1159.4185</v>
      </c>
      <c r="N543" s="71">
        <v>576.5</v>
      </c>
      <c r="O543" s="71">
        <v>0</v>
      </c>
      <c r="P543" s="73">
        <v>21488.450799999999</v>
      </c>
      <c r="U543" s="73"/>
      <c r="V543" s="73"/>
      <c r="W543" s="73"/>
      <c r="X543" s="73"/>
      <c r="Y543" s="73"/>
      <c r="Z543" s="73"/>
      <c r="AA543" s="73"/>
      <c r="AD543" s="73"/>
      <c r="AE543" s="73"/>
      <c r="AF543" s="73"/>
      <c r="AG543" s="73"/>
      <c r="AH543" s="73"/>
      <c r="AI543" s="73"/>
      <c r="AK543" s="73"/>
      <c r="AL543" s="73"/>
    </row>
    <row r="544" spans="1:38" x14ac:dyDescent="0.25">
      <c r="A544" s="71" t="s">
        <v>482</v>
      </c>
      <c r="B544" s="71">
        <v>833</v>
      </c>
      <c r="C544" s="71">
        <v>18.693999999999999</v>
      </c>
      <c r="D544" s="71">
        <v>851.69399999999996</v>
      </c>
      <c r="E544" s="71">
        <v>894.48</v>
      </c>
      <c r="F544" s="71">
        <v>142.48840000000001</v>
      </c>
      <c r="G544" s="71">
        <v>187.9967</v>
      </c>
      <c r="H544" s="71">
        <v>90</v>
      </c>
      <c r="I544" s="71">
        <v>113.2753</v>
      </c>
      <c r="L544" s="71">
        <v>17.8004</v>
      </c>
      <c r="N544" s="71">
        <v>23</v>
      </c>
      <c r="O544" s="71">
        <v>0</v>
      </c>
      <c r="P544" s="73">
        <v>1062.6907000000001</v>
      </c>
      <c r="U544" s="73"/>
      <c r="V544" s="73"/>
      <c r="W544" s="73"/>
      <c r="X544" s="73"/>
      <c r="Y544" s="73"/>
      <c r="Z544" s="73"/>
      <c r="AA544" s="73"/>
      <c r="AD544" s="73"/>
      <c r="AE544" s="73"/>
      <c r="AF544" s="73"/>
      <c r="AG544" s="73"/>
      <c r="AH544" s="73"/>
      <c r="AI544" s="73"/>
      <c r="AK544" s="73"/>
      <c r="AL544" s="73"/>
    </row>
    <row r="545" spans="1:38" x14ac:dyDescent="0.25">
      <c r="A545" s="71" t="s">
        <v>483</v>
      </c>
      <c r="B545" s="71">
        <v>927</v>
      </c>
      <c r="C545" s="71">
        <v>21.0443</v>
      </c>
      <c r="D545" s="71">
        <v>948.04430000000002</v>
      </c>
      <c r="E545" s="71">
        <v>471</v>
      </c>
      <c r="F545" s="71">
        <v>158.6078</v>
      </c>
      <c r="G545" s="71">
        <v>78.097999999999999</v>
      </c>
      <c r="H545" s="71">
        <v>151</v>
      </c>
      <c r="I545" s="71">
        <v>126.0899</v>
      </c>
      <c r="J545" s="71">
        <v>18.682600000000001</v>
      </c>
      <c r="K545" s="71">
        <v>153</v>
      </c>
      <c r="L545" s="71">
        <v>19.8141</v>
      </c>
      <c r="M545" s="71">
        <v>79.911500000000004</v>
      </c>
      <c r="N545" s="71">
        <v>29</v>
      </c>
      <c r="O545" s="71">
        <v>0</v>
      </c>
      <c r="P545" s="73">
        <v>1153.7364</v>
      </c>
      <c r="U545" s="73"/>
      <c r="V545" s="73"/>
      <c r="W545" s="73"/>
      <c r="X545" s="73"/>
      <c r="Y545" s="73"/>
      <c r="Z545" s="73"/>
      <c r="AA545" s="73"/>
      <c r="AD545" s="73"/>
      <c r="AE545" s="73"/>
      <c r="AF545" s="73"/>
      <c r="AG545" s="73"/>
      <c r="AH545" s="73"/>
      <c r="AI545" s="73"/>
      <c r="AK545" s="73"/>
      <c r="AL545" s="73"/>
    </row>
    <row r="546" spans="1:38" x14ac:dyDescent="0.25">
      <c r="A546" s="71" t="s">
        <v>484</v>
      </c>
      <c r="B546" s="73">
        <v>2335</v>
      </c>
      <c r="C546" s="71">
        <v>63.005000000000003</v>
      </c>
      <c r="D546" s="73">
        <v>2398.0050000000001</v>
      </c>
      <c r="E546" s="73">
        <v>2235.06</v>
      </c>
      <c r="F546" s="71">
        <v>401.18619999999999</v>
      </c>
      <c r="G546" s="71">
        <v>458.46890000000002</v>
      </c>
      <c r="H546" s="71">
        <v>201</v>
      </c>
      <c r="I546" s="71">
        <v>318.93470000000002</v>
      </c>
      <c r="K546" s="71">
        <v>462</v>
      </c>
      <c r="L546" s="71">
        <v>50.118299999999998</v>
      </c>
      <c r="M546" s="71">
        <v>247.12899999999999</v>
      </c>
      <c r="N546" s="71">
        <v>82.5</v>
      </c>
      <c r="O546" s="71">
        <v>0</v>
      </c>
      <c r="P546" s="73">
        <v>3186.1028999999999</v>
      </c>
      <c r="U546" s="73"/>
      <c r="V546" s="73"/>
      <c r="W546" s="73"/>
      <c r="X546" s="73"/>
      <c r="Y546" s="73"/>
      <c r="Z546" s="73"/>
      <c r="AA546" s="73"/>
      <c r="AD546" s="73"/>
      <c r="AE546" s="73"/>
      <c r="AF546" s="73"/>
      <c r="AG546" s="73"/>
      <c r="AH546" s="73"/>
      <c r="AI546" s="73"/>
      <c r="AK546" s="73"/>
      <c r="AL546" s="73"/>
    </row>
    <row r="547" spans="1:38" x14ac:dyDescent="0.25">
      <c r="A547" s="71" t="s">
        <v>485</v>
      </c>
      <c r="B547" s="71">
        <v>486</v>
      </c>
      <c r="C547" s="71">
        <v>23.623999999999999</v>
      </c>
      <c r="D547" s="71">
        <v>509.62400000000002</v>
      </c>
      <c r="E547" s="71">
        <v>232</v>
      </c>
      <c r="F547" s="71">
        <v>85.260099999999994</v>
      </c>
      <c r="G547" s="71">
        <v>36.685000000000002</v>
      </c>
      <c r="H547" s="71">
        <v>62</v>
      </c>
      <c r="I547" s="71">
        <v>67.78</v>
      </c>
      <c r="K547" s="71">
        <v>11</v>
      </c>
      <c r="L547" s="71">
        <v>10.6511</v>
      </c>
      <c r="M547" s="71">
        <v>0.20930000000000001</v>
      </c>
      <c r="N547" s="71">
        <v>18</v>
      </c>
      <c r="O547" s="71">
        <v>0</v>
      </c>
      <c r="P547" s="71">
        <v>564.51829999999995</v>
      </c>
      <c r="U547" s="73"/>
      <c r="V547" s="73"/>
      <c r="W547" s="73"/>
      <c r="X547" s="73"/>
      <c r="Y547" s="73"/>
      <c r="Z547" s="73"/>
      <c r="AA547" s="73"/>
      <c r="AD547" s="73"/>
      <c r="AE547" s="73"/>
      <c r="AF547" s="73"/>
      <c r="AG547" s="73"/>
      <c r="AH547" s="73"/>
      <c r="AI547" s="73"/>
      <c r="AK547" s="73"/>
      <c r="AL547" s="73"/>
    </row>
    <row r="548" spans="1:38" x14ac:dyDescent="0.25">
      <c r="A548" s="71" t="s">
        <v>486</v>
      </c>
      <c r="B548" s="71">
        <v>452</v>
      </c>
      <c r="D548" s="71">
        <v>452</v>
      </c>
      <c r="E548" s="71">
        <v>304.83</v>
      </c>
      <c r="F548" s="71">
        <v>75.619600000000005</v>
      </c>
      <c r="G548" s="71">
        <v>57.302300000000002</v>
      </c>
      <c r="H548" s="71">
        <v>27</v>
      </c>
      <c r="I548" s="71">
        <v>60.116</v>
      </c>
      <c r="K548" s="71">
        <v>39</v>
      </c>
      <c r="L548" s="71">
        <v>9.4467999999999996</v>
      </c>
      <c r="M548" s="71">
        <v>17.7319</v>
      </c>
      <c r="N548" s="71">
        <v>20</v>
      </c>
      <c r="O548" s="71">
        <v>0</v>
      </c>
      <c r="P548" s="71">
        <v>547.03420000000006</v>
      </c>
      <c r="U548" s="73"/>
      <c r="V548" s="73"/>
      <c r="W548" s="73"/>
      <c r="X548" s="73"/>
      <c r="Y548" s="73"/>
      <c r="Z548" s="73"/>
      <c r="AA548" s="73"/>
      <c r="AD548" s="73"/>
      <c r="AE548" s="73"/>
      <c r="AF548" s="73"/>
      <c r="AG548" s="73"/>
      <c r="AH548" s="73"/>
      <c r="AI548" s="73"/>
      <c r="AK548" s="73"/>
      <c r="AL548" s="73"/>
    </row>
    <row r="549" spans="1:38" x14ac:dyDescent="0.25">
      <c r="A549" s="71" t="s">
        <v>487</v>
      </c>
      <c r="B549" s="71">
        <v>406</v>
      </c>
      <c r="C549" s="71">
        <v>15.807499999999999</v>
      </c>
      <c r="D549" s="71">
        <v>421.8075</v>
      </c>
      <c r="E549" s="71">
        <v>419.03</v>
      </c>
      <c r="F549" s="71">
        <v>70.568399999999997</v>
      </c>
      <c r="G549" s="71">
        <v>87.116100000000003</v>
      </c>
      <c r="H549" s="71">
        <v>44</v>
      </c>
      <c r="I549" s="71">
        <v>56.1004</v>
      </c>
      <c r="L549" s="71">
        <v>8.8157999999999994</v>
      </c>
      <c r="N549" s="71">
        <v>0</v>
      </c>
      <c r="O549" s="71">
        <v>0</v>
      </c>
      <c r="P549" s="71">
        <v>508.92360000000002</v>
      </c>
      <c r="U549" s="73"/>
      <c r="V549" s="73"/>
      <c r="W549" s="73"/>
      <c r="X549" s="73"/>
      <c r="Y549" s="73"/>
      <c r="Z549" s="73"/>
      <c r="AA549" s="73"/>
      <c r="AD549" s="73"/>
      <c r="AE549" s="73"/>
      <c r="AF549" s="73"/>
      <c r="AG549" s="73"/>
      <c r="AH549" s="73"/>
      <c r="AI549" s="73"/>
      <c r="AK549" s="73"/>
      <c r="AL549" s="73"/>
    </row>
    <row r="550" spans="1:38" x14ac:dyDescent="0.25">
      <c r="A550" s="71" t="s">
        <v>488</v>
      </c>
      <c r="B550" s="73">
        <v>1972</v>
      </c>
      <c r="C550" s="71">
        <v>27.550999999999998</v>
      </c>
      <c r="D550" s="73">
        <v>1999.5509999999999</v>
      </c>
      <c r="E550" s="73">
        <v>1975.55</v>
      </c>
      <c r="F550" s="71">
        <v>334.5249</v>
      </c>
      <c r="G550" s="71">
        <v>410.25619999999998</v>
      </c>
      <c r="H550" s="71">
        <v>247</v>
      </c>
      <c r="I550" s="71">
        <v>265.94029999999998</v>
      </c>
      <c r="K550" s="71">
        <v>38</v>
      </c>
      <c r="L550" s="71">
        <v>41.790599999999998</v>
      </c>
      <c r="N550" s="71">
        <v>68</v>
      </c>
      <c r="O550" s="71">
        <v>0</v>
      </c>
      <c r="P550" s="73">
        <v>2477.8072000000002</v>
      </c>
      <c r="U550" s="73"/>
      <c r="V550" s="73"/>
      <c r="W550" s="73"/>
      <c r="X550" s="73"/>
      <c r="Y550" s="73"/>
      <c r="Z550" s="73"/>
      <c r="AA550" s="73"/>
      <c r="AD550" s="73"/>
      <c r="AE550" s="73"/>
      <c r="AF550" s="73"/>
      <c r="AG550" s="73"/>
      <c r="AH550" s="73"/>
      <c r="AI550" s="73"/>
      <c r="AK550" s="73"/>
      <c r="AL550" s="73"/>
    </row>
    <row r="551" spans="1:38" x14ac:dyDescent="0.25">
      <c r="A551" s="71" t="s">
        <v>490</v>
      </c>
      <c r="B551" s="73">
        <v>1579.5</v>
      </c>
      <c r="D551" s="73">
        <v>1579.5</v>
      </c>
      <c r="E551" s="71">
        <v>996</v>
      </c>
      <c r="F551" s="71">
        <v>264.25040000000001</v>
      </c>
      <c r="G551" s="71">
        <v>182.9374</v>
      </c>
      <c r="H551" s="71">
        <v>147</v>
      </c>
      <c r="I551" s="71">
        <v>210.0735</v>
      </c>
      <c r="K551" s="71">
        <v>204</v>
      </c>
      <c r="L551" s="71">
        <v>33.011600000000001</v>
      </c>
      <c r="M551" s="71">
        <v>102.59310000000001</v>
      </c>
      <c r="N551" s="71">
        <v>41</v>
      </c>
      <c r="O551" s="71">
        <v>0</v>
      </c>
      <c r="P551" s="73">
        <v>1906.0305000000001</v>
      </c>
      <c r="U551" s="73"/>
      <c r="V551" s="73"/>
      <c r="W551" s="73"/>
      <c r="X551" s="73"/>
      <c r="Y551" s="73"/>
      <c r="Z551" s="73"/>
      <c r="AA551" s="73"/>
      <c r="AD551" s="73"/>
      <c r="AE551" s="73"/>
      <c r="AF551" s="73"/>
      <c r="AG551" s="73"/>
      <c r="AH551" s="73"/>
      <c r="AI551" s="73"/>
      <c r="AK551" s="73"/>
      <c r="AL551" s="73"/>
    </row>
    <row r="552" spans="1:38" x14ac:dyDescent="0.25">
      <c r="A552" s="71" t="s">
        <v>569</v>
      </c>
      <c r="B552" s="71">
        <v>576.5</v>
      </c>
      <c r="C552" s="71">
        <v>5.2732999999999999</v>
      </c>
      <c r="D552" s="71">
        <v>581.77329999999995</v>
      </c>
      <c r="E552" s="71">
        <v>444.31</v>
      </c>
      <c r="F552" s="71">
        <v>97.330699999999993</v>
      </c>
      <c r="G552" s="71">
        <v>86.744500000000002</v>
      </c>
      <c r="H552" s="71">
        <v>78</v>
      </c>
      <c r="I552" s="71">
        <v>77.375799999999998</v>
      </c>
      <c r="J552" s="71">
        <v>0.46810000000000002</v>
      </c>
      <c r="K552" s="71">
        <v>70</v>
      </c>
      <c r="L552" s="71">
        <v>12.1591</v>
      </c>
      <c r="M552" s="71">
        <v>34.704599999999999</v>
      </c>
      <c r="N552" s="71">
        <v>3</v>
      </c>
      <c r="O552" s="71">
        <v>0</v>
      </c>
      <c r="P552" s="71">
        <v>706.69050000000004</v>
      </c>
      <c r="U552" s="73"/>
      <c r="V552" s="73"/>
      <c r="W552" s="73"/>
      <c r="X552" s="73"/>
      <c r="Y552" s="73"/>
      <c r="Z552" s="73"/>
      <c r="AA552" s="73"/>
      <c r="AD552" s="73"/>
      <c r="AE552" s="73"/>
      <c r="AF552" s="73"/>
      <c r="AG552" s="73"/>
      <c r="AH552" s="73"/>
      <c r="AI552" s="73"/>
      <c r="AK552" s="73"/>
      <c r="AL552" s="73"/>
    </row>
    <row r="553" spans="1:38" x14ac:dyDescent="0.25">
      <c r="A553" s="71" t="s">
        <v>570</v>
      </c>
      <c r="B553" s="71">
        <v>412</v>
      </c>
      <c r="D553" s="71">
        <v>412</v>
      </c>
      <c r="E553" s="71">
        <v>110</v>
      </c>
      <c r="F553" s="71">
        <v>68.927599999999998</v>
      </c>
      <c r="G553" s="71">
        <v>10.2681</v>
      </c>
      <c r="H553" s="71">
        <v>65</v>
      </c>
      <c r="I553" s="71">
        <v>54.795999999999999</v>
      </c>
      <c r="J553" s="71">
        <v>7.6529999999999996</v>
      </c>
      <c r="K553" s="71">
        <v>27</v>
      </c>
      <c r="L553" s="71">
        <v>8.6107999999999993</v>
      </c>
      <c r="M553" s="71">
        <v>11.0335</v>
      </c>
      <c r="N553" s="71">
        <v>1</v>
      </c>
      <c r="O553" s="71">
        <v>0</v>
      </c>
      <c r="P553" s="71">
        <v>441.95460000000003</v>
      </c>
      <c r="U553" s="73"/>
      <c r="V553" s="73"/>
      <c r="W553" s="73"/>
      <c r="X553" s="73"/>
      <c r="Y553" s="73"/>
      <c r="Z553" s="73"/>
      <c r="AA553" s="73"/>
      <c r="AD553" s="73"/>
      <c r="AE553" s="73"/>
      <c r="AF553" s="73"/>
      <c r="AG553" s="73"/>
      <c r="AH553" s="73"/>
      <c r="AI553" s="73"/>
      <c r="AK553" s="73"/>
      <c r="AL553" s="73"/>
    </row>
    <row r="554" spans="1:38" x14ac:dyDescent="0.25">
      <c r="A554" s="71" t="s">
        <v>1131</v>
      </c>
      <c r="B554" s="71">
        <v>163.5</v>
      </c>
      <c r="D554" s="71">
        <v>163.5</v>
      </c>
      <c r="E554" s="71">
        <v>132</v>
      </c>
      <c r="F554" s="71">
        <v>27.3536</v>
      </c>
      <c r="G554" s="71">
        <v>26.1616</v>
      </c>
      <c r="H554" s="71">
        <v>21</v>
      </c>
      <c r="I554" s="71">
        <v>21.7455</v>
      </c>
      <c r="L554" s="71">
        <v>3.4171999999999998</v>
      </c>
      <c r="N554" s="71">
        <v>0</v>
      </c>
      <c r="O554" s="71">
        <v>0</v>
      </c>
      <c r="P554" s="71">
        <v>189.66159999999999</v>
      </c>
      <c r="U554" s="73"/>
      <c r="V554" s="73"/>
      <c r="W554" s="73"/>
      <c r="X554" s="73"/>
      <c r="Y554" s="73"/>
      <c r="Z554" s="73"/>
      <c r="AA554" s="73"/>
      <c r="AD554" s="73"/>
      <c r="AE554" s="73"/>
      <c r="AF554" s="73"/>
      <c r="AG554" s="73"/>
      <c r="AH554" s="73"/>
      <c r="AI554" s="73"/>
      <c r="AK554" s="73"/>
      <c r="AL554" s="73"/>
    </row>
    <row r="555" spans="1:38" x14ac:dyDescent="0.25">
      <c r="A555" s="71" t="s">
        <v>1224</v>
      </c>
      <c r="B555" s="71">
        <v>506</v>
      </c>
      <c r="C555" s="71">
        <v>52.325400000000002</v>
      </c>
      <c r="D555" s="71">
        <v>558.32539999999995</v>
      </c>
      <c r="E555" s="71">
        <v>324</v>
      </c>
      <c r="F555" s="71">
        <v>93.407799999999995</v>
      </c>
      <c r="G555" s="71">
        <v>57.648000000000003</v>
      </c>
      <c r="H555" s="71">
        <v>105</v>
      </c>
      <c r="I555" s="71">
        <v>74.257300000000001</v>
      </c>
      <c r="J555" s="71">
        <v>23.056999999999999</v>
      </c>
      <c r="K555" s="71">
        <v>1</v>
      </c>
      <c r="L555" s="71">
        <v>11.669</v>
      </c>
      <c r="N555" s="71">
        <v>0</v>
      </c>
      <c r="O555" s="71">
        <v>0</v>
      </c>
      <c r="P555" s="71">
        <v>639.03039999999999</v>
      </c>
      <c r="U555" s="73"/>
      <c r="V555" s="73"/>
      <c r="W555" s="73"/>
      <c r="X555" s="73"/>
      <c r="Y555" s="73"/>
      <c r="Z555" s="73"/>
      <c r="AA555" s="73"/>
      <c r="AD555" s="73"/>
      <c r="AE555" s="73"/>
      <c r="AF555" s="73"/>
      <c r="AG555" s="73"/>
      <c r="AH555" s="73"/>
      <c r="AI555" s="73"/>
      <c r="AK555" s="73"/>
      <c r="AL555" s="73"/>
    </row>
    <row r="556" spans="1:38" x14ac:dyDescent="0.25">
      <c r="A556" s="71" t="s">
        <v>1225</v>
      </c>
      <c r="B556" s="71">
        <v>137.5</v>
      </c>
      <c r="C556" s="71">
        <v>2.0914999999999999</v>
      </c>
      <c r="D556" s="71">
        <v>139.5915</v>
      </c>
      <c r="E556" s="71">
        <v>31</v>
      </c>
      <c r="F556" s="71">
        <v>23.3537</v>
      </c>
      <c r="G556" s="71">
        <v>1.9116</v>
      </c>
      <c r="H556" s="71">
        <v>11</v>
      </c>
      <c r="I556" s="71">
        <v>18.5657</v>
      </c>
      <c r="L556" s="71">
        <v>2.9175</v>
      </c>
      <c r="N556" s="71">
        <v>0</v>
      </c>
      <c r="O556" s="71">
        <v>0</v>
      </c>
      <c r="P556" s="71">
        <v>141.50309999999999</v>
      </c>
      <c r="U556" s="73"/>
      <c r="V556" s="73"/>
      <c r="W556" s="73"/>
      <c r="X556" s="73"/>
      <c r="Y556" s="73"/>
      <c r="Z556" s="73"/>
      <c r="AA556" s="73"/>
      <c r="AD556" s="73"/>
      <c r="AE556" s="73"/>
      <c r="AF556" s="73"/>
      <c r="AG556" s="73"/>
      <c r="AH556" s="73"/>
      <c r="AI556" s="73"/>
      <c r="AK556" s="73"/>
      <c r="AL556" s="73"/>
    </row>
    <row r="557" spans="1:38" x14ac:dyDescent="0.25">
      <c r="A557" s="71" t="s">
        <v>1237</v>
      </c>
      <c r="B557" s="71">
        <v>404</v>
      </c>
      <c r="C557" s="71">
        <v>32.448900000000002</v>
      </c>
      <c r="D557" s="71">
        <v>436.44889999999998</v>
      </c>
      <c r="E557" s="71">
        <v>349.14</v>
      </c>
      <c r="F557" s="71">
        <v>73.017899999999997</v>
      </c>
      <c r="G557" s="71">
        <v>69.029700000000005</v>
      </c>
      <c r="H557" s="71">
        <v>47</v>
      </c>
      <c r="I557" s="71">
        <v>58.047699999999999</v>
      </c>
      <c r="K557" s="71">
        <v>4</v>
      </c>
      <c r="L557" s="71">
        <v>9.1218000000000004</v>
      </c>
      <c r="N557" s="71">
        <v>15</v>
      </c>
      <c r="O557" s="71">
        <v>0</v>
      </c>
      <c r="P557" s="71">
        <v>520.47860000000003</v>
      </c>
      <c r="U557" s="73"/>
      <c r="V557" s="73"/>
      <c r="W557" s="73"/>
      <c r="X557" s="73"/>
      <c r="Y557" s="73"/>
      <c r="Z557" s="73"/>
      <c r="AA557" s="73"/>
      <c r="AD557" s="73"/>
      <c r="AE557" s="73"/>
      <c r="AF557" s="73"/>
      <c r="AG557" s="73"/>
      <c r="AH557" s="73"/>
      <c r="AI557" s="73"/>
      <c r="AK557" s="73"/>
      <c r="AL557" s="73"/>
    </row>
    <row r="558" spans="1:38" x14ac:dyDescent="0.25">
      <c r="A558" s="71" t="s">
        <v>1243</v>
      </c>
      <c r="B558" s="71">
        <v>131.5</v>
      </c>
      <c r="C558" s="71">
        <v>4.4435000000000002</v>
      </c>
      <c r="D558" s="71">
        <v>135.9435</v>
      </c>
      <c r="E558" s="71">
        <v>126.17</v>
      </c>
      <c r="F558" s="71">
        <v>22.743300000000001</v>
      </c>
      <c r="G558" s="71">
        <v>25.857700000000001</v>
      </c>
      <c r="H558" s="71">
        <v>7</v>
      </c>
      <c r="I558" s="71">
        <v>18.080500000000001</v>
      </c>
      <c r="L558" s="71">
        <v>2.8412000000000002</v>
      </c>
      <c r="N558" s="71">
        <v>3.5</v>
      </c>
      <c r="O558" s="71">
        <v>0</v>
      </c>
      <c r="P558" s="71">
        <v>165.30119999999999</v>
      </c>
      <c r="U558" s="73"/>
      <c r="V558" s="73"/>
      <c r="W558" s="73"/>
      <c r="X558" s="73"/>
      <c r="Y558" s="73"/>
      <c r="Z558" s="73"/>
      <c r="AA558" s="73"/>
      <c r="AD558" s="73"/>
      <c r="AE558" s="73"/>
      <c r="AF558" s="73"/>
      <c r="AG558" s="73"/>
      <c r="AH558" s="73"/>
      <c r="AI558" s="73"/>
      <c r="AK558" s="73"/>
      <c r="AL558" s="73"/>
    </row>
    <row r="559" spans="1:38" x14ac:dyDescent="0.25">
      <c r="A559" s="71" t="s">
        <v>1251</v>
      </c>
      <c r="B559" s="71">
        <v>111.5</v>
      </c>
      <c r="D559" s="71">
        <v>111.5</v>
      </c>
      <c r="E559" s="71">
        <v>90</v>
      </c>
      <c r="F559" s="71">
        <v>18.654</v>
      </c>
      <c r="G559" s="71">
        <v>17.836500000000001</v>
      </c>
      <c r="H559" s="71">
        <v>13</v>
      </c>
      <c r="I559" s="71">
        <v>14.829499999999999</v>
      </c>
      <c r="K559" s="71">
        <v>1</v>
      </c>
      <c r="L559" s="71">
        <v>2.3304</v>
      </c>
      <c r="N559" s="71">
        <v>0</v>
      </c>
      <c r="O559" s="71">
        <v>0</v>
      </c>
      <c r="P559" s="71">
        <v>129.3365</v>
      </c>
      <c r="U559" s="73"/>
      <c r="V559" s="73"/>
      <c r="W559" s="73"/>
      <c r="X559" s="73"/>
      <c r="Y559" s="73"/>
      <c r="Z559" s="73"/>
      <c r="AA559" s="73"/>
      <c r="AD559" s="73"/>
      <c r="AE559" s="73"/>
      <c r="AF559" s="73"/>
      <c r="AG559" s="73"/>
      <c r="AH559" s="73"/>
      <c r="AI559" s="73"/>
      <c r="AK559" s="73"/>
      <c r="AL559" s="73"/>
    </row>
    <row r="560" spans="1:38" x14ac:dyDescent="0.25">
      <c r="A560" s="71" t="s">
        <v>496</v>
      </c>
      <c r="B560" s="71">
        <v>507.5</v>
      </c>
      <c r="D560" s="71">
        <v>507.5</v>
      </c>
      <c r="E560" s="71">
        <v>519</v>
      </c>
      <c r="F560" s="71">
        <v>84.904799999999994</v>
      </c>
      <c r="G560" s="71">
        <v>108.52379999999999</v>
      </c>
      <c r="H560" s="71">
        <v>166</v>
      </c>
      <c r="I560" s="71">
        <v>67.497500000000002</v>
      </c>
      <c r="J560" s="71">
        <v>73.876900000000006</v>
      </c>
      <c r="L560" s="71">
        <v>10.6068</v>
      </c>
      <c r="N560" s="71">
        <v>0</v>
      </c>
      <c r="O560" s="71">
        <v>0</v>
      </c>
      <c r="P560" s="71">
        <v>689.90070000000003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R562"/>
  <sheetViews>
    <sheetView workbookViewId="0">
      <selection activeCell="A398" sqref="A398:XFD398"/>
    </sheetView>
  </sheetViews>
  <sheetFormatPr defaultRowHeight="15" x14ac:dyDescent="0.25"/>
  <cols>
    <col min="1" max="1" width="8.7109375" bestFit="1" customWidth="1"/>
    <col min="2" max="2" width="12" bestFit="1" customWidth="1"/>
    <col min="3" max="3" width="9" bestFit="1" customWidth="1"/>
    <col min="4" max="4" width="9.7109375" bestFit="1" customWidth="1"/>
    <col min="6" max="6" width="18" bestFit="1" customWidth="1"/>
    <col min="7" max="7" width="13.85546875" bestFit="1" customWidth="1"/>
    <col min="8" max="8" width="9.42578125" bestFit="1" customWidth="1"/>
    <col min="9" max="9" width="18" bestFit="1" customWidth="1"/>
    <col min="10" max="10" width="13.5703125" bestFit="1" customWidth="1"/>
    <col min="11" max="11" width="5.5703125" bestFit="1" customWidth="1"/>
    <col min="12" max="12" width="16.85546875" bestFit="1" customWidth="1"/>
    <col min="13" max="13" width="13.42578125" bestFit="1" customWidth="1"/>
    <col min="14" max="14" width="20" bestFit="1" customWidth="1"/>
    <col min="15" max="15" width="20.28515625" bestFit="1" customWidth="1"/>
    <col min="16" max="16" width="11.7109375" bestFit="1" customWidth="1"/>
    <col min="17" max="17" width="9.140625" bestFit="1" customWidth="1"/>
  </cols>
  <sheetData>
    <row r="1" spans="1:18" ht="15.75" customHeight="1" x14ac:dyDescent="0.25">
      <c r="A1" s="26" t="s">
        <v>1136</v>
      </c>
      <c r="B1" s="26" t="s">
        <v>1140</v>
      </c>
      <c r="C1" s="26" t="s">
        <v>1141</v>
      </c>
      <c r="D1" s="26" t="s">
        <v>1142</v>
      </c>
      <c r="E1" s="26" t="s">
        <v>1143</v>
      </c>
      <c r="F1" s="26" t="s">
        <v>1303</v>
      </c>
      <c r="G1" s="26" t="s">
        <v>1144</v>
      </c>
      <c r="H1" s="26" t="s">
        <v>1145</v>
      </c>
      <c r="I1" s="26" t="s">
        <v>1304</v>
      </c>
      <c r="J1" s="26" t="s">
        <v>1146</v>
      </c>
      <c r="K1" s="26" t="s">
        <v>1147</v>
      </c>
      <c r="L1" s="26" t="s">
        <v>1305</v>
      </c>
      <c r="M1" s="26" t="s">
        <v>1148</v>
      </c>
      <c r="N1" s="26" t="s">
        <v>1213</v>
      </c>
      <c r="O1" s="26" t="s">
        <v>1214</v>
      </c>
      <c r="P1" s="26" t="s">
        <v>1149</v>
      </c>
      <c r="Q1" s="26"/>
      <c r="R1" s="53"/>
    </row>
    <row r="2" spans="1:18" x14ac:dyDescent="0.25">
      <c r="A2" s="71" t="s">
        <v>10</v>
      </c>
      <c r="B2" s="71">
        <v>196.55840000000001</v>
      </c>
      <c r="C2" s="71"/>
      <c r="D2" s="71">
        <v>196.55840000000001</v>
      </c>
      <c r="E2" s="71">
        <v>115.94</v>
      </c>
      <c r="F2" s="71">
        <v>32.8842</v>
      </c>
      <c r="G2" s="71">
        <v>20.7639</v>
      </c>
      <c r="H2" s="71">
        <v>24</v>
      </c>
      <c r="I2" s="71">
        <v>26.142299999999999</v>
      </c>
      <c r="J2" s="71"/>
      <c r="K2" s="71"/>
      <c r="L2" s="71">
        <v>4.1081000000000003</v>
      </c>
      <c r="M2" s="71"/>
      <c r="N2" s="71">
        <v>0</v>
      </c>
      <c r="O2" s="71">
        <v>0</v>
      </c>
      <c r="P2" s="71">
        <v>217.32230000000001</v>
      </c>
      <c r="Q2" s="73"/>
      <c r="R2" s="72"/>
    </row>
    <row r="3" spans="1:18" x14ac:dyDescent="0.25">
      <c r="A3" s="71" t="s">
        <v>11</v>
      </c>
      <c r="B3" s="73">
        <v>2094.6626000000001</v>
      </c>
      <c r="C3" s="71">
        <v>101.0664</v>
      </c>
      <c r="D3" s="73">
        <v>2195.7289999999998</v>
      </c>
      <c r="E3" s="73">
        <v>1105.58</v>
      </c>
      <c r="F3" s="71">
        <v>367.34550000000002</v>
      </c>
      <c r="G3" s="71">
        <v>184.55860000000001</v>
      </c>
      <c r="H3" s="71">
        <v>287</v>
      </c>
      <c r="I3" s="71">
        <v>292.03199999999998</v>
      </c>
      <c r="J3" s="71"/>
      <c r="K3" s="71">
        <v>163</v>
      </c>
      <c r="L3" s="71">
        <v>45.890700000000002</v>
      </c>
      <c r="M3" s="71">
        <v>70.265600000000006</v>
      </c>
      <c r="N3" s="71">
        <v>0</v>
      </c>
      <c r="O3" s="71">
        <v>0</v>
      </c>
      <c r="P3" s="73">
        <v>2450.5531999999998</v>
      </c>
      <c r="Q3" s="73"/>
      <c r="R3" s="72"/>
    </row>
    <row r="4" spans="1:18" x14ac:dyDescent="0.25">
      <c r="A4" s="71" t="s">
        <v>12</v>
      </c>
      <c r="B4" s="71">
        <v>135.27260000000001</v>
      </c>
      <c r="C4" s="71"/>
      <c r="D4" s="71">
        <v>135.27260000000001</v>
      </c>
      <c r="E4" s="71">
        <v>55.62</v>
      </c>
      <c r="F4" s="71">
        <v>22.6311</v>
      </c>
      <c r="G4" s="71">
        <v>8.2471999999999994</v>
      </c>
      <c r="H4" s="71">
        <v>23</v>
      </c>
      <c r="I4" s="71">
        <v>17.991299999999999</v>
      </c>
      <c r="J4" s="71">
        <v>3.7566000000000002</v>
      </c>
      <c r="K4" s="71"/>
      <c r="L4" s="71">
        <v>2.8271999999999999</v>
      </c>
      <c r="M4" s="71"/>
      <c r="N4" s="71">
        <v>0</v>
      </c>
      <c r="O4" s="71">
        <v>0</v>
      </c>
      <c r="P4" s="71">
        <v>147.2764</v>
      </c>
      <c r="Q4" s="73"/>
      <c r="R4" s="72"/>
    </row>
    <row r="5" spans="1:18" x14ac:dyDescent="0.25">
      <c r="A5" s="71" t="s">
        <v>13</v>
      </c>
      <c r="B5" s="71">
        <v>262.75150000000002</v>
      </c>
      <c r="C5" s="71"/>
      <c r="D5" s="71">
        <v>262.75150000000002</v>
      </c>
      <c r="E5" s="71">
        <v>55</v>
      </c>
      <c r="F5" s="71">
        <v>43.958300000000001</v>
      </c>
      <c r="G5" s="71">
        <v>2.7604000000000002</v>
      </c>
      <c r="H5" s="71">
        <v>23</v>
      </c>
      <c r="I5" s="71">
        <v>34.945900000000002</v>
      </c>
      <c r="J5" s="71"/>
      <c r="K5" s="71"/>
      <c r="L5" s="71">
        <v>5.4915000000000003</v>
      </c>
      <c r="M5" s="71"/>
      <c r="N5" s="71">
        <v>0</v>
      </c>
      <c r="O5" s="71">
        <v>0</v>
      </c>
      <c r="P5" s="71">
        <v>265.51190000000003</v>
      </c>
      <c r="Q5" s="73"/>
      <c r="R5" s="72"/>
    </row>
    <row r="6" spans="1:18" x14ac:dyDescent="0.25">
      <c r="A6" s="71" t="s">
        <v>497</v>
      </c>
      <c r="B6" s="71">
        <v>239.27440000000001</v>
      </c>
      <c r="C6" s="71"/>
      <c r="D6" s="71">
        <v>184.53649999999999</v>
      </c>
      <c r="E6" s="71">
        <v>26</v>
      </c>
      <c r="F6" s="71">
        <v>40.0306</v>
      </c>
      <c r="G6" s="71"/>
      <c r="H6" s="71">
        <v>15</v>
      </c>
      <c r="I6" s="71">
        <v>24.543399999999998</v>
      </c>
      <c r="J6" s="71"/>
      <c r="K6" s="71"/>
      <c r="L6" s="71">
        <v>3.8567999999999998</v>
      </c>
      <c r="M6" s="71"/>
      <c r="N6" s="71">
        <v>0</v>
      </c>
      <c r="O6" s="71">
        <v>0</v>
      </c>
      <c r="P6" s="71">
        <v>239.27440000000001</v>
      </c>
      <c r="Q6" s="73"/>
      <c r="R6" s="72"/>
    </row>
    <row r="7" spans="1:18" x14ac:dyDescent="0.25">
      <c r="A7" s="71" t="s">
        <v>14</v>
      </c>
      <c r="B7" s="73">
        <v>2111.39</v>
      </c>
      <c r="C7" s="71">
        <v>77.046199999999999</v>
      </c>
      <c r="D7" s="73">
        <v>2188.4362000000001</v>
      </c>
      <c r="E7" s="71">
        <v>716</v>
      </c>
      <c r="F7" s="71">
        <v>366.12540000000001</v>
      </c>
      <c r="G7" s="71">
        <v>87.468699999999998</v>
      </c>
      <c r="H7" s="71">
        <v>223</v>
      </c>
      <c r="I7" s="71">
        <v>291.06200000000001</v>
      </c>
      <c r="J7" s="71"/>
      <c r="K7" s="71">
        <v>15</v>
      </c>
      <c r="L7" s="71">
        <v>45.738300000000002</v>
      </c>
      <c r="M7" s="71"/>
      <c r="N7" s="71">
        <v>0</v>
      </c>
      <c r="O7" s="71">
        <v>0</v>
      </c>
      <c r="P7" s="73">
        <v>2275.9049</v>
      </c>
      <c r="Q7" s="73"/>
      <c r="R7" s="72"/>
    </row>
    <row r="8" spans="1:18" x14ac:dyDescent="0.25">
      <c r="A8" s="71" t="s">
        <v>15</v>
      </c>
      <c r="B8" s="71">
        <v>286.52260000000001</v>
      </c>
      <c r="C8" s="71"/>
      <c r="D8" s="71">
        <v>286.52260000000001</v>
      </c>
      <c r="E8" s="71">
        <v>158.47</v>
      </c>
      <c r="F8" s="71">
        <v>47.935200000000002</v>
      </c>
      <c r="G8" s="71">
        <v>27.633700000000001</v>
      </c>
      <c r="H8" s="71">
        <v>37</v>
      </c>
      <c r="I8" s="71">
        <v>38.107500000000002</v>
      </c>
      <c r="J8" s="71"/>
      <c r="K8" s="71"/>
      <c r="L8" s="71">
        <v>5.9882999999999997</v>
      </c>
      <c r="M8" s="71"/>
      <c r="N8" s="71">
        <v>0</v>
      </c>
      <c r="O8" s="71">
        <v>0</v>
      </c>
      <c r="P8" s="71">
        <v>314.15629999999999</v>
      </c>
      <c r="Q8" s="73"/>
      <c r="R8" s="72"/>
    </row>
    <row r="9" spans="1:18" x14ac:dyDescent="0.25">
      <c r="A9" s="71" t="s">
        <v>16</v>
      </c>
      <c r="B9" s="71">
        <v>324.17509999999999</v>
      </c>
      <c r="C9" s="71"/>
      <c r="D9" s="71">
        <v>324.17509999999999</v>
      </c>
      <c r="E9" s="71">
        <v>114.65</v>
      </c>
      <c r="F9" s="71">
        <v>54.234499999999997</v>
      </c>
      <c r="G9" s="71">
        <v>15.103899999999999</v>
      </c>
      <c r="H9" s="71">
        <v>30</v>
      </c>
      <c r="I9" s="71">
        <v>43.115299999999998</v>
      </c>
      <c r="J9" s="71"/>
      <c r="K9" s="71">
        <v>1</v>
      </c>
      <c r="L9" s="71">
        <v>6.7752999999999997</v>
      </c>
      <c r="M9" s="71"/>
      <c r="N9" s="71">
        <v>0</v>
      </c>
      <c r="O9" s="71">
        <v>0</v>
      </c>
      <c r="P9" s="71">
        <v>339.279</v>
      </c>
      <c r="Q9" s="73"/>
      <c r="R9" s="72"/>
    </row>
    <row r="10" spans="1:18" x14ac:dyDescent="0.25">
      <c r="A10" s="71" t="s">
        <v>17</v>
      </c>
      <c r="B10" s="71">
        <v>113.5253</v>
      </c>
      <c r="C10" s="71"/>
      <c r="D10" s="71">
        <v>113.5253</v>
      </c>
      <c r="E10" s="71">
        <v>46</v>
      </c>
      <c r="F10" s="71">
        <v>18.992799999999999</v>
      </c>
      <c r="G10" s="71">
        <v>6.7518000000000002</v>
      </c>
      <c r="H10" s="71">
        <v>19</v>
      </c>
      <c r="I10" s="71">
        <v>15.0989</v>
      </c>
      <c r="J10" s="71">
        <v>2.9258999999999999</v>
      </c>
      <c r="K10" s="71"/>
      <c r="L10" s="71">
        <v>2.3727</v>
      </c>
      <c r="M10" s="71"/>
      <c r="N10" s="71">
        <v>0</v>
      </c>
      <c r="O10" s="71">
        <v>0</v>
      </c>
      <c r="P10" s="71">
        <v>123.203</v>
      </c>
      <c r="Q10" s="73"/>
      <c r="R10" s="72"/>
    </row>
    <row r="11" spans="1:18" x14ac:dyDescent="0.25">
      <c r="A11" s="71" t="s">
        <v>18</v>
      </c>
      <c r="B11" s="71">
        <v>256.52969999999999</v>
      </c>
      <c r="C11" s="71">
        <v>16.3949</v>
      </c>
      <c r="D11" s="71">
        <v>272.9246</v>
      </c>
      <c r="E11" s="71">
        <v>118</v>
      </c>
      <c r="F11" s="71">
        <v>45.660299999999999</v>
      </c>
      <c r="G11" s="71">
        <v>18.084900000000001</v>
      </c>
      <c r="H11" s="71">
        <v>54</v>
      </c>
      <c r="I11" s="71">
        <v>36.298999999999999</v>
      </c>
      <c r="J11" s="71">
        <v>13.2758</v>
      </c>
      <c r="K11" s="71"/>
      <c r="L11" s="71">
        <v>5.7041000000000004</v>
      </c>
      <c r="M11" s="71"/>
      <c r="N11" s="71">
        <v>0</v>
      </c>
      <c r="O11" s="71">
        <v>0</v>
      </c>
      <c r="P11" s="71">
        <v>304.28530000000001</v>
      </c>
      <c r="Q11" s="73"/>
      <c r="R11" s="72"/>
    </row>
    <row r="12" spans="1:18" x14ac:dyDescent="0.25">
      <c r="A12" s="71" t="s">
        <v>19</v>
      </c>
      <c r="B12" s="71">
        <v>500.95</v>
      </c>
      <c r="C12" s="71">
        <v>18.4526</v>
      </c>
      <c r="D12" s="71">
        <v>519.40260000000001</v>
      </c>
      <c r="E12" s="71">
        <v>266.51</v>
      </c>
      <c r="F12" s="71">
        <v>86.896100000000004</v>
      </c>
      <c r="G12" s="71">
        <v>44.903500000000001</v>
      </c>
      <c r="H12" s="71">
        <v>80</v>
      </c>
      <c r="I12" s="71">
        <v>69.080500000000001</v>
      </c>
      <c r="J12" s="71">
        <v>8.1896000000000004</v>
      </c>
      <c r="K12" s="71"/>
      <c r="L12" s="71">
        <v>10.855499999999999</v>
      </c>
      <c r="M12" s="71"/>
      <c r="N12" s="71">
        <v>0</v>
      </c>
      <c r="O12" s="71">
        <v>0</v>
      </c>
      <c r="P12" s="71">
        <v>572.49570000000006</v>
      </c>
      <c r="Q12" s="73"/>
      <c r="R12" s="72"/>
    </row>
    <row r="13" spans="1:18" x14ac:dyDescent="0.25">
      <c r="A13" s="71" t="s">
        <v>20</v>
      </c>
      <c r="B13" s="73">
        <v>1971.3051</v>
      </c>
      <c r="C13" s="71">
        <v>0.23139999999999999</v>
      </c>
      <c r="D13" s="73">
        <v>1971.5364999999999</v>
      </c>
      <c r="E13" s="73">
        <v>1212.1500000000001</v>
      </c>
      <c r="F13" s="71">
        <v>329.8381</v>
      </c>
      <c r="G13" s="71">
        <v>220.578</v>
      </c>
      <c r="H13" s="71">
        <v>313</v>
      </c>
      <c r="I13" s="71">
        <v>262.21440000000001</v>
      </c>
      <c r="J13" s="71">
        <v>38.089199999999998</v>
      </c>
      <c r="K13" s="71">
        <v>86</v>
      </c>
      <c r="L13" s="71">
        <v>41.205100000000002</v>
      </c>
      <c r="M13" s="71">
        <v>26.876899999999999</v>
      </c>
      <c r="N13" s="71">
        <v>0</v>
      </c>
      <c r="O13" s="71">
        <v>0</v>
      </c>
      <c r="P13" s="73">
        <v>2257.0805999999998</v>
      </c>
      <c r="Q13" s="73"/>
      <c r="R13" s="72"/>
    </row>
    <row r="14" spans="1:18" x14ac:dyDescent="0.25">
      <c r="A14" s="71" t="s">
        <v>21</v>
      </c>
      <c r="B14" s="71">
        <v>369.2697</v>
      </c>
      <c r="C14" s="71">
        <v>14.4625</v>
      </c>
      <c r="D14" s="71">
        <v>383.73219999999998</v>
      </c>
      <c r="E14" s="71">
        <v>241</v>
      </c>
      <c r="F14" s="71">
        <v>64.198400000000007</v>
      </c>
      <c r="G14" s="71">
        <v>44.200400000000002</v>
      </c>
      <c r="H14" s="71">
        <v>48</v>
      </c>
      <c r="I14" s="71">
        <v>51.0364</v>
      </c>
      <c r="J14" s="71"/>
      <c r="K14" s="71">
        <v>42</v>
      </c>
      <c r="L14" s="71">
        <v>8.02</v>
      </c>
      <c r="M14" s="71">
        <v>20.388000000000002</v>
      </c>
      <c r="N14" s="71">
        <v>7.4756999999999998</v>
      </c>
      <c r="O14" s="71">
        <v>0</v>
      </c>
      <c r="P14" s="71">
        <v>455.79629999999997</v>
      </c>
      <c r="Q14" s="73"/>
      <c r="R14" s="72"/>
    </row>
    <row r="15" spans="1:18" x14ac:dyDescent="0.25">
      <c r="A15" s="71" t="s">
        <v>22</v>
      </c>
      <c r="B15" s="71">
        <v>648.726</v>
      </c>
      <c r="C15" s="71">
        <v>15.2464</v>
      </c>
      <c r="D15" s="71">
        <v>663.97239999999999</v>
      </c>
      <c r="E15" s="71">
        <v>446</v>
      </c>
      <c r="F15" s="71">
        <v>111.0826</v>
      </c>
      <c r="G15" s="71">
        <v>83.729399999999998</v>
      </c>
      <c r="H15" s="71">
        <v>108</v>
      </c>
      <c r="I15" s="71">
        <v>88.308300000000003</v>
      </c>
      <c r="J15" s="71">
        <v>14.768800000000001</v>
      </c>
      <c r="K15" s="71"/>
      <c r="L15" s="71">
        <v>13.877000000000001</v>
      </c>
      <c r="M15" s="71"/>
      <c r="N15" s="71">
        <v>27.779499999999999</v>
      </c>
      <c r="O15" s="71">
        <v>0</v>
      </c>
      <c r="P15" s="71">
        <v>790.25009999999997</v>
      </c>
      <c r="Q15" s="73"/>
      <c r="R15" s="72"/>
    </row>
    <row r="16" spans="1:18" x14ac:dyDescent="0.25">
      <c r="A16" s="71" t="s">
        <v>23</v>
      </c>
      <c r="B16" s="71">
        <v>297.4658</v>
      </c>
      <c r="C16" s="71">
        <v>14.378</v>
      </c>
      <c r="D16" s="71">
        <v>311.84379999999999</v>
      </c>
      <c r="E16" s="71">
        <v>237</v>
      </c>
      <c r="F16" s="71">
        <v>52.171500000000002</v>
      </c>
      <c r="G16" s="71">
        <v>46.207099999999997</v>
      </c>
      <c r="H16" s="71">
        <v>56</v>
      </c>
      <c r="I16" s="71">
        <v>41.475200000000001</v>
      </c>
      <c r="J16" s="71">
        <v>10.893599999999999</v>
      </c>
      <c r="K16" s="71">
        <v>15</v>
      </c>
      <c r="L16" s="71">
        <v>6.5175000000000001</v>
      </c>
      <c r="M16" s="71">
        <v>5.0895000000000001</v>
      </c>
      <c r="N16" s="71">
        <v>6.9101999999999997</v>
      </c>
      <c r="O16" s="71">
        <v>0</v>
      </c>
      <c r="P16" s="71">
        <v>380.94420000000002</v>
      </c>
      <c r="Q16" s="73"/>
      <c r="R16" s="72"/>
    </row>
    <row r="17" spans="1:18" x14ac:dyDescent="0.25">
      <c r="A17" s="71" t="s">
        <v>24</v>
      </c>
      <c r="B17" s="73">
        <v>1587.3110999999999</v>
      </c>
      <c r="C17" s="71">
        <v>80.966899999999995</v>
      </c>
      <c r="D17" s="73">
        <v>1668.278</v>
      </c>
      <c r="E17" s="71">
        <v>971.14</v>
      </c>
      <c r="F17" s="71">
        <v>279.10289999999998</v>
      </c>
      <c r="G17" s="71">
        <v>173.0093</v>
      </c>
      <c r="H17" s="71">
        <v>218</v>
      </c>
      <c r="I17" s="71">
        <v>221.881</v>
      </c>
      <c r="J17" s="71"/>
      <c r="K17" s="71">
        <v>48</v>
      </c>
      <c r="L17" s="71">
        <v>34.866999999999997</v>
      </c>
      <c r="M17" s="71">
        <v>7.8798000000000004</v>
      </c>
      <c r="N17" s="71">
        <v>5.0816999999999997</v>
      </c>
      <c r="O17" s="71">
        <v>0</v>
      </c>
      <c r="P17" s="73">
        <v>1854.2488000000001</v>
      </c>
      <c r="Q17" s="73"/>
      <c r="R17" s="72"/>
    </row>
    <row r="18" spans="1:18" x14ac:dyDescent="0.25">
      <c r="A18" s="71" t="s">
        <v>25</v>
      </c>
      <c r="B18" s="71">
        <v>523.86710000000005</v>
      </c>
      <c r="C18" s="71">
        <v>17.405100000000001</v>
      </c>
      <c r="D18" s="71">
        <v>541.2722</v>
      </c>
      <c r="E18" s="71">
        <v>292</v>
      </c>
      <c r="F18" s="71">
        <v>90.5548</v>
      </c>
      <c r="G18" s="71">
        <v>50.3613</v>
      </c>
      <c r="H18" s="71">
        <v>82</v>
      </c>
      <c r="I18" s="71">
        <v>71.989199999999997</v>
      </c>
      <c r="J18" s="71">
        <v>7.5080999999999998</v>
      </c>
      <c r="K18" s="71">
        <v>145</v>
      </c>
      <c r="L18" s="71">
        <v>11.3126</v>
      </c>
      <c r="M18" s="71">
        <v>80.212400000000002</v>
      </c>
      <c r="N18" s="71">
        <v>10.7197</v>
      </c>
      <c r="O18" s="71">
        <v>0</v>
      </c>
      <c r="P18" s="71">
        <v>690.07370000000003</v>
      </c>
      <c r="Q18" s="73"/>
      <c r="R18" s="72"/>
    </row>
    <row r="19" spans="1:18" x14ac:dyDescent="0.25">
      <c r="A19" s="71" t="s">
        <v>498</v>
      </c>
      <c r="B19" s="71">
        <v>156.9195</v>
      </c>
      <c r="C19" s="71"/>
      <c r="D19" s="71">
        <v>115.7418</v>
      </c>
      <c r="E19" s="71">
        <v>108.42</v>
      </c>
      <c r="F19" s="71">
        <v>26.252600000000001</v>
      </c>
      <c r="G19" s="71">
        <v>20.541799999999999</v>
      </c>
      <c r="H19" s="71">
        <v>21</v>
      </c>
      <c r="I19" s="71">
        <v>15.393700000000001</v>
      </c>
      <c r="J19" s="71">
        <v>4.2047999999999996</v>
      </c>
      <c r="K19" s="71"/>
      <c r="L19" s="71">
        <v>2.419</v>
      </c>
      <c r="M19" s="71"/>
      <c r="N19" s="71">
        <v>0</v>
      </c>
      <c r="O19" s="71">
        <v>0</v>
      </c>
      <c r="P19" s="71">
        <v>181.6661</v>
      </c>
      <c r="Q19" s="73"/>
      <c r="R19" s="72"/>
    </row>
    <row r="20" spans="1:18" x14ac:dyDescent="0.25">
      <c r="A20" s="71" t="s">
        <v>26</v>
      </c>
      <c r="B20" s="73">
        <v>2057.2440999999999</v>
      </c>
      <c r="C20" s="71">
        <v>131.62700000000001</v>
      </c>
      <c r="D20" s="73">
        <v>2188.8710999999998</v>
      </c>
      <c r="E20" s="73">
        <v>1382.24</v>
      </c>
      <c r="F20" s="71">
        <v>366.19810000000001</v>
      </c>
      <c r="G20" s="71">
        <v>254.01050000000001</v>
      </c>
      <c r="H20" s="71">
        <v>310</v>
      </c>
      <c r="I20" s="71">
        <v>291.11989999999997</v>
      </c>
      <c r="J20" s="71">
        <v>14.1601</v>
      </c>
      <c r="K20" s="71">
        <v>568</v>
      </c>
      <c r="L20" s="71">
        <v>45.747399999999999</v>
      </c>
      <c r="M20" s="71">
        <v>313.35160000000002</v>
      </c>
      <c r="N20" s="71">
        <v>51.828400000000002</v>
      </c>
      <c r="O20" s="71">
        <v>0</v>
      </c>
      <c r="P20" s="73">
        <v>2822.2217000000001</v>
      </c>
      <c r="Q20" s="73"/>
      <c r="R20" s="72"/>
    </row>
    <row r="21" spans="1:18" x14ac:dyDescent="0.25">
      <c r="A21" s="71" t="s">
        <v>27</v>
      </c>
      <c r="B21" s="71">
        <v>245.0163</v>
      </c>
      <c r="C21" s="71"/>
      <c r="D21" s="71">
        <v>245.0163</v>
      </c>
      <c r="E21" s="71">
        <v>96.5</v>
      </c>
      <c r="F21" s="71">
        <v>40.991199999999999</v>
      </c>
      <c r="G21" s="71">
        <v>13.8772</v>
      </c>
      <c r="H21" s="71">
        <v>34</v>
      </c>
      <c r="I21" s="71">
        <v>32.587200000000003</v>
      </c>
      <c r="J21" s="71">
        <v>1.0596000000000001</v>
      </c>
      <c r="K21" s="71"/>
      <c r="L21" s="71">
        <v>5.1208</v>
      </c>
      <c r="M21" s="71"/>
      <c r="N21" s="71">
        <v>0</v>
      </c>
      <c r="O21" s="71">
        <v>0</v>
      </c>
      <c r="P21" s="71">
        <v>259.95310000000001</v>
      </c>
      <c r="Q21" s="73"/>
      <c r="R21" s="72"/>
    </row>
    <row r="22" spans="1:18" x14ac:dyDescent="0.25">
      <c r="A22" s="71" t="s">
        <v>28</v>
      </c>
      <c r="B22" s="71">
        <v>158.40199999999999</v>
      </c>
      <c r="C22" s="71"/>
      <c r="D22" s="71">
        <v>158.40199999999999</v>
      </c>
      <c r="E22" s="71">
        <v>113</v>
      </c>
      <c r="F22" s="71">
        <v>26.500699999999998</v>
      </c>
      <c r="G22" s="71">
        <v>21.6248</v>
      </c>
      <c r="H22" s="71">
        <v>14</v>
      </c>
      <c r="I22" s="71">
        <v>21.067499999999999</v>
      </c>
      <c r="J22" s="71"/>
      <c r="K22" s="71"/>
      <c r="L22" s="71">
        <v>3.3106</v>
      </c>
      <c r="M22" s="71"/>
      <c r="N22" s="71">
        <v>0</v>
      </c>
      <c r="O22" s="71">
        <v>0</v>
      </c>
      <c r="P22" s="71">
        <v>180.02680000000001</v>
      </c>
      <c r="Q22" s="73"/>
      <c r="R22" s="72"/>
    </row>
    <row r="23" spans="1:18" x14ac:dyDescent="0.25">
      <c r="A23" s="71" t="s">
        <v>29</v>
      </c>
      <c r="B23" s="73">
        <v>1020.077</v>
      </c>
      <c r="C23" s="71">
        <v>28.645</v>
      </c>
      <c r="D23" s="73">
        <v>1048.722</v>
      </c>
      <c r="E23" s="71">
        <v>540</v>
      </c>
      <c r="F23" s="71">
        <v>175.4512</v>
      </c>
      <c r="G23" s="71">
        <v>91.137200000000007</v>
      </c>
      <c r="H23" s="71">
        <v>186</v>
      </c>
      <c r="I23" s="71">
        <v>139.47999999999999</v>
      </c>
      <c r="J23" s="71">
        <v>34.89</v>
      </c>
      <c r="K23" s="71">
        <v>19</v>
      </c>
      <c r="L23" s="71">
        <v>21.918299999999999</v>
      </c>
      <c r="M23" s="71"/>
      <c r="N23" s="71">
        <v>22.879100000000001</v>
      </c>
      <c r="O23" s="71">
        <v>0</v>
      </c>
      <c r="P23" s="73">
        <v>1197.6283000000001</v>
      </c>
      <c r="Q23" s="73"/>
      <c r="R23" s="72"/>
    </row>
    <row r="24" spans="1:18" x14ac:dyDescent="0.25">
      <c r="A24" s="71" t="s">
        <v>30</v>
      </c>
      <c r="B24" s="71">
        <v>148.54640000000001</v>
      </c>
      <c r="C24" s="71"/>
      <c r="D24" s="71">
        <v>148.54640000000001</v>
      </c>
      <c r="E24" s="71">
        <v>57</v>
      </c>
      <c r="F24" s="71">
        <v>24.851800000000001</v>
      </c>
      <c r="G24" s="71">
        <v>8.0370000000000008</v>
      </c>
      <c r="H24" s="71">
        <v>20</v>
      </c>
      <c r="I24" s="71">
        <v>19.756699999999999</v>
      </c>
      <c r="J24" s="71">
        <v>0.1825</v>
      </c>
      <c r="K24" s="71"/>
      <c r="L24" s="71">
        <v>3.1046</v>
      </c>
      <c r="M24" s="71"/>
      <c r="N24" s="71">
        <v>0</v>
      </c>
      <c r="O24" s="71">
        <v>0</v>
      </c>
      <c r="P24" s="71">
        <v>156.76589999999999</v>
      </c>
      <c r="Q24" s="73"/>
      <c r="R24" s="72"/>
    </row>
    <row r="25" spans="1:18" x14ac:dyDescent="0.25">
      <c r="A25" s="71" t="s">
        <v>31</v>
      </c>
      <c r="B25" s="71">
        <v>98.6721</v>
      </c>
      <c r="C25" s="71"/>
      <c r="D25" s="71">
        <v>98.6721</v>
      </c>
      <c r="E25" s="71">
        <v>56</v>
      </c>
      <c r="F25" s="71">
        <v>16.5078</v>
      </c>
      <c r="G25" s="71">
        <v>9.8729999999999993</v>
      </c>
      <c r="H25" s="71">
        <v>20</v>
      </c>
      <c r="I25" s="71">
        <v>13.1234</v>
      </c>
      <c r="J25" s="71">
        <v>5.1574999999999998</v>
      </c>
      <c r="K25" s="71"/>
      <c r="L25" s="71">
        <v>2.0621999999999998</v>
      </c>
      <c r="M25" s="71"/>
      <c r="N25" s="71">
        <v>0</v>
      </c>
      <c r="O25" s="71">
        <v>0</v>
      </c>
      <c r="P25" s="71">
        <v>113.7026</v>
      </c>
      <c r="Q25" s="73"/>
      <c r="R25" s="72"/>
    </row>
    <row r="26" spans="1:18" x14ac:dyDescent="0.25">
      <c r="A26" s="71" t="s">
        <v>32</v>
      </c>
      <c r="B26" s="71">
        <v>628.92909999999995</v>
      </c>
      <c r="C26" s="71">
        <v>5.9485000000000001</v>
      </c>
      <c r="D26" s="71">
        <v>634.87760000000003</v>
      </c>
      <c r="E26" s="71">
        <v>156</v>
      </c>
      <c r="F26" s="71">
        <v>106.215</v>
      </c>
      <c r="G26" s="71">
        <v>12.446199999999999</v>
      </c>
      <c r="H26" s="71">
        <v>63</v>
      </c>
      <c r="I26" s="71">
        <v>84.438699999999997</v>
      </c>
      <c r="J26" s="71"/>
      <c r="K26" s="71"/>
      <c r="L26" s="71">
        <v>13.2689</v>
      </c>
      <c r="M26" s="71"/>
      <c r="N26" s="71">
        <v>0</v>
      </c>
      <c r="O26" s="71">
        <v>0</v>
      </c>
      <c r="P26" s="71">
        <v>647.32380000000001</v>
      </c>
      <c r="Q26" s="73"/>
      <c r="R26" s="72"/>
    </row>
    <row r="27" spans="1:18" x14ac:dyDescent="0.25">
      <c r="A27" s="71" t="s">
        <v>33</v>
      </c>
      <c r="B27" s="71">
        <v>314.12920000000003</v>
      </c>
      <c r="C27" s="71"/>
      <c r="D27" s="71">
        <v>314.12920000000003</v>
      </c>
      <c r="E27" s="71">
        <v>154</v>
      </c>
      <c r="F27" s="71">
        <v>52.553800000000003</v>
      </c>
      <c r="G27" s="71">
        <v>25.361499999999999</v>
      </c>
      <c r="H27" s="71">
        <v>56</v>
      </c>
      <c r="I27" s="71">
        <v>41.779200000000003</v>
      </c>
      <c r="J27" s="71">
        <v>10.6656</v>
      </c>
      <c r="K27" s="71"/>
      <c r="L27" s="71">
        <v>6.5652999999999997</v>
      </c>
      <c r="M27" s="71"/>
      <c r="N27" s="71">
        <v>0</v>
      </c>
      <c r="O27" s="71">
        <v>0</v>
      </c>
      <c r="P27" s="71">
        <v>350.15629999999999</v>
      </c>
      <c r="Q27" s="73"/>
      <c r="R27" s="72"/>
    </row>
    <row r="28" spans="1:18" x14ac:dyDescent="0.25">
      <c r="A28" s="71" t="s">
        <v>34</v>
      </c>
      <c r="B28" s="71">
        <v>99.854699999999994</v>
      </c>
      <c r="C28" s="71"/>
      <c r="D28" s="71">
        <v>99.854699999999994</v>
      </c>
      <c r="E28" s="71">
        <v>50</v>
      </c>
      <c r="F28" s="71">
        <v>16.7057</v>
      </c>
      <c r="G28" s="71">
        <v>8.3236000000000008</v>
      </c>
      <c r="H28" s="71">
        <v>8</v>
      </c>
      <c r="I28" s="71">
        <v>13.2807</v>
      </c>
      <c r="J28" s="71"/>
      <c r="K28" s="71"/>
      <c r="L28" s="71">
        <v>2.0870000000000002</v>
      </c>
      <c r="M28" s="71"/>
      <c r="N28" s="71">
        <v>1.7161999999999999</v>
      </c>
      <c r="O28" s="71">
        <v>0</v>
      </c>
      <c r="P28" s="71">
        <v>109.89449999999999</v>
      </c>
      <c r="Q28" s="73"/>
      <c r="R28" s="72"/>
    </row>
    <row r="29" spans="1:18" x14ac:dyDescent="0.25">
      <c r="A29" s="71" t="s">
        <v>499</v>
      </c>
      <c r="B29" s="71">
        <v>58.598599999999998</v>
      </c>
      <c r="C29" s="71"/>
      <c r="D29" s="71">
        <v>40.287599999999998</v>
      </c>
      <c r="E29" s="71">
        <v>5</v>
      </c>
      <c r="F29" s="71">
        <v>9.8034999999999997</v>
      </c>
      <c r="G29" s="71"/>
      <c r="H29" s="71">
        <v>5</v>
      </c>
      <c r="I29" s="71">
        <v>5.3582999999999998</v>
      </c>
      <c r="J29" s="71"/>
      <c r="K29" s="71"/>
      <c r="L29" s="71">
        <v>0.84199999999999997</v>
      </c>
      <c r="M29" s="71"/>
      <c r="N29" s="71">
        <v>0</v>
      </c>
      <c r="O29" s="71">
        <v>0</v>
      </c>
      <c r="P29" s="71">
        <v>58.598599999999998</v>
      </c>
      <c r="Q29" s="73"/>
      <c r="R29" s="72"/>
    </row>
    <row r="30" spans="1:18" x14ac:dyDescent="0.25">
      <c r="A30" s="71" t="s">
        <v>35</v>
      </c>
      <c r="B30" s="71">
        <v>801.87919999999997</v>
      </c>
      <c r="C30" s="71"/>
      <c r="D30" s="71">
        <v>801.87919999999997</v>
      </c>
      <c r="E30" s="71">
        <v>412</v>
      </c>
      <c r="F30" s="71">
        <v>134.15440000000001</v>
      </c>
      <c r="G30" s="71">
        <v>69.461399999999998</v>
      </c>
      <c r="H30" s="71">
        <v>134</v>
      </c>
      <c r="I30" s="71">
        <v>106.6499</v>
      </c>
      <c r="J30" s="71">
        <v>20.512499999999999</v>
      </c>
      <c r="K30" s="71"/>
      <c r="L30" s="71">
        <v>16.7593</v>
      </c>
      <c r="M30" s="71"/>
      <c r="N30" s="71">
        <v>1.5893999999999999</v>
      </c>
      <c r="O30" s="71">
        <v>0</v>
      </c>
      <c r="P30" s="71">
        <v>893.4425</v>
      </c>
      <c r="Q30" s="73"/>
      <c r="R30" s="72"/>
    </row>
    <row r="31" spans="1:18" x14ac:dyDescent="0.25">
      <c r="A31" s="71" t="s">
        <v>36</v>
      </c>
      <c r="B31" s="71">
        <v>472.70979999999997</v>
      </c>
      <c r="C31" s="71"/>
      <c r="D31" s="71">
        <v>472.70979999999997</v>
      </c>
      <c r="E31" s="71">
        <v>501.79</v>
      </c>
      <c r="F31" s="71">
        <v>79.084299999999999</v>
      </c>
      <c r="G31" s="71">
        <v>105.6764</v>
      </c>
      <c r="H31" s="71">
        <v>74</v>
      </c>
      <c r="I31" s="71">
        <v>62.870399999999997</v>
      </c>
      <c r="J31" s="71">
        <v>8.3472000000000008</v>
      </c>
      <c r="K31" s="71"/>
      <c r="L31" s="71">
        <v>9.8795999999999999</v>
      </c>
      <c r="M31" s="71"/>
      <c r="N31" s="71">
        <v>0</v>
      </c>
      <c r="O31" s="71">
        <v>0</v>
      </c>
      <c r="P31" s="71">
        <v>586.73339999999996</v>
      </c>
      <c r="Q31" s="73"/>
      <c r="R31" s="72"/>
    </row>
    <row r="32" spans="1:18" x14ac:dyDescent="0.25">
      <c r="A32" s="71" t="s">
        <v>37</v>
      </c>
      <c r="B32" s="73">
        <v>1055.8249000000001</v>
      </c>
      <c r="C32" s="71">
        <v>32.395899999999997</v>
      </c>
      <c r="D32" s="73">
        <v>1088.2208000000001</v>
      </c>
      <c r="E32" s="71">
        <v>779.88</v>
      </c>
      <c r="F32" s="71">
        <v>182.05930000000001</v>
      </c>
      <c r="G32" s="71">
        <v>149.45519999999999</v>
      </c>
      <c r="H32" s="71">
        <v>193</v>
      </c>
      <c r="I32" s="71">
        <v>144.73339999999999</v>
      </c>
      <c r="J32" s="71">
        <v>36.200000000000003</v>
      </c>
      <c r="K32" s="71"/>
      <c r="L32" s="71">
        <v>22.7438</v>
      </c>
      <c r="M32" s="71"/>
      <c r="N32" s="71">
        <v>37.388599999999997</v>
      </c>
      <c r="O32" s="71">
        <v>0</v>
      </c>
      <c r="P32" s="73">
        <v>1311.2646</v>
      </c>
      <c r="Q32" s="73"/>
      <c r="R32" s="72"/>
    </row>
    <row r="33" spans="1:18" x14ac:dyDescent="0.25">
      <c r="A33" s="71" t="s">
        <v>38</v>
      </c>
      <c r="B33" s="71">
        <v>665.99659999999994</v>
      </c>
      <c r="C33" s="71">
        <v>25.2621</v>
      </c>
      <c r="D33" s="71">
        <v>691.25869999999998</v>
      </c>
      <c r="E33" s="71">
        <v>360</v>
      </c>
      <c r="F33" s="71">
        <v>115.6476</v>
      </c>
      <c r="G33" s="71">
        <v>61.088099999999997</v>
      </c>
      <c r="H33" s="71">
        <v>86</v>
      </c>
      <c r="I33" s="71">
        <v>91.937399999999997</v>
      </c>
      <c r="J33" s="71"/>
      <c r="K33" s="71">
        <v>1</v>
      </c>
      <c r="L33" s="71">
        <v>14.4473</v>
      </c>
      <c r="M33" s="71"/>
      <c r="N33" s="71">
        <v>0</v>
      </c>
      <c r="O33" s="71">
        <v>0</v>
      </c>
      <c r="P33" s="71">
        <v>752.34680000000003</v>
      </c>
      <c r="Q33" s="73"/>
      <c r="R33" s="72"/>
    </row>
    <row r="34" spans="1:18" x14ac:dyDescent="0.25">
      <c r="A34" s="71" t="s">
        <v>39</v>
      </c>
      <c r="B34" s="71">
        <v>426.90699999999998</v>
      </c>
      <c r="C34" s="71">
        <v>13.0648</v>
      </c>
      <c r="D34" s="71">
        <v>439.97179999999997</v>
      </c>
      <c r="E34" s="71">
        <v>207.75</v>
      </c>
      <c r="F34" s="71">
        <v>73.607299999999995</v>
      </c>
      <c r="G34" s="71">
        <v>33.535699999999999</v>
      </c>
      <c r="H34" s="71">
        <v>53</v>
      </c>
      <c r="I34" s="71">
        <v>58.516199999999998</v>
      </c>
      <c r="J34" s="71"/>
      <c r="K34" s="71">
        <v>1</v>
      </c>
      <c r="L34" s="71">
        <v>9.1953999999999994</v>
      </c>
      <c r="M34" s="71"/>
      <c r="N34" s="71">
        <v>5.2553999999999998</v>
      </c>
      <c r="O34" s="71">
        <v>0</v>
      </c>
      <c r="P34" s="71">
        <v>478.7629</v>
      </c>
      <c r="Q34" s="73"/>
      <c r="R34" s="72"/>
    </row>
    <row r="35" spans="1:18" x14ac:dyDescent="0.25">
      <c r="A35" s="71" t="s">
        <v>40</v>
      </c>
      <c r="B35" s="71">
        <v>184.2527</v>
      </c>
      <c r="C35" s="71">
        <v>6.5991999999999997</v>
      </c>
      <c r="D35" s="71">
        <v>190.8519</v>
      </c>
      <c r="E35" s="71">
        <v>43</v>
      </c>
      <c r="F35" s="71">
        <v>31.929500000000001</v>
      </c>
      <c r="G35" s="71">
        <v>2.7675999999999998</v>
      </c>
      <c r="H35" s="71">
        <v>14</v>
      </c>
      <c r="I35" s="71">
        <v>25.383299999999998</v>
      </c>
      <c r="J35" s="71"/>
      <c r="K35" s="71"/>
      <c r="L35" s="71">
        <v>3.9887999999999999</v>
      </c>
      <c r="M35" s="71"/>
      <c r="N35" s="71">
        <v>0</v>
      </c>
      <c r="O35" s="71">
        <v>0</v>
      </c>
      <c r="P35" s="71">
        <v>193.61949999999999</v>
      </c>
      <c r="Q35" s="73"/>
      <c r="R35" s="72"/>
    </row>
    <row r="36" spans="1:18" x14ac:dyDescent="0.25">
      <c r="A36" s="71" t="s">
        <v>41</v>
      </c>
      <c r="B36" s="71">
        <v>148.3905</v>
      </c>
      <c r="C36" s="71">
        <v>8.16</v>
      </c>
      <c r="D36" s="71">
        <v>156.5505</v>
      </c>
      <c r="E36" s="71">
        <v>100.02</v>
      </c>
      <c r="F36" s="71">
        <v>26.190899999999999</v>
      </c>
      <c r="G36" s="71">
        <v>18.4573</v>
      </c>
      <c r="H36" s="71">
        <v>34</v>
      </c>
      <c r="I36" s="71">
        <v>20.821200000000001</v>
      </c>
      <c r="J36" s="71">
        <v>9.8841000000000001</v>
      </c>
      <c r="K36" s="71"/>
      <c r="L36" s="71">
        <v>3.2719</v>
      </c>
      <c r="M36" s="71"/>
      <c r="N36" s="71">
        <v>3.2942</v>
      </c>
      <c r="O36" s="71">
        <v>0</v>
      </c>
      <c r="P36" s="71">
        <v>188.18610000000001</v>
      </c>
      <c r="Q36" s="73"/>
      <c r="R36" s="72"/>
    </row>
    <row r="37" spans="1:18" x14ac:dyDescent="0.25">
      <c r="A37" s="71" t="s">
        <v>42</v>
      </c>
      <c r="B37" s="71">
        <v>738.86760000000004</v>
      </c>
      <c r="C37" s="71">
        <v>18.381799999999998</v>
      </c>
      <c r="D37" s="71">
        <v>757.24940000000004</v>
      </c>
      <c r="E37" s="71">
        <v>505.14</v>
      </c>
      <c r="F37" s="71">
        <v>126.6878</v>
      </c>
      <c r="G37" s="71">
        <v>94.613</v>
      </c>
      <c r="H37" s="71">
        <v>115</v>
      </c>
      <c r="I37" s="71">
        <v>100.71420000000001</v>
      </c>
      <c r="J37" s="71">
        <v>10.714399999999999</v>
      </c>
      <c r="K37" s="71">
        <v>8</v>
      </c>
      <c r="L37" s="71">
        <v>15.826499999999999</v>
      </c>
      <c r="M37" s="71"/>
      <c r="N37" s="71">
        <v>25.6751</v>
      </c>
      <c r="O37" s="71">
        <v>0</v>
      </c>
      <c r="P37" s="71">
        <v>888.25189999999998</v>
      </c>
      <c r="Q37" s="73"/>
      <c r="R37" s="72"/>
    </row>
    <row r="38" spans="1:18" x14ac:dyDescent="0.25">
      <c r="A38" s="71" t="s">
        <v>43</v>
      </c>
      <c r="B38" s="73">
        <v>1761.9478999999999</v>
      </c>
      <c r="C38" s="71">
        <v>69.566699999999997</v>
      </c>
      <c r="D38" s="73">
        <v>1831.5146</v>
      </c>
      <c r="E38" s="71">
        <v>302.18</v>
      </c>
      <c r="F38" s="71">
        <v>306.41239999999999</v>
      </c>
      <c r="G38" s="71"/>
      <c r="H38" s="71">
        <v>174</v>
      </c>
      <c r="I38" s="71">
        <v>243.59139999999999</v>
      </c>
      <c r="J38" s="71"/>
      <c r="K38" s="71">
        <v>6</v>
      </c>
      <c r="L38" s="71">
        <v>38.278700000000001</v>
      </c>
      <c r="M38" s="71"/>
      <c r="N38" s="71">
        <v>0</v>
      </c>
      <c r="O38" s="71">
        <v>0</v>
      </c>
      <c r="P38" s="73">
        <v>1831.5146</v>
      </c>
      <c r="Q38" s="73"/>
      <c r="R38" s="72"/>
    </row>
    <row r="39" spans="1:18" x14ac:dyDescent="0.25">
      <c r="A39" s="71" t="s">
        <v>44</v>
      </c>
      <c r="B39" s="73">
        <v>1396.126</v>
      </c>
      <c r="C39" s="71">
        <v>48.212699999999998</v>
      </c>
      <c r="D39" s="73">
        <v>1444.3387</v>
      </c>
      <c r="E39" s="71">
        <v>398.32</v>
      </c>
      <c r="F39" s="71">
        <v>241.6379</v>
      </c>
      <c r="G39" s="71">
        <v>39.170499999999997</v>
      </c>
      <c r="H39" s="71">
        <v>165</v>
      </c>
      <c r="I39" s="71">
        <v>192.09700000000001</v>
      </c>
      <c r="J39" s="71"/>
      <c r="K39" s="71">
        <v>39</v>
      </c>
      <c r="L39" s="71">
        <v>30.186699999999998</v>
      </c>
      <c r="M39" s="71">
        <v>5.2880000000000003</v>
      </c>
      <c r="N39" s="71">
        <v>0</v>
      </c>
      <c r="O39" s="71">
        <v>0</v>
      </c>
      <c r="P39" s="73">
        <v>1488.7972</v>
      </c>
      <c r="Q39" s="73"/>
      <c r="R39" s="72"/>
    </row>
    <row r="40" spans="1:18" x14ac:dyDescent="0.25">
      <c r="A40" s="71" t="s">
        <v>45</v>
      </c>
      <c r="B40" s="71">
        <v>353.16359999999997</v>
      </c>
      <c r="C40" s="71">
        <v>15.6326</v>
      </c>
      <c r="D40" s="71">
        <v>368.7962</v>
      </c>
      <c r="E40" s="71">
        <v>129.24</v>
      </c>
      <c r="F40" s="71">
        <v>61.699599999999997</v>
      </c>
      <c r="G40" s="71">
        <v>16.885100000000001</v>
      </c>
      <c r="H40" s="71">
        <v>46</v>
      </c>
      <c r="I40" s="71">
        <v>49.049900000000001</v>
      </c>
      <c r="J40" s="71"/>
      <c r="K40" s="71"/>
      <c r="L40" s="71">
        <v>7.7077999999999998</v>
      </c>
      <c r="M40" s="71"/>
      <c r="N40" s="71">
        <v>0</v>
      </c>
      <c r="O40" s="71">
        <v>0</v>
      </c>
      <c r="P40" s="71">
        <v>385.68130000000002</v>
      </c>
      <c r="Q40" s="73"/>
      <c r="R40" s="72"/>
    </row>
    <row r="41" spans="1:18" x14ac:dyDescent="0.25">
      <c r="A41" s="71" t="s">
        <v>46</v>
      </c>
      <c r="B41" s="73">
        <v>1197.6397999999999</v>
      </c>
      <c r="C41" s="71">
        <v>39.11</v>
      </c>
      <c r="D41" s="73">
        <v>1236.7498000000001</v>
      </c>
      <c r="E41" s="71">
        <v>307.47000000000003</v>
      </c>
      <c r="F41" s="71">
        <v>206.90819999999999</v>
      </c>
      <c r="G41" s="71">
        <v>25.1404</v>
      </c>
      <c r="H41" s="71">
        <v>116</v>
      </c>
      <c r="I41" s="71">
        <v>164.48769999999999</v>
      </c>
      <c r="J41" s="71"/>
      <c r="K41" s="71"/>
      <c r="L41" s="71">
        <v>25.848099999999999</v>
      </c>
      <c r="M41" s="71"/>
      <c r="N41" s="71">
        <v>0</v>
      </c>
      <c r="O41" s="71">
        <v>0</v>
      </c>
      <c r="P41" s="73">
        <v>1261.8902</v>
      </c>
      <c r="Q41" s="73"/>
      <c r="R41" s="72"/>
    </row>
    <row r="42" spans="1:18" x14ac:dyDescent="0.25">
      <c r="A42" s="71" t="s">
        <v>47</v>
      </c>
      <c r="B42" s="71">
        <v>535.4529</v>
      </c>
      <c r="C42" s="71">
        <v>20.3628</v>
      </c>
      <c r="D42" s="71">
        <v>555.81569999999999</v>
      </c>
      <c r="E42" s="71">
        <v>176.78</v>
      </c>
      <c r="F42" s="71">
        <v>92.988</v>
      </c>
      <c r="G42" s="71">
        <v>20.948</v>
      </c>
      <c r="H42" s="71">
        <v>42</v>
      </c>
      <c r="I42" s="71">
        <v>73.923500000000004</v>
      </c>
      <c r="J42" s="71"/>
      <c r="K42" s="71">
        <v>1</v>
      </c>
      <c r="L42" s="71">
        <v>11.6165</v>
      </c>
      <c r="M42" s="71"/>
      <c r="N42" s="71">
        <v>0</v>
      </c>
      <c r="O42" s="71">
        <v>0</v>
      </c>
      <c r="P42" s="71">
        <v>576.76369999999997</v>
      </c>
      <c r="Q42" s="73"/>
      <c r="R42" s="72"/>
    </row>
    <row r="43" spans="1:18" x14ac:dyDescent="0.25">
      <c r="A43" s="71" t="s">
        <v>48</v>
      </c>
      <c r="B43" s="73">
        <v>15756.068499999999</v>
      </c>
      <c r="C43" s="71">
        <v>751.84529999999995</v>
      </c>
      <c r="D43" s="73">
        <v>16507.913799999998</v>
      </c>
      <c r="E43" s="73">
        <v>7681.28</v>
      </c>
      <c r="F43" s="73">
        <v>2761.7739999999999</v>
      </c>
      <c r="G43" s="73">
        <v>1229.8765000000001</v>
      </c>
      <c r="H43" s="68">
        <v>2140</v>
      </c>
      <c r="I43" s="73">
        <v>2195.5524999999998</v>
      </c>
      <c r="J43" s="71"/>
      <c r="K43" s="68">
        <v>1664</v>
      </c>
      <c r="L43" s="71">
        <v>345.0154</v>
      </c>
      <c r="M43" s="71">
        <v>791.39080000000001</v>
      </c>
      <c r="N43" s="71">
        <v>149.5566</v>
      </c>
      <c r="O43" s="71">
        <v>0</v>
      </c>
      <c r="P43" s="73">
        <v>18678.737700000001</v>
      </c>
      <c r="Q43" s="73"/>
      <c r="R43" s="72"/>
    </row>
    <row r="44" spans="1:18" x14ac:dyDescent="0.25">
      <c r="A44" s="71" t="s">
        <v>49</v>
      </c>
      <c r="B44" s="71">
        <v>648.18010000000004</v>
      </c>
      <c r="C44" s="71">
        <v>9.2310999999999996</v>
      </c>
      <c r="D44" s="71">
        <v>657.41120000000001</v>
      </c>
      <c r="E44" s="71">
        <v>147.51</v>
      </c>
      <c r="F44" s="71">
        <v>109.9849</v>
      </c>
      <c r="G44" s="71">
        <v>9.3812999999999995</v>
      </c>
      <c r="H44" s="71">
        <v>112</v>
      </c>
      <c r="I44" s="71">
        <v>87.435699999999997</v>
      </c>
      <c r="J44" s="71">
        <v>18.423200000000001</v>
      </c>
      <c r="K44" s="71">
        <v>2</v>
      </c>
      <c r="L44" s="71">
        <v>13.7399</v>
      </c>
      <c r="M44" s="71"/>
      <c r="N44" s="71">
        <v>0</v>
      </c>
      <c r="O44" s="71">
        <v>0</v>
      </c>
      <c r="P44" s="71">
        <v>685.21569999999997</v>
      </c>
      <c r="Q44" s="73"/>
      <c r="R44" s="72"/>
    </row>
    <row r="45" spans="1:18" x14ac:dyDescent="0.25">
      <c r="A45" s="71" t="s">
        <v>50</v>
      </c>
      <c r="B45" s="71">
        <v>778.23400000000004</v>
      </c>
      <c r="C45" s="71">
        <v>27.0793</v>
      </c>
      <c r="D45" s="71">
        <v>805.31330000000003</v>
      </c>
      <c r="E45" s="71">
        <v>164.54</v>
      </c>
      <c r="F45" s="71">
        <v>134.72890000000001</v>
      </c>
      <c r="G45" s="71">
        <v>7.4527999999999999</v>
      </c>
      <c r="H45" s="71">
        <v>76</v>
      </c>
      <c r="I45" s="71">
        <v>107.1067</v>
      </c>
      <c r="J45" s="71"/>
      <c r="K45" s="71"/>
      <c r="L45" s="71">
        <v>16.831</v>
      </c>
      <c r="M45" s="71"/>
      <c r="N45" s="71">
        <v>11.504099999999999</v>
      </c>
      <c r="O45" s="71">
        <v>0</v>
      </c>
      <c r="P45" s="71">
        <v>824.27020000000005</v>
      </c>
      <c r="Q45" s="73"/>
      <c r="R45" s="72"/>
    </row>
    <row r="46" spans="1:18" x14ac:dyDescent="0.25">
      <c r="A46" s="71" t="s">
        <v>51</v>
      </c>
      <c r="B46" s="71">
        <v>242.34360000000001</v>
      </c>
      <c r="C46" s="71"/>
      <c r="D46" s="71">
        <v>242.34360000000001</v>
      </c>
      <c r="E46" s="71">
        <v>81</v>
      </c>
      <c r="F46" s="71">
        <v>40.5441</v>
      </c>
      <c r="G46" s="71">
        <v>10.114000000000001</v>
      </c>
      <c r="H46" s="71">
        <v>29</v>
      </c>
      <c r="I46" s="71">
        <v>32.231699999999996</v>
      </c>
      <c r="J46" s="71"/>
      <c r="K46" s="71"/>
      <c r="L46" s="71">
        <v>5.0650000000000004</v>
      </c>
      <c r="M46" s="71"/>
      <c r="N46" s="71">
        <v>0</v>
      </c>
      <c r="O46" s="71">
        <v>0</v>
      </c>
      <c r="P46" s="71">
        <v>252.45760000000001</v>
      </c>
      <c r="Q46" s="73"/>
      <c r="R46" s="72"/>
    </row>
    <row r="47" spans="1:18" x14ac:dyDescent="0.25">
      <c r="A47" s="71" t="s">
        <v>52</v>
      </c>
      <c r="B47" s="73">
        <v>9007.2284</v>
      </c>
      <c r="C47" s="71">
        <v>358.68540000000002</v>
      </c>
      <c r="D47" s="73">
        <v>9365.9138000000003</v>
      </c>
      <c r="E47" s="73">
        <v>5933.18</v>
      </c>
      <c r="F47" s="73">
        <v>1566.9174</v>
      </c>
      <c r="G47" s="73">
        <v>1091.5657000000001</v>
      </c>
      <c r="H47" s="68">
        <v>1185</v>
      </c>
      <c r="I47" s="73">
        <v>1245.6665</v>
      </c>
      <c r="J47" s="71"/>
      <c r="K47" s="68">
        <v>1138</v>
      </c>
      <c r="L47" s="71">
        <v>195.74760000000001</v>
      </c>
      <c r="M47" s="71">
        <v>565.35140000000001</v>
      </c>
      <c r="N47" s="71">
        <v>67.077799999999996</v>
      </c>
      <c r="O47" s="71">
        <v>0</v>
      </c>
      <c r="P47" s="73">
        <v>11089.9087</v>
      </c>
      <c r="Q47" s="73"/>
      <c r="R47" s="72"/>
    </row>
    <row r="48" spans="1:18" x14ac:dyDescent="0.25">
      <c r="A48" s="71" t="s">
        <v>53</v>
      </c>
      <c r="B48" s="71">
        <v>577.91999999999996</v>
      </c>
      <c r="C48" s="71"/>
      <c r="D48" s="71">
        <v>577.91999999999996</v>
      </c>
      <c r="E48" s="71">
        <v>391</v>
      </c>
      <c r="F48" s="71">
        <v>96.686000000000007</v>
      </c>
      <c r="G48" s="71">
        <v>73.578500000000005</v>
      </c>
      <c r="H48" s="71">
        <v>69</v>
      </c>
      <c r="I48" s="71">
        <v>76.863399999999999</v>
      </c>
      <c r="J48" s="71"/>
      <c r="K48" s="71"/>
      <c r="L48" s="71">
        <v>12.0785</v>
      </c>
      <c r="M48" s="71"/>
      <c r="N48" s="71">
        <v>0</v>
      </c>
      <c r="O48" s="71">
        <v>0</v>
      </c>
      <c r="P48" s="71">
        <v>651.49850000000004</v>
      </c>
      <c r="Q48" s="73"/>
      <c r="R48" s="72"/>
    </row>
    <row r="49" spans="1:18" x14ac:dyDescent="0.25">
      <c r="A49" s="71" t="s">
        <v>54</v>
      </c>
      <c r="B49" s="73">
        <v>4124.0105000000003</v>
      </c>
      <c r="C49" s="71">
        <v>113.4503</v>
      </c>
      <c r="D49" s="73">
        <v>4237.4607999999998</v>
      </c>
      <c r="E49" s="73">
        <v>2911.08</v>
      </c>
      <c r="F49" s="71">
        <v>708.92719999999997</v>
      </c>
      <c r="G49" s="71">
        <v>550.53819999999996</v>
      </c>
      <c r="H49" s="71">
        <v>846</v>
      </c>
      <c r="I49" s="71">
        <v>563.58230000000003</v>
      </c>
      <c r="J49" s="71">
        <v>211.8133</v>
      </c>
      <c r="K49" s="71">
        <v>14</v>
      </c>
      <c r="L49" s="71">
        <v>88.562899999999999</v>
      </c>
      <c r="M49" s="71"/>
      <c r="N49" s="71">
        <v>62.636600000000001</v>
      </c>
      <c r="O49" s="71">
        <v>0</v>
      </c>
      <c r="P49" s="73">
        <v>5062.4489000000003</v>
      </c>
      <c r="Q49" s="73"/>
      <c r="R49" s="72"/>
    </row>
    <row r="50" spans="1:18" x14ac:dyDescent="0.25">
      <c r="A50" s="71" t="s">
        <v>55</v>
      </c>
      <c r="B50" s="71">
        <v>700.98130000000003</v>
      </c>
      <c r="C50" s="71">
        <v>20.5335</v>
      </c>
      <c r="D50" s="71">
        <v>721.51480000000004</v>
      </c>
      <c r="E50" s="71">
        <v>462</v>
      </c>
      <c r="F50" s="71">
        <v>120.7094</v>
      </c>
      <c r="G50" s="71">
        <v>85.322599999999994</v>
      </c>
      <c r="H50" s="71">
        <v>103</v>
      </c>
      <c r="I50" s="71">
        <v>95.961500000000001</v>
      </c>
      <c r="J50" s="71">
        <v>5.2789000000000001</v>
      </c>
      <c r="K50" s="71"/>
      <c r="L50" s="71">
        <v>15.079700000000001</v>
      </c>
      <c r="M50" s="71"/>
      <c r="N50" s="71">
        <v>0</v>
      </c>
      <c r="O50" s="71">
        <v>0</v>
      </c>
      <c r="P50" s="71">
        <v>812.11630000000002</v>
      </c>
      <c r="Q50" s="73"/>
      <c r="R50" s="72"/>
    </row>
    <row r="51" spans="1:18" x14ac:dyDescent="0.25">
      <c r="A51" s="71" t="s">
        <v>56</v>
      </c>
      <c r="B51" s="71">
        <v>45.068199999999997</v>
      </c>
      <c r="C51" s="71"/>
      <c r="D51" s="71">
        <v>45.068199999999997</v>
      </c>
      <c r="E51" s="71">
        <v>32</v>
      </c>
      <c r="F51" s="71">
        <v>7.5399000000000003</v>
      </c>
      <c r="G51" s="71">
        <v>6.1150000000000002</v>
      </c>
      <c r="H51" s="71">
        <v>14</v>
      </c>
      <c r="I51" s="71">
        <v>5.9941000000000004</v>
      </c>
      <c r="J51" s="71">
        <v>6.0044000000000004</v>
      </c>
      <c r="K51" s="71"/>
      <c r="L51" s="71">
        <v>0.94189999999999996</v>
      </c>
      <c r="M51" s="71"/>
      <c r="N51" s="71">
        <v>0</v>
      </c>
      <c r="O51" s="71">
        <v>0</v>
      </c>
      <c r="P51" s="71">
        <v>57.187600000000003</v>
      </c>
      <c r="Q51" s="73"/>
      <c r="R51" s="72"/>
    </row>
    <row r="52" spans="1:18" x14ac:dyDescent="0.25">
      <c r="A52" s="71" t="s">
        <v>57</v>
      </c>
      <c r="B52" s="71">
        <v>511.4239</v>
      </c>
      <c r="C52" s="71">
        <v>24.903500000000001</v>
      </c>
      <c r="D52" s="71">
        <v>536.32740000000001</v>
      </c>
      <c r="E52" s="71">
        <v>246</v>
      </c>
      <c r="F52" s="71">
        <v>89.727599999999995</v>
      </c>
      <c r="G52" s="71">
        <v>39.068100000000001</v>
      </c>
      <c r="H52" s="71">
        <v>91</v>
      </c>
      <c r="I52" s="71">
        <v>71.331500000000005</v>
      </c>
      <c r="J52" s="71">
        <v>14.751300000000001</v>
      </c>
      <c r="K52" s="71">
        <v>1</v>
      </c>
      <c r="L52" s="71">
        <v>11.209199999999999</v>
      </c>
      <c r="M52" s="71"/>
      <c r="N52" s="71">
        <v>13.6943</v>
      </c>
      <c r="O52" s="71">
        <v>0</v>
      </c>
      <c r="P52" s="71">
        <v>603.84109999999998</v>
      </c>
      <c r="Q52" s="73"/>
      <c r="R52" s="72"/>
    </row>
    <row r="53" spans="1:18" x14ac:dyDescent="0.25">
      <c r="A53" s="71" t="s">
        <v>500</v>
      </c>
      <c r="B53" s="71">
        <v>30.625699999999998</v>
      </c>
      <c r="C53" s="71"/>
      <c r="D53" s="71">
        <v>20.775700000000001</v>
      </c>
      <c r="E53" s="71">
        <v>13</v>
      </c>
      <c r="F53" s="71">
        <v>5.1237000000000004</v>
      </c>
      <c r="G53" s="71">
        <v>1.9691000000000001</v>
      </c>
      <c r="H53" s="71">
        <v>3</v>
      </c>
      <c r="I53" s="71">
        <v>2.7631999999999999</v>
      </c>
      <c r="J53" s="71">
        <v>0.17760000000000001</v>
      </c>
      <c r="K53" s="71"/>
      <c r="L53" s="71">
        <v>0.43419999999999997</v>
      </c>
      <c r="M53" s="71"/>
      <c r="N53" s="71">
        <v>0</v>
      </c>
      <c r="O53" s="71">
        <v>0</v>
      </c>
      <c r="P53" s="71">
        <v>32.772399999999998</v>
      </c>
      <c r="Q53" s="73"/>
      <c r="R53" s="72"/>
    </row>
    <row r="54" spans="1:18" x14ac:dyDescent="0.25">
      <c r="A54" s="71" t="s">
        <v>501</v>
      </c>
      <c r="B54" s="71">
        <v>43.578000000000003</v>
      </c>
      <c r="C54" s="71"/>
      <c r="D54" s="71">
        <v>27.430700000000002</v>
      </c>
      <c r="E54" s="71">
        <v>27</v>
      </c>
      <c r="F54" s="71">
        <v>7.2906000000000004</v>
      </c>
      <c r="G54" s="71">
        <v>4.9273999999999996</v>
      </c>
      <c r="H54" s="71">
        <v>6</v>
      </c>
      <c r="I54" s="71">
        <v>3.6482999999999999</v>
      </c>
      <c r="J54" s="71">
        <v>1.7638</v>
      </c>
      <c r="K54" s="71"/>
      <c r="L54" s="71">
        <v>0.57330000000000003</v>
      </c>
      <c r="M54" s="71"/>
      <c r="N54" s="71">
        <v>0</v>
      </c>
      <c r="O54" s="71">
        <v>0</v>
      </c>
      <c r="P54" s="71">
        <v>50.269199999999998</v>
      </c>
      <c r="Q54" s="73"/>
      <c r="R54" s="72"/>
    </row>
    <row r="55" spans="1:18" x14ac:dyDescent="0.25">
      <c r="A55" s="71" t="s">
        <v>58</v>
      </c>
      <c r="B55" s="71">
        <v>291.98489999999998</v>
      </c>
      <c r="C55" s="71">
        <v>17.352799999999998</v>
      </c>
      <c r="D55" s="71">
        <v>309.33769999999998</v>
      </c>
      <c r="E55" s="71">
        <v>127</v>
      </c>
      <c r="F55" s="71">
        <v>51.752200000000002</v>
      </c>
      <c r="G55" s="71">
        <v>18.812000000000001</v>
      </c>
      <c r="H55" s="71">
        <v>55</v>
      </c>
      <c r="I55" s="71">
        <v>41.1419</v>
      </c>
      <c r="J55" s="71">
        <v>10.393599999999999</v>
      </c>
      <c r="K55" s="71"/>
      <c r="L55" s="71">
        <v>6.4652000000000003</v>
      </c>
      <c r="M55" s="71"/>
      <c r="N55" s="71">
        <v>0</v>
      </c>
      <c r="O55" s="71">
        <v>0</v>
      </c>
      <c r="P55" s="71">
        <v>338.54329999999999</v>
      </c>
      <c r="Q55" s="73"/>
      <c r="R55" s="72"/>
    </row>
    <row r="56" spans="1:18" x14ac:dyDescent="0.25">
      <c r="A56" s="71" t="s">
        <v>502</v>
      </c>
      <c r="B56" s="71">
        <v>37.634599999999999</v>
      </c>
      <c r="C56" s="71"/>
      <c r="D56" s="71">
        <v>23.8752</v>
      </c>
      <c r="E56" s="71">
        <v>6</v>
      </c>
      <c r="F56" s="71">
        <v>6.2962999999999996</v>
      </c>
      <c r="G56" s="71"/>
      <c r="H56" s="71">
        <v>5</v>
      </c>
      <c r="I56" s="71">
        <v>3.1753999999999998</v>
      </c>
      <c r="J56" s="71">
        <v>1.3684000000000001</v>
      </c>
      <c r="K56" s="71"/>
      <c r="L56" s="71">
        <v>0.499</v>
      </c>
      <c r="M56" s="71"/>
      <c r="N56" s="71">
        <v>0</v>
      </c>
      <c r="O56" s="71">
        <v>0</v>
      </c>
      <c r="P56" s="71">
        <v>39.003</v>
      </c>
      <c r="Q56" s="73"/>
      <c r="R56" s="72"/>
    </row>
    <row r="57" spans="1:18" x14ac:dyDescent="0.25">
      <c r="A57" s="71" t="s">
        <v>59</v>
      </c>
      <c r="B57" s="71">
        <v>244.3809</v>
      </c>
      <c r="C57" s="71">
        <v>3.2642000000000002</v>
      </c>
      <c r="D57" s="71">
        <v>247.64510000000001</v>
      </c>
      <c r="E57" s="71">
        <v>141</v>
      </c>
      <c r="F57" s="71">
        <v>41.430999999999997</v>
      </c>
      <c r="G57" s="71">
        <v>24.892199999999999</v>
      </c>
      <c r="H57" s="71">
        <v>38</v>
      </c>
      <c r="I57" s="71">
        <v>32.936799999999998</v>
      </c>
      <c r="J57" s="71">
        <v>3.7974000000000001</v>
      </c>
      <c r="K57" s="71"/>
      <c r="L57" s="71">
        <v>5.1757999999999997</v>
      </c>
      <c r="M57" s="71"/>
      <c r="N57" s="71">
        <v>0</v>
      </c>
      <c r="O57" s="71">
        <v>0</v>
      </c>
      <c r="P57" s="71">
        <v>276.3347</v>
      </c>
      <c r="Q57" s="73"/>
      <c r="R57" s="72"/>
    </row>
    <row r="58" spans="1:18" x14ac:dyDescent="0.25">
      <c r="A58" s="71" t="s">
        <v>503</v>
      </c>
      <c r="B58" s="71">
        <v>32.832900000000002</v>
      </c>
      <c r="C58" s="71"/>
      <c r="D58" s="71">
        <v>23.501000000000001</v>
      </c>
      <c r="E58" s="71">
        <v>24</v>
      </c>
      <c r="F58" s="71">
        <v>5.4928999999999997</v>
      </c>
      <c r="G58" s="71">
        <v>4.6268000000000002</v>
      </c>
      <c r="H58" s="71">
        <v>2</v>
      </c>
      <c r="I58" s="71">
        <v>3.1255999999999999</v>
      </c>
      <c r="J58" s="71"/>
      <c r="K58" s="71"/>
      <c r="L58" s="71">
        <v>0.49120000000000003</v>
      </c>
      <c r="M58" s="71"/>
      <c r="N58" s="71">
        <v>0</v>
      </c>
      <c r="O58" s="71">
        <v>0</v>
      </c>
      <c r="P58" s="71">
        <v>37.459699999999998</v>
      </c>
      <c r="Q58" s="73"/>
      <c r="R58" s="72"/>
    </row>
    <row r="59" spans="1:18" x14ac:dyDescent="0.25">
      <c r="A59" s="71" t="s">
        <v>60</v>
      </c>
      <c r="B59" s="71">
        <v>873.34500000000003</v>
      </c>
      <c r="C59" s="71">
        <v>25.636099999999999</v>
      </c>
      <c r="D59" s="71">
        <v>898.98109999999997</v>
      </c>
      <c r="E59" s="71">
        <v>355.98</v>
      </c>
      <c r="F59" s="71">
        <v>150.39949999999999</v>
      </c>
      <c r="G59" s="71">
        <v>51.395099999999999</v>
      </c>
      <c r="H59" s="71">
        <v>122</v>
      </c>
      <c r="I59" s="71">
        <v>119.5645</v>
      </c>
      <c r="J59" s="71">
        <v>1.8266</v>
      </c>
      <c r="K59" s="71">
        <v>8</v>
      </c>
      <c r="L59" s="71">
        <v>18.788699999999999</v>
      </c>
      <c r="M59" s="71"/>
      <c r="N59" s="71">
        <v>0</v>
      </c>
      <c r="O59" s="71">
        <v>0</v>
      </c>
      <c r="P59" s="71">
        <v>952.20280000000002</v>
      </c>
      <c r="Q59" s="73"/>
      <c r="R59" s="72"/>
    </row>
    <row r="60" spans="1:18" x14ac:dyDescent="0.25">
      <c r="A60" s="71" t="s">
        <v>61</v>
      </c>
      <c r="B60" s="71">
        <v>613.03779999999995</v>
      </c>
      <c r="C60" s="71">
        <v>8.0165000000000006</v>
      </c>
      <c r="D60" s="71">
        <v>621.05430000000001</v>
      </c>
      <c r="E60" s="71">
        <v>235.27</v>
      </c>
      <c r="F60" s="71">
        <v>103.9024</v>
      </c>
      <c r="G60" s="71">
        <v>32.841900000000003</v>
      </c>
      <c r="H60" s="71">
        <v>94</v>
      </c>
      <c r="I60" s="71">
        <v>82.600200000000001</v>
      </c>
      <c r="J60" s="71">
        <v>8.5497999999999994</v>
      </c>
      <c r="K60" s="71">
        <v>1</v>
      </c>
      <c r="L60" s="71">
        <v>12.98</v>
      </c>
      <c r="M60" s="71"/>
      <c r="N60" s="71">
        <v>0</v>
      </c>
      <c r="O60" s="71">
        <v>0</v>
      </c>
      <c r="P60" s="71">
        <v>662.44600000000003</v>
      </c>
      <c r="Q60" s="73"/>
      <c r="R60" s="72"/>
    </row>
    <row r="61" spans="1:18" x14ac:dyDescent="0.25">
      <c r="A61" s="71" t="s">
        <v>62</v>
      </c>
      <c r="B61" s="73">
        <v>1938.1887999999999</v>
      </c>
      <c r="C61" s="71">
        <v>18.1511</v>
      </c>
      <c r="D61" s="73">
        <v>1956.3398999999999</v>
      </c>
      <c r="E61" s="73">
        <v>1113.5</v>
      </c>
      <c r="F61" s="71">
        <v>327.29570000000001</v>
      </c>
      <c r="G61" s="71">
        <v>196.55109999999999</v>
      </c>
      <c r="H61" s="71">
        <v>379</v>
      </c>
      <c r="I61" s="71">
        <v>260.19319999999999</v>
      </c>
      <c r="J61" s="71">
        <v>89.105099999999993</v>
      </c>
      <c r="K61" s="71">
        <v>29</v>
      </c>
      <c r="L61" s="71">
        <v>40.887500000000003</v>
      </c>
      <c r="M61" s="71"/>
      <c r="N61" s="71">
        <v>36.092700000000001</v>
      </c>
      <c r="O61" s="71">
        <v>0</v>
      </c>
      <c r="P61" s="73">
        <v>2278.0888</v>
      </c>
      <c r="Q61" s="73"/>
      <c r="R61" s="72"/>
    </row>
    <row r="62" spans="1:18" x14ac:dyDescent="0.25">
      <c r="A62" s="71" t="s">
        <v>63</v>
      </c>
      <c r="B62" s="71">
        <v>712.15869999999995</v>
      </c>
      <c r="C62" s="71"/>
      <c r="D62" s="71">
        <v>712.15869999999995</v>
      </c>
      <c r="E62" s="71">
        <v>261.04000000000002</v>
      </c>
      <c r="F62" s="71">
        <v>119.1442</v>
      </c>
      <c r="G62" s="71">
        <v>35.473999999999997</v>
      </c>
      <c r="H62" s="71">
        <v>96</v>
      </c>
      <c r="I62" s="71">
        <v>94.717100000000002</v>
      </c>
      <c r="J62" s="71">
        <v>0.96220000000000006</v>
      </c>
      <c r="K62" s="71"/>
      <c r="L62" s="71">
        <v>14.8841</v>
      </c>
      <c r="M62" s="71"/>
      <c r="N62" s="71">
        <v>0</v>
      </c>
      <c r="O62" s="71">
        <v>0</v>
      </c>
      <c r="P62" s="71">
        <v>748.59490000000005</v>
      </c>
      <c r="Q62" s="73"/>
      <c r="R62" s="72"/>
    </row>
    <row r="63" spans="1:18" x14ac:dyDescent="0.25">
      <c r="A63" s="71" t="s">
        <v>64</v>
      </c>
      <c r="B63" s="71">
        <v>330.68009999999998</v>
      </c>
      <c r="C63" s="71">
        <v>19.302800000000001</v>
      </c>
      <c r="D63" s="71">
        <v>349.98289999999997</v>
      </c>
      <c r="E63" s="71">
        <v>197</v>
      </c>
      <c r="F63" s="71">
        <v>58.552100000000003</v>
      </c>
      <c r="G63" s="71">
        <v>34.612000000000002</v>
      </c>
      <c r="H63" s="71">
        <v>66</v>
      </c>
      <c r="I63" s="71">
        <v>46.547699999999999</v>
      </c>
      <c r="J63" s="71">
        <v>14.5892</v>
      </c>
      <c r="K63" s="71"/>
      <c r="L63" s="71">
        <v>7.3146000000000004</v>
      </c>
      <c r="M63" s="71"/>
      <c r="N63" s="71">
        <v>0</v>
      </c>
      <c r="O63" s="71">
        <v>0</v>
      </c>
      <c r="P63" s="71">
        <v>399.1841</v>
      </c>
      <c r="Q63" s="73"/>
      <c r="R63" s="72"/>
    </row>
    <row r="64" spans="1:18" x14ac:dyDescent="0.25">
      <c r="A64" s="71" t="s">
        <v>65</v>
      </c>
      <c r="B64" s="73">
        <v>3298.2701999999999</v>
      </c>
      <c r="C64" s="71"/>
      <c r="D64" s="73">
        <v>3298.2701999999999</v>
      </c>
      <c r="E64" s="73">
        <v>1527.42</v>
      </c>
      <c r="F64" s="71">
        <v>551.80060000000003</v>
      </c>
      <c r="G64" s="71">
        <v>243.90479999999999</v>
      </c>
      <c r="H64" s="71">
        <v>410</v>
      </c>
      <c r="I64" s="71">
        <v>438.66989999999998</v>
      </c>
      <c r="J64" s="71"/>
      <c r="K64" s="71">
        <v>92</v>
      </c>
      <c r="L64" s="71">
        <v>68.933800000000005</v>
      </c>
      <c r="M64" s="71">
        <v>13.839700000000001</v>
      </c>
      <c r="N64" s="71">
        <v>0</v>
      </c>
      <c r="O64" s="71">
        <v>0</v>
      </c>
      <c r="P64" s="73">
        <v>3556.0147000000002</v>
      </c>
      <c r="Q64" s="73"/>
      <c r="R64" s="72"/>
    </row>
    <row r="65" spans="1:18" x14ac:dyDescent="0.25">
      <c r="A65" s="71" t="s">
        <v>66</v>
      </c>
      <c r="B65" s="71">
        <v>174.8295</v>
      </c>
      <c r="C65" s="71"/>
      <c r="D65" s="71">
        <v>174.8295</v>
      </c>
      <c r="E65" s="71">
        <v>119.67</v>
      </c>
      <c r="F65" s="71">
        <v>29.248999999999999</v>
      </c>
      <c r="G65" s="71">
        <v>22.6053</v>
      </c>
      <c r="H65" s="71">
        <v>39</v>
      </c>
      <c r="I65" s="71">
        <v>23.252300000000002</v>
      </c>
      <c r="J65" s="71">
        <v>11.8108</v>
      </c>
      <c r="K65" s="71"/>
      <c r="L65" s="71">
        <v>3.6539000000000001</v>
      </c>
      <c r="M65" s="71"/>
      <c r="N65" s="71">
        <v>0</v>
      </c>
      <c r="O65" s="71">
        <v>0</v>
      </c>
      <c r="P65" s="71">
        <v>209.2456</v>
      </c>
      <c r="Q65" s="73"/>
      <c r="R65" s="72"/>
    </row>
    <row r="66" spans="1:18" x14ac:dyDescent="0.25">
      <c r="A66" s="71" t="s">
        <v>67</v>
      </c>
      <c r="B66" s="71">
        <v>274.81569999999999</v>
      </c>
      <c r="C66" s="71"/>
      <c r="D66" s="71">
        <v>274.81569999999999</v>
      </c>
      <c r="E66" s="71">
        <v>158</v>
      </c>
      <c r="F66" s="71">
        <v>45.976700000000001</v>
      </c>
      <c r="G66" s="71">
        <v>28.005800000000001</v>
      </c>
      <c r="H66" s="71">
        <v>32</v>
      </c>
      <c r="I66" s="71">
        <v>36.5505</v>
      </c>
      <c r="J66" s="71"/>
      <c r="K66" s="71"/>
      <c r="L66" s="71">
        <v>5.7435999999999998</v>
      </c>
      <c r="M66" s="71"/>
      <c r="N66" s="71">
        <v>8.7537000000000003</v>
      </c>
      <c r="O66" s="71">
        <v>0</v>
      </c>
      <c r="P66" s="71">
        <v>311.5752</v>
      </c>
      <c r="Q66" s="73"/>
      <c r="R66" s="72"/>
    </row>
    <row r="67" spans="1:18" x14ac:dyDescent="0.25">
      <c r="A67" s="71" t="s">
        <v>68</v>
      </c>
      <c r="B67" s="73">
        <v>5000.4272000000001</v>
      </c>
      <c r="C67" s="71">
        <v>139.59</v>
      </c>
      <c r="D67" s="73">
        <v>5140.0172000000002</v>
      </c>
      <c r="E67" s="73">
        <v>1881.43</v>
      </c>
      <c r="F67" s="71">
        <v>859.92489999999998</v>
      </c>
      <c r="G67" s="71">
        <v>255.37629999999999</v>
      </c>
      <c r="H67" s="71">
        <v>702</v>
      </c>
      <c r="I67" s="71">
        <v>683.6223</v>
      </c>
      <c r="J67" s="71">
        <v>13.783300000000001</v>
      </c>
      <c r="K67" s="71">
        <v>62</v>
      </c>
      <c r="L67" s="71">
        <v>107.4264</v>
      </c>
      <c r="M67" s="71"/>
      <c r="N67" s="71">
        <v>4.9763000000000002</v>
      </c>
      <c r="O67" s="71">
        <v>0</v>
      </c>
      <c r="P67" s="73">
        <v>5414.1531000000004</v>
      </c>
      <c r="Q67" s="73"/>
      <c r="R67" s="72"/>
    </row>
    <row r="68" spans="1:18" x14ac:dyDescent="0.25">
      <c r="A68" s="71" t="s">
        <v>69</v>
      </c>
      <c r="B68" s="71">
        <v>192.6626</v>
      </c>
      <c r="C68" s="71"/>
      <c r="D68" s="71">
        <v>192.6626</v>
      </c>
      <c r="E68" s="71">
        <v>123</v>
      </c>
      <c r="F68" s="71">
        <v>32.232500000000002</v>
      </c>
      <c r="G68" s="71">
        <v>22.6919</v>
      </c>
      <c r="H68" s="71">
        <v>28</v>
      </c>
      <c r="I68" s="71">
        <v>25.624099999999999</v>
      </c>
      <c r="J68" s="71">
        <v>1.7819</v>
      </c>
      <c r="K68" s="71"/>
      <c r="L68" s="71">
        <v>4.0266000000000002</v>
      </c>
      <c r="M68" s="71"/>
      <c r="N68" s="71">
        <v>0</v>
      </c>
      <c r="O68" s="71">
        <v>0</v>
      </c>
      <c r="P68" s="71">
        <v>217.13640000000001</v>
      </c>
      <c r="Q68" s="73"/>
      <c r="R68" s="72"/>
    </row>
    <row r="69" spans="1:18" x14ac:dyDescent="0.25">
      <c r="A69" s="71" t="s">
        <v>70</v>
      </c>
      <c r="B69" s="71">
        <v>306.6499</v>
      </c>
      <c r="C69" s="71"/>
      <c r="D69" s="71">
        <v>306.6499</v>
      </c>
      <c r="E69" s="71">
        <v>108</v>
      </c>
      <c r="F69" s="71">
        <v>51.302500000000002</v>
      </c>
      <c r="G69" s="71">
        <v>14.1744</v>
      </c>
      <c r="H69" s="71">
        <v>44</v>
      </c>
      <c r="I69" s="71">
        <v>40.784399999999998</v>
      </c>
      <c r="J69" s="71">
        <v>2.4117000000000002</v>
      </c>
      <c r="K69" s="71"/>
      <c r="L69" s="71">
        <v>6.4089999999999998</v>
      </c>
      <c r="M69" s="71"/>
      <c r="N69" s="71">
        <v>4.5290999999999997</v>
      </c>
      <c r="O69" s="71">
        <v>0</v>
      </c>
      <c r="P69" s="71">
        <v>327.76510000000002</v>
      </c>
      <c r="Q69" s="73"/>
      <c r="R69" s="72"/>
    </row>
    <row r="70" spans="1:18" x14ac:dyDescent="0.25">
      <c r="A70" s="71" t="s">
        <v>71</v>
      </c>
      <c r="B70" s="73">
        <v>3603.1039000000001</v>
      </c>
      <c r="C70" s="71">
        <v>58.461100000000002</v>
      </c>
      <c r="D70" s="73">
        <v>3661.5650000000001</v>
      </c>
      <c r="E70" s="73">
        <v>2439.44</v>
      </c>
      <c r="F70" s="71">
        <v>612.57979999999998</v>
      </c>
      <c r="G70" s="71">
        <v>456.71499999999997</v>
      </c>
      <c r="H70" s="71">
        <v>589</v>
      </c>
      <c r="I70" s="71">
        <v>486.98809999999997</v>
      </c>
      <c r="J70" s="71">
        <v>76.508899999999997</v>
      </c>
      <c r="K70" s="71">
        <v>214</v>
      </c>
      <c r="L70" s="71">
        <v>76.526700000000005</v>
      </c>
      <c r="M70" s="71">
        <v>82.483999999999995</v>
      </c>
      <c r="N70" s="71">
        <v>10.230700000000001</v>
      </c>
      <c r="O70" s="71">
        <v>0</v>
      </c>
      <c r="P70" s="73">
        <v>4287.5036</v>
      </c>
      <c r="Q70" s="73"/>
      <c r="R70" s="72"/>
    </row>
    <row r="71" spans="1:18" x14ac:dyDescent="0.25">
      <c r="A71" s="71" t="s">
        <v>504</v>
      </c>
      <c r="B71" s="71">
        <v>319.97609999999997</v>
      </c>
      <c r="C71" s="71">
        <v>9.4507999999999992</v>
      </c>
      <c r="D71" s="71">
        <v>238.5444</v>
      </c>
      <c r="E71" s="71">
        <v>137.51</v>
      </c>
      <c r="F71" s="71">
        <v>55.113100000000003</v>
      </c>
      <c r="G71" s="71">
        <v>20.5992</v>
      </c>
      <c r="H71" s="71">
        <v>33</v>
      </c>
      <c r="I71" s="71">
        <v>31.726400000000002</v>
      </c>
      <c r="J71" s="71">
        <v>0.95520000000000005</v>
      </c>
      <c r="K71" s="71">
        <v>1</v>
      </c>
      <c r="L71" s="71">
        <v>4.9855999999999998</v>
      </c>
      <c r="M71" s="71"/>
      <c r="N71" s="71">
        <v>0</v>
      </c>
      <c r="O71" s="71">
        <v>0</v>
      </c>
      <c r="P71" s="71">
        <v>350.98129999999998</v>
      </c>
      <c r="Q71" s="73"/>
      <c r="R71" s="72"/>
    </row>
    <row r="72" spans="1:18" x14ac:dyDescent="0.25">
      <c r="A72" s="71" t="s">
        <v>72</v>
      </c>
      <c r="B72" s="71">
        <v>88.535499999999999</v>
      </c>
      <c r="C72" s="71"/>
      <c r="D72" s="71">
        <v>88.535499999999999</v>
      </c>
      <c r="E72" s="71">
        <v>48.5</v>
      </c>
      <c r="F72" s="71">
        <v>14.811999999999999</v>
      </c>
      <c r="G72" s="71">
        <v>8.4220000000000006</v>
      </c>
      <c r="H72" s="71">
        <v>20</v>
      </c>
      <c r="I72" s="71">
        <v>11.7752</v>
      </c>
      <c r="J72" s="71">
        <v>6.1685999999999996</v>
      </c>
      <c r="K72" s="71"/>
      <c r="L72" s="71">
        <v>1.8504</v>
      </c>
      <c r="M72" s="71"/>
      <c r="N72" s="71">
        <v>0</v>
      </c>
      <c r="O72" s="71">
        <v>0</v>
      </c>
      <c r="P72" s="71">
        <v>103.12609999999999</v>
      </c>
      <c r="Q72" s="73"/>
      <c r="R72" s="72"/>
    </row>
    <row r="73" spans="1:18" x14ac:dyDescent="0.25">
      <c r="A73" s="71" t="s">
        <v>73</v>
      </c>
      <c r="B73" s="71">
        <v>125.79130000000001</v>
      </c>
      <c r="C73" s="71"/>
      <c r="D73" s="71">
        <v>125.79130000000001</v>
      </c>
      <c r="E73" s="71">
        <v>41</v>
      </c>
      <c r="F73" s="71">
        <v>21.044899999999998</v>
      </c>
      <c r="G73" s="71">
        <v>4.9888000000000003</v>
      </c>
      <c r="H73" s="71">
        <v>27</v>
      </c>
      <c r="I73" s="71">
        <v>16.7302</v>
      </c>
      <c r="J73" s="71">
        <v>7.7023000000000001</v>
      </c>
      <c r="K73" s="71"/>
      <c r="L73" s="71">
        <v>2.629</v>
      </c>
      <c r="M73" s="71"/>
      <c r="N73" s="71">
        <v>0</v>
      </c>
      <c r="O73" s="71">
        <v>0</v>
      </c>
      <c r="P73" s="71">
        <v>138.48240000000001</v>
      </c>
      <c r="Q73" s="73"/>
      <c r="R73" s="72"/>
    </row>
    <row r="74" spans="1:18" x14ac:dyDescent="0.25">
      <c r="A74" s="71" t="s">
        <v>74</v>
      </c>
      <c r="B74" s="71">
        <v>38.988199999999999</v>
      </c>
      <c r="C74" s="71">
        <v>1.3187</v>
      </c>
      <c r="D74" s="71">
        <v>40.306899999999999</v>
      </c>
      <c r="E74" s="71">
        <v>32.56</v>
      </c>
      <c r="F74" s="71">
        <v>6.7432999999999996</v>
      </c>
      <c r="G74" s="71">
        <v>6.4542000000000002</v>
      </c>
      <c r="H74" s="71">
        <v>10</v>
      </c>
      <c r="I74" s="71">
        <v>5.3608000000000002</v>
      </c>
      <c r="J74" s="71">
        <v>3.4794</v>
      </c>
      <c r="K74" s="71"/>
      <c r="L74" s="71">
        <v>0.84240000000000004</v>
      </c>
      <c r="M74" s="71"/>
      <c r="N74" s="71">
        <v>0</v>
      </c>
      <c r="O74" s="71">
        <v>0</v>
      </c>
      <c r="P74" s="71">
        <v>50.240499999999997</v>
      </c>
      <c r="Q74" s="73"/>
      <c r="R74" s="72"/>
    </row>
    <row r="75" spans="1:18" x14ac:dyDescent="0.25">
      <c r="A75" s="71" t="s">
        <v>75</v>
      </c>
      <c r="B75" s="71">
        <v>758.97140000000002</v>
      </c>
      <c r="C75" s="71">
        <v>20.149799999999999</v>
      </c>
      <c r="D75" s="71">
        <v>779.12120000000004</v>
      </c>
      <c r="E75" s="71">
        <v>301</v>
      </c>
      <c r="F75" s="71">
        <v>130.34700000000001</v>
      </c>
      <c r="G75" s="71">
        <v>42.6633</v>
      </c>
      <c r="H75" s="71">
        <v>103</v>
      </c>
      <c r="I75" s="71">
        <v>103.62309999999999</v>
      </c>
      <c r="J75" s="71"/>
      <c r="K75" s="71"/>
      <c r="L75" s="71">
        <v>16.2836</v>
      </c>
      <c r="M75" s="71"/>
      <c r="N75" s="71">
        <v>0</v>
      </c>
      <c r="O75" s="71">
        <v>0</v>
      </c>
      <c r="P75" s="71">
        <v>821.78449999999998</v>
      </c>
      <c r="Q75" s="73"/>
      <c r="R75" s="72"/>
    </row>
    <row r="76" spans="1:18" x14ac:dyDescent="0.25">
      <c r="A76" s="71" t="s">
        <v>76</v>
      </c>
      <c r="B76" s="71">
        <v>140.99709999999999</v>
      </c>
      <c r="C76" s="71"/>
      <c r="D76" s="71">
        <v>140.99709999999999</v>
      </c>
      <c r="E76" s="71">
        <v>50</v>
      </c>
      <c r="F76" s="71">
        <v>23.588799999999999</v>
      </c>
      <c r="G76" s="71">
        <v>6.6028000000000002</v>
      </c>
      <c r="H76" s="71">
        <v>21</v>
      </c>
      <c r="I76" s="71">
        <v>18.752600000000001</v>
      </c>
      <c r="J76" s="71">
        <v>1.6855</v>
      </c>
      <c r="K76" s="71"/>
      <c r="L76" s="71">
        <v>2.9468000000000001</v>
      </c>
      <c r="M76" s="71"/>
      <c r="N76" s="71">
        <v>0</v>
      </c>
      <c r="O76" s="71">
        <v>0</v>
      </c>
      <c r="P76" s="71">
        <v>149.28540000000001</v>
      </c>
      <c r="Q76" s="73"/>
      <c r="R76" s="72"/>
    </row>
    <row r="77" spans="1:18" x14ac:dyDescent="0.25">
      <c r="A77" s="71" t="s">
        <v>77</v>
      </c>
      <c r="B77" s="71">
        <v>617.4058</v>
      </c>
      <c r="C77" s="71">
        <v>9.9280000000000008</v>
      </c>
      <c r="D77" s="71">
        <v>627.3338</v>
      </c>
      <c r="E77" s="71">
        <v>404.04</v>
      </c>
      <c r="F77" s="71">
        <v>104.9529</v>
      </c>
      <c r="G77" s="71">
        <v>74.771799999999999</v>
      </c>
      <c r="H77" s="71">
        <v>75</v>
      </c>
      <c r="I77" s="71">
        <v>83.435400000000001</v>
      </c>
      <c r="J77" s="71"/>
      <c r="K77" s="71"/>
      <c r="L77" s="71">
        <v>13.1113</v>
      </c>
      <c r="M77" s="71"/>
      <c r="N77" s="71">
        <v>0</v>
      </c>
      <c r="O77" s="71">
        <v>0</v>
      </c>
      <c r="P77" s="71">
        <v>702.10559999999998</v>
      </c>
      <c r="Q77" s="73"/>
      <c r="R77" s="72"/>
    </row>
    <row r="78" spans="1:18" x14ac:dyDescent="0.25">
      <c r="A78" s="71" t="s">
        <v>78</v>
      </c>
      <c r="B78" s="71">
        <v>417.75889999999998</v>
      </c>
      <c r="C78" s="71">
        <v>23.5138</v>
      </c>
      <c r="D78" s="71">
        <v>441.27269999999999</v>
      </c>
      <c r="E78" s="71">
        <v>304</v>
      </c>
      <c r="F78" s="71">
        <v>73.8249</v>
      </c>
      <c r="G78" s="71">
        <v>57.543799999999997</v>
      </c>
      <c r="H78" s="71">
        <v>70</v>
      </c>
      <c r="I78" s="71">
        <v>58.689300000000003</v>
      </c>
      <c r="J78" s="71">
        <v>8.4830000000000005</v>
      </c>
      <c r="K78" s="71"/>
      <c r="L78" s="71">
        <v>9.2225999999999999</v>
      </c>
      <c r="M78" s="71"/>
      <c r="N78" s="71">
        <v>18.178999999999998</v>
      </c>
      <c r="O78" s="71">
        <v>0</v>
      </c>
      <c r="P78" s="71">
        <v>525.47850000000005</v>
      </c>
      <c r="Q78" s="73"/>
      <c r="R78" s="72"/>
    </row>
    <row r="79" spans="1:18" x14ac:dyDescent="0.25">
      <c r="A79" s="71" t="s">
        <v>79</v>
      </c>
      <c r="B79" s="71">
        <v>480.15469999999999</v>
      </c>
      <c r="C79" s="71">
        <v>6.0267999999999997</v>
      </c>
      <c r="D79" s="71">
        <v>486.18150000000003</v>
      </c>
      <c r="E79" s="71">
        <v>143</v>
      </c>
      <c r="F79" s="71">
        <v>81.338200000000001</v>
      </c>
      <c r="G79" s="71">
        <v>15.4155</v>
      </c>
      <c r="H79" s="71">
        <v>89</v>
      </c>
      <c r="I79" s="71">
        <v>64.662099999999995</v>
      </c>
      <c r="J79" s="71">
        <v>18.253399999999999</v>
      </c>
      <c r="K79" s="71">
        <v>6</v>
      </c>
      <c r="L79" s="71">
        <v>10.161199999999999</v>
      </c>
      <c r="M79" s="71"/>
      <c r="N79" s="71">
        <v>2.1465000000000001</v>
      </c>
      <c r="O79" s="71">
        <v>0</v>
      </c>
      <c r="P79" s="71">
        <v>521.99689999999998</v>
      </c>
      <c r="Q79" s="73"/>
      <c r="R79" s="72"/>
    </row>
    <row r="80" spans="1:18" x14ac:dyDescent="0.25">
      <c r="A80" s="71" t="s">
        <v>505</v>
      </c>
      <c r="B80" s="71">
        <v>148.15360000000001</v>
      </c>
      <c r="C80" s="71"/>
      <c r="D80" s="71">
        <v>107.2453</v>
      </c>
      <c r="E80" s="71">
        <v>42</v>
      </c>
      <c r="F80" s="71">
        <v>24.786100000000001</v>
      </c>
      <c r="G80" s="71">
        <v>4.3034999999999997</v>
      </c>
      <c r="H80" s="71">
        <v>13</v>
      </c>
      <c r="I80" s="71">
        <v>14.2636</v>
      </c>
      <c r="J80" s="71"/>
      <c r="K80" s="71"/>
      <c r="L80" s="71">
        <v>2.2414000000000001</v>
      </c>
      <c r="M80" s="71"/>
      <c r="N80" s="71">
        <v>0</v>
      </c>
      <c r="O80" s="71">
        <v>0</v>
      </c>
      <c r="P80" s="71">
        <v>152.4571</v>
      </c>
      <c r="Q80" s="73"/>
      <c r="R80" s="72"/>
    </row>
    <row r="81" spans="1:18" x14ac:dyDescent="0.25">
      <c r="A81" s="71" t="s">
        <v>80</v>
      </c>
      <c r="B81" s="73">
        <v>5661.6505999999999</v>
      </c>
      <c r="C81" s="71">
        <v>217.625</v>
      </c>
      <c r="D81" s="73">
        <v>5879.2755999999999</v>
      </c>
      <c r="E81" s="73">
        <v>1754.87</v>
      </c>
      <c r="F81" s="71">
        <v>983.6028</v>
      </c>
      <c r="G81" s="71">
        <v>192.8168</v>
      </c>
      <c r="H81" s="71">
        <v>568</v>
      </c>
      <c r="I81" s="71">
        <v>781.94370000000004</v>
      </c>
      <c r="J81" s="71"/>
      <c r="K81" s="71">
        <v>134</v>
      </c>
      <c r="L81" s="71">
        <v>122.87690000000001</v>
      </c>
      <c r="M81" s="71">
        <v>6.6738999999999997</v>
      </c>
      <c r="N81" s="71">
        <v>45.594999999999999</v>
      </c>
      <c r="O81" s="71">
        <v>0</v>
      </c>
      <c r="P81" s="73">
        <v>6124.3612999999996</v>
      </c>
      <c r="Q81" s="73"/>
      <c r="R81" s="72"/>
    </row>
    <row r="82" spans="1:18" x14ac:dyDescent="0.25">
      <c r="A82" s="71" t="s">
        <v>81</v>
      </c>
      <c r="B82" s="71">
        <v>639.47649999999999</v>
      </c>
      <c r="C82" s="71">
        <v>18.875900000000001</v>
      </c>
      <c r="D82" s="71">
        <v>658.35239999999999</v>
      </c>
      <c r="E82" s="71">
        <v>270</v>
      </c>
      <c r="F82" s="71">
        <v>110.14239999999999</v>
      </c>
      <c r="G82" s="71">
        <v>39.964399999999998</v>
      </c>
      <c r="H82" s="71">
        <v>120</v>
      </c>
      <c r="I82" s="71">
        <v>87.560900000000004</v>
      </c>
      <c r="J82" s="71">
        <v>24.3293</v>
      </c>
      <c r="K82" s="71"/>
      <c r="L82" s="71">
        <v>13.759600000000001</v>
      </c>
      <c r="M82" s="71"/>
      <c r="N82" s="71">
        <v>9.8757000000000001</v>
      </c>
      <c r="O82" s="71">
        <v>0</v>
      </c>
      <c r="P82" s="71">
        <v>732.52179999999998</v>
      </c>
      <c r="Q82" s="73"/>
      <c r="R82" s="72"/>
    </row>
    <row r="83" spans="1:18" x14ac:dyDescent="0.25">
      <c r="A83" s="71" t="s">
        <v>506</v>
      </c>
      <c r="B83" s="71">
        <v>170.98099999999999</v>
      </c>
      <c r="C83" s="71"/>
      <c r="D83" s="71">
        <v>133.08369999999999</v>
      </c>
      <c r="E83" s="71">
        <v>50</v>
      </c>
      <c r="F83" s="71">
        <v>28.6051</v>
      </c>
      <c r="G83" s="71">
        <v>5.3487</v>
      </c>
      <c r="H83" s="71">
        <v>16</v>
      </c>
      <c r="I83" s="71">
        <v>17.700099999999999</v>
      </c>
      <c r="J83" s="71"/>
      <c r="K83" s="71"/>
      <c r="L83" s="71">
        <v>2.7814000000000001</v>
      </c>
      <c r="M83" s="71"/>
      <c r="N83" s="71">
        <v>0</v>
      </c>
      <c r="O83" s="71">
        <v>0</v>
      </c>
      <c r="P83" s="71">
        <v>176.3297</v>
      </c>
      <c r="Q83" s="73"/>
      <c r="R83" s="72"/>
    </row>
    <row r="84" spans="1:18" x14ac:dyDescent="0.25">
      <c r="A84" s="71" t="s">
        <v>82</v>
      </c>
      <c r="B84" s="73">
        <v>1868.6215</v>
      </c>
      <c r="C84" s="71">
        <v>48.579900000000002</v>
      </c>
      <c r="D84" s="73">
        <v>1917.2013999999999</v>
      </c>
      <c r="E84" s="71">
        <v>370.05</v>
      </c>
      <c r="F84" s="71">
        <v>320.74779999999998</v>
      </c>
      <c r="G84" s="71">
        <v>12.3256</v>
      </c>
      <c r="H84" s="71">
        <v>223</v>
      </c>
      <c r="I84" s="71">
        <v>254.98779999999999</v>
      </c>
      <c r="J84" s="71"/>
      <c r="K84" s="71">
        <v>24</v>
      </c>
      <c r="L84" s="71">
        <v>40.069499999999998</v>
      </c>
      <c r="M84" s="71"/>
      <c r="N84" s="71">
        <v>1.6063000000000001</v>
      </c>
      <c r="O84" s="71">
        <v>0</v>
      </c>
      <c r="P84" s="73">
        <v>1931.1333</v>
      </c>
      <c r="Q84" s="73"/>
      <c r="R84" s="72"/>
    </row>
    <row r="85" spans="1:18" x14ac:dyDescent="0.25">
      <c r="A85" s="71" t="s">
        <v>83</v>
      </c>
      <c r="B85" s="73">
        <v>1848.0409</v>
      </c>
      <c r="C85" s="71">
        <v>62.219799999999999</v>
      </c>
      <c r="D85" s="73">
        <v>1910.2607</v>
      </c>
      <c r="E85" s="71">
        <v>653.45000000000005</v>
      </c>
      <c r="F85" s="71">
        <v>319.58659999999998</v>
      </c>
      <c r="G85" s="71">
        <v>83.465800000000002</v>
      </c>
      <c r="H85" s="71">
        <v>238</v>
      </c>
      <c r="I85" s="71">
        <v>254.06469999999999</v>
      </c>
      <c r="J85" s="71"/>
      <c r="K85" s="71">
        <v>19</v>
      </c>
      <c r="L85" s="71">
        <v>39.924399999999999</v>
      </c>
      <c r="M85" s="71"/>
      <c r="N85" s="71">
        <v>0</v>
      </c>
      <c r="O85" s="71">
        <v>0</v>
      </c>
      <c r="P85" s="73">
        <v>1993.7265</v>
      </c>
      <c r="Q85" s="73"/>
      <c r="R85" s="72"/>
    </row>
    <row r="86" spans="1:18" x14ac:dyDescent="0.25">
      <c r="A86" s="71" t="s">
        <v>84</v>
      </c>
      <c r="B86" s="71">
        <v>232.50800000000001</v>
      </c>
      <c r="C86" s="71"/>
      <c r="D86" s="71">
        <v>232.50800000000001</v>
      </c>
      <c r="E86" s="71">
        <v>104</v>
      </c>
      <c r="F86" s="71">
        <v>38.898600000000002</v>
      </c>
      <c r="G86" s="71">
        <v>16.275400000000001</v>
      </c>
      <c r="H86" s="71">
        <v>40</v>
      </c>
      <c r="I86" s="71">
        <v>30.9236</v>
      </c>
      <c r="J86" s="71">
        <v>6.8072999999999997</v>
      </c>
      <c r="K86" s="71"/>
      <c r="L86" s="71">
        <v>4.8593999999999999</v>
      </c>
      <c r="M86" s="71"/>
      <c r="N86" s="71">
        <v>0</v>
      </c>
      <c r="O86" s="71">
        <v>0</v>
      </c>
      <c r="P86" s="71">
        <v>255.5907</v>
      </c>
      <c r="Q86" s="73"/>
      <c r="R86" s="72"/>
    </row>
    <row r="87" spans="1:18" x14ac:dyDescent="0.25">
      <c r="A87" s="71" t="s">
        <v>85</v>
      </c>
      <c r="B87" s="71">
        <v>399.11329999999998</v>
      </c>
      <c r="C87" s="71">
        <v>1.0228999999999999</v>
      </c>
      <c r="D87" s="71">
        <v>400.13619999999997</v>
      </c>
      <c r="E87" s="71">
        <v>135.29</v>
      </c>
      <c r="F87" s="71">
        <v>66.942800000000005</v>
      </c>
      <c r="G87" s="71">
        <v>17.0868</v>
      </c>
      <c r="H87" s="71">
        <v>54</v>
      </c>
      <c r="I87" s="71">
        <v>53.2181</v>
      </c>
      <c r="J87" s="71">
        <v>0.58640000000000003</v>
      </c>
      <c r="K87" s="71"/>
      <c r="L87" s="71">
        <v>8.3628</v>
      </c>
      <c r="M87" s="71"/>
      <c r="N87" s="71">
        <v>0</v>
      </c>
      <c r="O87" s="71">
        <v>0</v>
      </c>
      <c r="P87" s="71">
        <v>417.80939999999998</v>
      </c>
      <c r="Q87" s="73"/>
      <c r="R87" s="72"/>
    </row>
    <row r="88" spans="1:18" x14ac:dyDescent="0.25">
      <c r="A88" s="71" t="s">
        <v>86</v>
      </c>
      <c r="B88" s="73">
        <v>3652.4366</v>
      </c>
      <c r="C88" s="71">
        <v>151.98339999999999</v>
      </c>
      <c r="D88" s="73">
        <v>3804.42</v>
      </c>
      <c r="E88" s="73">
        <v>2251.96</v>
      </c>
      <c r="F88" s="71">
        <v>646.94150000000002</v>
      </c>
      <c r="G88" s="71">
        <v>401.25459999999998</v>
      </c>
      <c r="H88" s="71">
        <v>700</v>
      </c>
      <c r="I88" s="71">
        <v>514.30489999999998</v>
      </c>
      <c r="J88" s="71">
        <v>139.2713</v>
      </c>
      <c r="K88" s="71">
        <v>247</v>
      </c>
      <c r="L88" s="71">
        <v>80.819299999999998</v>
      </c>
      <c r="M88" s="71">
        <v>99.708399999999997</v>
      </c>
      <c r="N88" s="71">
        <v>27.087399999999999</v>
      </c>
      <c r="O88" s="71">
        <v>0</v>
      </c>
      <c r="P88" s="73">
        <v>4471.7416999999996</v>
      </c>
      <c r="Q88" s="73"/>
      <c r="R88" s="72"/>
    </row>
    <row r="89" spans="1:18" x14ac:dyDescent="0.25">
      <c r="A89" s="71" t="s">
        <v>87</v>
      </c>
      <c r="B89" s="71">
        <v>62.396700000000003</v>
      </c>
      <c r="C89" s="71">
        <v>0.1376</v>
      </c>
      <c r="D89" s="71">
        <v>62.534300000000002</v>
      </c>
      <c r="E89" s="71"/>
      <c r="F89" s="71">
        <v>10.462</v>
      </c>
      <c r="G89" s="71"/>
      <c r="H89" s="71"/>
      <c r="I89" s="71">
        <v>8.3170999999999999</v>
      </c>
      <c r="J89" s="71"/>
      <c r="K89" s="71"/>
      <c r="L89" s="71">
        <v>1.3069999999999999</v>
      </c>
      <c r="M89" s="71"/>
      <c r="N89" s="71">
        <v>0.29270000000000002</v>
      </c>
      <c r="O89" s="71">
        <v>0</v>
      </c>
      <c r="P89" s="71">
        <v>62.826999999999998</v>
      </c>
      <c r="Q89" s="73"/>
      <c r="R89" s="72"/>
    </row>
    <row r="90" spans="1:18" x14ac:dyDescent="0.25">
      <c r="A90" s="71" t="s">
        <v>88</v>
      </c>
      <c r="B90" s="71">
        <v>833.15800000000002</v>
      </c>
      <c r="C90" s="71">
        <v>36.711599999999997</v>
      </c>
      <c r="D90" s="71">
        <v>869.86959999999999</v>
      </c>
      <c r="E90" s="71">
        <v>443</v>
      </c>
      <c r="F90" s="71">
        <v>145.5292</v>
      </c>
      <c r="G90" s="71">
        <v>74.367699999999999</v>
      </c>
      <c r="H90" s="71">
        <v>82</v>
      </c>
      <c r="I90" s="71">
        <v>115.6927</v>
      </c>
      <c r="J90" s="71"/>
      <c r="K90" s="71"/>
      <c r="L90" s="71">
        <v>18.180299999999999</v>
      </c>
      <c r="M90" s="71"/>
      <c r="N90" s="71">
        <v>15.8713</v>
      </c>
      <c r="O90" s="71">
        <v>0</v>
      </c>
      <c r="P90" s="71">
        <v>960.10860000000002</v>
      </c>
      <c r="Q90" s="73"/>
      <c r="R90" s="72"/>
    </row>
    <row r="91" spans="1:18" x14ac:dyDescent="0.25">
      <c r="A91" s="71" t="s">
        <v>89</v>
      </c>
      <c r="B91" s="73">
        <v>1012.1713999999999</v>
      </c>
      <c r="C91" s="71">
        <v>49.2119</v>
      </c>
      <c r="D91" s="73">
        <v>1061.3833</v>
      </c>
      <c r="E91" s="71">
        <v>565.95000000000005</v>
      </c>
      <c r="F91" s="71">
        <v>177.5694</v>
      </c>
      <c r="G91" s="71">
        <v>97.095100000000002</v>
      </c>
      <c r="H91" s="71">
        <v>113</v>
      </c>
      <c r="I91" s="71">
        <v>141.16399999999999</v>
      </c>
      <c r="J91" s="71"/>
      <c r="K91" s="71"/>
      <c r="L91" s="71">
        <v>22.1829</v>
      </c>
      <c r="M91" s="71"/>
      <c r="N91" s="71">
        <v>0</v>
      </c>
      <c r="O91" s="71">
        <v>0</v>
      </c>
      <c r="P91" s="73">
        <v>1158.4784</v>
      </c>
      <c r="Q91" s="73"/>
      <c r="R91" s="72"/>
    </row>
    <row r="92" spans="1:18" x14ac:dyDescent="0.25">
      <c r="A92" s="71" t="s">
        <v>90</v>
      </c>
      <c r="B92" s="71">
        <v>112.34350000000001</v>
      </c>
      <c r="C92" s="71">
        <v>2.3800000000000002E-2</v>
      </c>
      <c r="D92" s="71">
        <v>112.3673</v>
      </c>
      <c r="E92" s="71">
        <v>34</v>
      </c>
      <c r="F92" s="71">
        <v>18.798999999999999</v>
      </c>
      <c r="G92" s="71">
        <v>3.8001999999999998</v>
      </c>
      <c r="H92" s="71">
        <v>19</v>
      </c>
      <c r="I92" s="71">
        <v>14.944900000000001</v>
      </c>
      <c r="J92" s="71">
        <v>3.0413999999999999</v>
      </c>
      <c r="K92" s="71"/>
      <c r="L92" s="71">
        <v>2.3485</v>
      </c>
      <c r="M92" s="71"/>
      <c r="N92" s="71">
        <v>0</v>
      </c>
      <c r="O92" s="71">
        <v>0</v>
      </c>
      <c r="P92" s="71">
        <v>119.2089</v>
      </c>
      <c r="Q92" s="73"/>
      <c r="R92" s="72"/>
    </row>
    <row r="93" spans="1:18" x14ac:dyDescent="0.25">
      <c r="A93" s="71" t="s">
        <v>91</v>
      </c>
      <c r="B93" s="71">
        <v>222.17080000000001</v>
      </c>
      <c r="C93" s="71"/>
      <c r="D93" s="71">
        <v>222.17080000000001</v>
      </c>
      <c r="E93" s="71">
        <v>108</v>
      </c>
      <c r="F93" s="71">
        <v>37.169199999999996</v>
      </c>
      <c r="G93" s="71">
        <v>17.707699999999999</v>
      </c>
      <c r="H93" s="71">
        <v>52</v>
      </c>
      <c r="I93" s="71">
        <v>29.5487</v>
      </c>
      <c r="J93" s="71">
        <v>16.8385</v>
      </c>
      <c r="K93" s="71"/>
      <c r="L93" s="71">
        <v>4.6433999999999997</v>
      </c>
      <c r="M93" s="71"/>
      <c r="N93" s="71">
        <v>0</v>
      </c>
      <c r="O93" s="71">
        <v>0</v>
      </c>
      <c r="P93" s="71">
        <v>256.71699999999998</v>
      </c>
      <c r="Q93" s="73"/>
      <c r="R93" s="72"/>
    </row>
    <row r="94" spans="1:18" x14ac:dyDescent="0.25">
      <c r="A94" s="71" t="s">
        <v>92</v>
      </c>
      <c r="B94" s="71">
        <v>100.10590000000001</v>
      </c>
      <c r="C94" s="71"/>
      <c r="D94" s="71">
        <v>100.10590000000001</v>
      </c>
      <c r="E94" s="71">
        <v>43</v>
      </c>
      <c r="F94" s="71">
        <v>16.747699999999998</v>
      </c>
      <c r="G94" s="71">
        <v>6.5631000000000004</v>
      </c>
      <c r="H94" s="71">
        <v>13</v>
      </c>
      <c r="I94" s="71">
        <v>13.3141</v>
      </c>
      <c r="J94" s="71"/>
      <c r="K94" s="71"/>
      <c r="L94" s="71">
        <v>2.0922000000000001</v>
      </c>
      <c r="M94" s="71"/>
      <c r="N94" s="71">
        <v>0</v>
      </c>
      <c r="O94" s="71">
        <v>0</v>
      </c>
      <c r="P94" s="71">
        <v>106.669</v>
      </c>
      <c r="Q94" s="73"/>
      <c r="R94" s="72"/>
    </row>
    <row r="95" spans="1:18" x14ac:dyDescent="0.25">
      <c r="A95" s="71" t="s">
        <v>93</v>
      </c>
      <c r="B95" s="71">
        <v>432.24310000000003</v>
      </c>
      <c r="C95" s="71"/>
      <c r="D95" s="71">
        <v>432.24310000000003</v>
      </c>
      <c r="E95" s="71">
        <v>203.87</v>
      </c>
      <c r="F95" s="71">
        <v>72.314300000000003</v>
      </c>
      <c r="G95" s="71">
        <v>32.8889</v>
      </c>
      <c r="H95" s="71">
        <v>64</v>
      </c>
      <c r="I95" s="71">
        <v>57.488300000000002</v>
      </c>
      <c r="J95" s="71">
        <v>4.8837999999999999</v>
      </c>
      <c r="K95" s="71">
        <v>1</v>
      </c>
      <c r="L95" s="71">
        <v>9.0338999999999992</v>
      </c>
      <c r="M95" s="71"/>
      <c r="N95" s="71">
        <v>0</v>
      </c>
      <c r="O95" s="71">
        <v>0</v>
      </c>
      <c r="P95" s="71">
        <v>470.01580000000001</v>
      </c>
      <c r="Q95" s="73"/>
      <c r="R95" s="72"/>
    </row>
    <row r="96" spans="1:18" x14ac:dyDescent="0.25">
      <c r="A96" s="71" t="s">
        <v>94</v>
      </c>
      <c r="B96" s="71">
        <v>225.63120000000001</v>
      </c>
      <c r="C96" s="71"/>
      <c r="D96" s="71">
        <v>225.63120000000001</v>
      </c>
      <c r="E96" s="71">
        <v>100</v>
      </c>
      <c r="F96" s="71">
        <v>37.748100000000001</v>
      </c>
      <c r="G96" s="71">
        <v>15.563000000000001</v>
      </c>
      <c r="H96" s="71">
        <v>28</v>
      </c>
      <c r="I96" s="71">
        <v>30.008900000000001</v>
      </c>
      <c r="J96" s="71"/>
      <c r="K96" s="71"/>
      <c r="L96" s="71">
        <v>4.7157</v>
      </c>
      <c r="M96" s="71"/>
      <c r="N96" s="71">
        <v>1.3775999999999999</v>
      </c>
      <c r="O96" s="71">
        <v>0</v>
      </c>
      <c r="P96" s="71">
        <v>242.5718</v>
      </c>
      <c r="Q96" s="73"/>
      <c r="R96" s="72"/>
    </row>
    <row r="97" spans="1:18" x14ac:dyDescent="0.25">
      <c r="A97" s="71" t="s">
        <v>95</v>
      </c>
      <c r="B97" s="73">
        <v>5973.9512000000004</v>
      </c>
      <c r="C97" s="71">
        <v>251.12989999999999</v>
      </c>
      <c r="D97" s="73">
        <v>6225.0811000000003</v>
      </c>
      <c r="E97" s="73">
        <v>1618.18</v>
      </c>
      <c r="F97" s="73">
        <v>1041.4561000000001</v>
      </c>
      <c r="G97" s="71">
        <v>144.18100000000001</v>
      </c>
      <c r="H97" s="71">
        <v>707</v>
      </c>
      <c r="I97" s="71">
        <v>827.93579999999997</v>
      </c>
      <c r="J97" s="71"/>
      <c r="K97" s="71">
        <v>313</v>
      </c>
      <c r="L97" s="71">
        <v>130.10419999999999</v>
      </c>
      <c r="M97" s="71">
        <v>109.7375</v>
      </c>
      <c r="N97" s="71">
        <v>8.1410999999999998</v>
      </c>
      <c r="O97" s="71">
        <v>0</v>
      </c>
      <c r="P97" s="73">
        <v>6487.1406999999999</v>
      </c>
      <c r="Q97" s="73"/>
      <c r="R97" s="72"/>
    </row>
    <row r="98" spans="1:18" x14ac:dyDescent="0.25">
      <c r="A98" s="71" t="s">
        <v>96</v>
      </c>
      <c r="B98" s="71">
        <v>624.81290000000001</v>
      </c>
      <c r="C98" s="71">
        <v>51.625599999999999</v>
      </c>
      <c r="D98" s="71">
        <v>676.43849999999998</v>
      </c>
      <c r="E98" s="71">
        <v>301.29000000000002</v>
      </c>
      <c r="F98" s="71">
        <v>113.1682</v>
      </c>
      <c r="G98" s="71">
        <v>47.030500000000004</v>
      </c>
      <c r="H98" s="71">
        <v>77</v>
      </c>
      <c r="I98" s="71">
        <v>89.966300000000004</v>
      </c>
      <c r="J98" s="71"/>
      <c r="K98" s="71">
        <v>8</v>
      </c>
      <c r="L98" s="71">
        <v>14.137600000000001</v>
      </c>
      <c r="M98" s="71"/>
      <c r="N98" s="71">
        <v>4.0911999999999997</v>
      </c>
      <c r="O98" s="71">
        <v>0</v>
      </c>
      <c r="P98" s="71">
        <v>727.56020000000001</v>
      </c>
      <c r="Q98" s="73"/>
      <c r="R98" s="72"/>
    </row>
    <row r="99" spans="1:18" x14ac:dyDescent="0.25">
      <c r="A99" s="71" t="s">
        <v>97</v>
      </c>
      <c r="B99" s="71">
        <v>330.68720000000002</v>
      </c>
      <c r="C99" s="71">
        <v>18.4587</v>
      </c>
      <c r="D99" s="71">
        <v>349.14589999999998</v>
      </c>
      <c r="E99" s="71">
        <v>164</v>
      </c>
      <c r="F99" s="71">
        <v>58.412100000000002</v>
      </c>
      <c r="G99" s="71">
        <v>26.396999999999998</v>
      </c>
      <c r="H99" s="71">
        <v>60</v>
      </c>
      <c r="I99" s="71">
        <v>46.436399999999999</v>
      </c>
      <c r="J99" s="71">
        <v>10.172700000000001</v>
      </c>
      <c r="K99" s="71">
        <v>2</v>
      </c>
      <c r="L99" s="71">
        <v>7.2971000000000004</v>
      </c>
      <c r="M99" s="71"/>
      <c r="N99" s="71">
        <v>0</v>
      </c>
      <c r="O99" s="71">
        <v>0</v>
      </c>
      <c r="P99" s="71">
        <v>385.71559999999999</v>
      </c>
      <c r="Q99" s="73"/>
      <c r="R99" s="72"/>
    </row>
    <row r="100" spans="1:18" x14ac:dyDescent="0.25">
      <c r="A100" s="71" t="s">
        <v>98</v>
      </c>
      <c r="B100" s="73">
        <v>1121.9852000000001</v>
      </c>
      <c r="C100" s="71">
        <v>42.647199999999998</v>
      </c>
      <c r="D100" s="73">
        <v>1164.6324</v>
      </c>
      <c r="E100" s="71">
        <v>355.43</v>
      </c>
      <c r="F100" s="71">
        <v>194.84299999999999</v>
      </c>
      <c r="G100" s="71">
        <v>40.146700000000003</v>
      </c>
      <c r="H100" s="71">
        <v>111</v>
      </c>
      <c r="I100" s="71">
        <v>154.89609999999999</v>
      </c>
      <c r="J100" s="71"/>
      <c r="K100" s="71">
        <v>9</v>
      </c>
      <c r="L100" s="71">
        <v>24.340800000000002</v>
      </c>
      <c r="M100" s="71"/>
      <c r="N100" s="71">
        <v>6.3859000000000004</v>
      </c>
      <c r="O100" s="71">
        <v>0</v>
      </c>
      <c r="P100" s="73">
        <v>1211.165</v>
      </c>
      <c r="Q100" s="73"/>
      <c r="R100" s="72"/>
    </row>
    <row r="101" spans="1:18" x14ac:dyDescent="0.25">
      <c r="A101" s="71" t="s">
        <v>99</v>
      </c>
      <c r="B101" s="73">
        <v>5319.6268</v>
      </c>
      <c r="C101" s="71">
        <v>122.1628</v>
      </c>
      <c r="D101" s="73">
        <v>5441.7896000000001</v>
      </c>
      <c r="E101" s="73">
        <v>1963.06</v>
      </c>
      <c r="F101" s="71">
        <v>910.41139999999996</v>
      </c>
      <c r="G101" s="71">
        <v>263.16210000000001</v>
      </c>
      <c r="H101" s="71">
        <v>685</v>
      </c>
      <c r="I101" s="71">
        <v>723.75800000000004</v>
      </c>
      <c r="J101" s="71"/>
      <c r="K101" s="71">
        <v>284</v>
      </c>
      <c r="L101" s="71">
        <v>113.7334</v>
      </c>
      <c r="M101" s="71">
        <v>102.16</v>
      </c>
      <c r="N101" s="71">
        <v>62.648200000000003</v>
      </c>
      <c r="O101" s="71">
        <v>0</v>
      </c>
      <c r="P101" s="73">
        <v>5869.7599</v>
      </c>
      <c r="Q101" s="73"/>
      <c r="R101" s="72"/>
    </row>
    <row r="102" spans="1:18" x14ac:dyDescent="0.25">
      <c r="A102" s="71" t="s">
        <v>100</v>
      </c>
      <c r="B102" s="71">
        <v>634.7174</v>
      </c>
      <c r="C102" s="71">
        <v>28.554400000000001</v>
      </c>
      <c r="D102" s="71">
        <v>663.27179999999998</v>
      </c>
      <c r="E102" s="71">
        <v>259</v>
      </c>
      <c r="F102" s="71">
        <v>110.9654</v>
      </c>
      <c r="G102" s="71">
        <v>37.008699999999997</v>
      </c>
      <c r="H102" s="71">
        <v>91</v>
      </c>
      <c r="I102" s="71">
        <v>88.215100000000007</v>
      </c>
      <c r="J102" s="71">
        <v>2.0886</v>
      </c>
      <c r="K102" s="71">
        <v>24</v>
      </c>
      <c r="L102" s="71">
        <v>13.862399999999999</v>
      </c>
      <c r="M102" s="71">
        <v>6.0826000000000002</v>
      </c>
      <c r="N102" s="71">
        <v>1.7686999999999999</v>
      </c>
      <c r="O102" s="71">
        <v>0</v>
      </c>
      <c r="P102" s="71">
        <v>710.22040000000004</v>
      </c>
      <c r="Q102" s="73"/>
      <c r="R102" s="72"/>
    </row>
    <row r="103" spans="1:18" x14ac:dyDescent="0.25">
      <c r="A103" s="71" t="s">
        <v>101</v>
      </c>
      <c r="B103" s="71">
        <v>878.79700000000003</v>
      </c>
      <c r="C103" s="71">
        <v>29.815000000000001</v>
      </c>
      <c r="D103" s="71">
        <v>908.61199999999997</v>
      </c>
      <c r="E103" s="71">
        <v>512</v>
      </c>
      <c r="F103" s="71">
        <v>152.01079999999999</v>
      </c>
      <c r="G103" s="71">
        <v>89.997299999999996</v>
      </c>
      <c r="H103" s="71">
        <v>175</v>
      </c>
      <c r="I103" s="71">
        <v>120.8454</v>
      </c>
      <c r="J103" s="71">
        <v>40.616</v>
      </c>
      <c r="K103" s="71">
        <v>2</v>
      </c>
      <c r="L103" s="71">
        <v>18.989999999999998</v>
      </c>
      <c r="M103" s="71"/>
      <c r="N103" s="71">
        <v>0</v>
      </c>
      <c r="O103" s="71">
        <v>0</v>
      </c>
      <c r="P103" s="73">
        <v>1039.2253000000001</v>
      </c>
      <c r="Q103" s="73"/>
      <c r="R103" s="72"/>
    </row>
    <row r="104" spans="1:18" x14ac:dyDescent="0.25">
      <c r="A104" s="71" t="s">
        <v>102</v>
      </c>
      <c r="B104" s="73">
        <v>3108.4854999999998</v>
      </c>
      <c r="C104" s="71">
        <v>72.710300000000004</v>
      </c>
      <c r="D104" s="73">
        <v>3181.1958</v>
      </c>
      <c r="E104" s="71">
        <v>494.28</v>
      </c>
      <c r="F104" s="71">
        <v>532.21410000000003</v>
      </c>
      <c r="G104" s="71"/>
      <c r="H104" s="71">
        <v>385</v>
      </c>
      <c r="I104" s="71">
        <v>423.09899999999999</v>
      </c>
      <c r="J104" s="71"/>
      <c r="K104" s="71">
        <v>7</v>
      </c>
      <c r="L104" s="71">
        <v>66.486999999999995</v>
      </c>
      <c r="M104" s="71"/>
      <c r="N104" s="71">
        <v>6.6486999999999998</v>
      </c>
      <c r="O104" s="71">
        <v>0</v>
      </c>
      <c r="P104" s="73">
        <v>3187.8445000000002</v>
      </c>
      <c r="Q104" s="73"/>
      <c r="R104" s="72"/>
    </row>
    <row r="105" spans="1:18" x14ac:dyDescent="0.25">
      <c r="A105" s="71" t="s">
        <v>103</v>
      </c>
      <c r="B105" s="73">
        <v>2295.4094</v>
      </c>
      <c r="C105" s="71">
        <v>74.504400000000004</v>
      </c>
      <c r="D105" s="73">
        <v>2369.9137999999998</v>
      </c>
      <c r="E105" s="71">
        <v>323.75</v>
      </c>
      <c r="F105" s="71">
        <v>396.48660000000001</v>
      </c>
      <c r="G105" s="71"/>
      <c r="H105" s="71">
        <v>168</v>
      </c>
      <c r="I105" s="71">
        <v>315.19850000000002</v>
      </c>
      <c r="J105" s="71"/>
      <c r="K105" s="71">
        <v>3</v>
      </c>
      <c r="L105" s="71">
        <v>49.531199999999998</v>
      </c>
      <c r="M105" s="71"/>
      <c r="N105" s="71">
        <v>0</v>
      </c>
      <c r="O105" s="71">
        <v>0</v>
      </c>
      <c r="P105" s="73">
        <v>2369.9137999999998</v>
      </c>
      <c r="Q105" s="73"/>
      <c r="R105" s="72"/>
    </row>
    <row r="106" spans="1:18" x14ac:dyDescent="0.25">
      <c r="A106" s="71" t="s">
        <v>104</v>
      </c>
      <c r="B106" s="73">
        <v>2292.9061000000002</v>
      </c>
      <c r="C106" s="71">
        <v>118.64449999999999</v>
      </c>
      <c r="D106" s="73">
        <v>2411.5506</v>
      </c>
      <c r="E106" s="73">
        <v>1119.58</v>
      </c>
      <c r="F106" s="71">
        <v>403.45240000000001</v>
      </c>
      <c r="G106" s="71">
        <v>179.03190000000001</v>
      </c>
      <c r="H106" s="71">
        <v>323</v>
      </c>
      <c r="I106" s="71">
        <v>320.7362</v>
      </c>
      <c r="J106" s="71">
        <v>1.6978</v>
      </c>
      <c r="K106" s="71">
        <v>5</v>
      </c>
      <c r="L106" s="71">
        <v>50.401400000000002</v>
      </c>
      <c r="M106" s="71"/>
      <c r="N106" s="71">
        <v>0</v>
      </c>
      <c r="O106" s="71">
        <v>0</v>
      </c>
      <c r="P106" s="73">
        <v>2592.2802999999999</v>
      </c>
      <c r="Q106" s="73"/>
      <c r="R106" s="72"/>
    </row>
    <row r="107" spans="1:18" x14ac:dyDescent="0.25">
      <c r="A107" s="71" t="s">
        <v>105</v>
      </c>
      <c r="B107" s="73">
        <v>10800.448899999999</v>
      </c>
      <c r="C107" s="71">
        <v>463.98689999999999</v>
      </c>
      <c r="D107" s="73">
        <v>11264.435799999999</v>
      </c>
      <c r="E107" s="73">
        <v>2716.6</v>
      </c>
      <c r="F107" s="73">
        <v>1884.5400999999999</v>
      </c>
      <c r="G107" s="71">
        <v>208.01499999999999</v>
      </c>
      <c r="H107" s="68">
        <v>1500</v>
      </c>
      <c r="I107" s="73">
        <v>1498.17</v>
      </c>
      <c r="J107" s="71">
        <v>1.3725000000000001</v>
      </c>
      <c r="K107" s="71">
        <v>254</v>
      </c>
      <c r="L107" s="71">
        <v>235.42670000000001</v>
      </c>
      <c r="M107" s="71">
        <v>11.144</v>
      </c>
      <c r="N107" s="71">
        <v>38.420499999999997</v>
      </c>
      <c r="O107" s="71">
        <v>0</v>
      </c>
      <c r="P107" s="73">
        <v>11523.3878</v>
      </c>
      <c r="Q107" s="73"/>
      <c r="R107" s="72"/>
    </row>
    <row r="108" spans="1:18" x14ac:dyDescent="0.25">
      <c r="A108" s="71" t="s">
        <v>508</v>
      </c>
      <c r="B108" s="71">
        <v>21.477799999999998</v>
      </c>
      <c r="C108" s="71"/>
      <c r="D108" s="71">
        <v>12.130800000000001</v>
      </c>
      <c r="E108" s="71">
        <v>9</v>
      </c>
      <c r="F108" s="71">
        <v>3.5931999999999999</v>
      </c>
      <c r="G108" s="71">
        <v>1.3516999999999999</v>
      </c>
      <c r="H108" s="71">
        <v>1</v>
      </c>
      <c r="I108" s="71">
        <v>1.6133999999999999</v>
      </c>
      <c r="J108" s="71"/>
      <c r="K108" s="71"/>
      <c r="L108" s="71">
        <v>0.2535</v>
      </c>
      <c r="M108" s="71"/>
      <c r="N108" s="71">
        <v>0</v>
      </c>
      <c r="O108" s="71">
        <v>0</v>
      </c>
      <c r="P108" s="71">
        <v>22.829499999999999</v>
      </c>
      <c r="Q108" s="73"/>
      <c r="R108" s="72"/>
    </row>
    <row r="109" spans="1:18" x14ac:dyDescent="0.25">
      <c r="A109" s="71" t="s">
        <v>106</v>
      </c>
      <c r="B109" s="73">
        <v>18971.143899999999</v>
      </c>
      <c r="C109" s="71">
        <v>830.01859999999999</v>
      </c>
      <c r="D109" s="73">
        <v>19801.162499999999</v>
      </c>
      <c r="E109" s="73">
        <v>10082.93</v>
      </c>
      <c r="F109" s="73">
        <v>3312.7345</v>
      </c>
      <c r="G109" s="73">
        <v>1692.5489</v>
      </c>
      <c r="H109" s="68">
        <v>2727</v>
      </c>
      <c r="I109" s="73">
        <v>2633.5545999999999</v>
      </c>
      <c r="J109" s="71">
        <v>70.084000000000003</v>
      </c>
      <c r="K109" s="68">
        <v>1968</v>
      </c>
      <c r="L109" s="71">
        <v>413.84429999999998</v>
      </c>
      <c r="M109" s="71">
        <v>932.49339999999995</v>
      </c>
      <c r="N109" s="71">
        <v>187.79079999999999</v>
      </c>
      <c r="O109" s="71">
        <v>0</v>
      </c>
      <c r="P109" s="73">
        <v>22684.079600000001</v>
      </c>
      <c r="Q109" s="73"/>
      <c r="R109" s="72"/>
    </row>
    <row r="110" spans="1:18" x14ac:dyDescent="0.25">
      <c r="A110" s="71" t="s">
        <v>107</v>
      </c>
      <c r="B110" s="73">
        <v>1385.4889000000001</v>
      </c>
      <c r="C110" s="71">
        <v>63.648099999999999</v>
      </c>
      <c r="D110" s="73">
        <v>1449.1369999999999</v>
      </c>
      <c r="E110" s="71">
        <v>595</v>
      </c>
      <c r="F110" s="71">
        <v>242.44059999999999</v>
      </c>
      <c r="G110" s="71">
        <v>88.139799999999994</v>
      </c>
      <c r="H110" s="71">
        <v>246</v>
      </c>
      <c r="I110" s="71">
        <v>192.73519999999999</v>
      </c>
      <c r="J110" s="71">
        <v>39.948599999999999</v>
      </c>
      <c r="K110" s="71">
        <v>11</v>
      </c>
      <c r="L110" s="71">
        <v>30.286999999999999</v>
      </c>
      <c r="M110" s="71"/>
      <c r="N110" s="71">
        <v>19.419899999999998</v>
      </c>
      <c r="O110" s="71">
        <v>0</v>
      </c>
      <c r="P110" s="73">
        <v>1596.6452999999999</v>
      </c>
      <c r="Q110" s="73"/>
      <c r="R110" s="72"/>
    </row>
    <row r="111" spans="1:18" x14ac:dyDescent="0.25">
      <c r="A111" s="71" t="s">
        <v>108</v>
      </c>
      <c r="B111" s="71">
        <v>799.54380000000003</v>
      </c>
      <c r="C111" s="71">
        <v>28.923500000000001</v>
      </c>
      <c r="D111" s="71">
        <v>828.46730000000002</v>
      </c>
      <c r="E111" s="71">
        <v>306.01</v>
      </c>
      <c r="F111" s="71">
        <v>138.6026</v>
      </c>
      <c r="G111" s="71">
        <v>41.851900000000001</v>
      </c>
      <c r="H111" s="71">
        <v>121</v>
      </c>
      <c r="I111" s="71">
        <v>110.1862</v>
      </c>
      <c r="J111" s="71">
        <v>8.1104000000000003</v>
      </c>
      <c r="K111" s="71">
        <v>1</v>
      </c>
      <c r="L111" s="71">
        <v>17.315000000000001</v>
      </c>
      <c r="M111" s="71"/>
      <c r="N111" s="71">
        <v>0</v>
      </c>
      <c r="O111" s="71">
        <v>0</v>
      </c>
      <c r="P111" s="71">
        <v>878.42960000000005</v>
      </c>
      <c r="Q111" s="73"/>
      <c r="R111" s="72"/>
    </row>
    <row r="112" spans="1:18" x14ac:dyDescent="0.25">
      <c r="A112" s="71" t="s">
        <v>109</v>
      </c>
      <c r="B112" s="71">
        <v>605.56259999999997</v>
      </c>
      <c r="C112" s="71">
        <v>17.415500000000002</v>
      </c>
      <c r="D112" s="71">
        <v>622.97810000000004</v>
      </c>
      <c r="E112" s="71">
        <v>226</v>
      </c>
      <c r="F112" s="71">
        <v>104.2242</v>
      </c>
      <c r="G112" s="71">
        <v>30.443899999999999</v>
      </c>
      <c r="H112" s="71">
        <v>105</v>
      </c>
      <c r="I112" s="71">
        <v>82.856099999999998</v>
      </c>
      <c r="J112" s="71">
        <v>16.607900000000001</v>
      </c>
      <c r="K112" s="71">
        <v>5</v>
      </c>
      <c r="L112" s="71">
        <v>13.020200000000001</v>
      </c>
      <c r="M112" s="71"/>
      <c r="N112" s="71">
        <v>10.937900000000001</v>
      </c>
      <c r="O112" s="71">
        <v>0</v>
      </c>
      <c r="P112" s="71">
        <v>680.96780000000001</v>
      </c>
      <c r="Q112" s="73"/>
      <c r="R112" s="72"/>
    </row>
    <row r="113" spans="1:18" x14ac:dyDescent="0.25">
      <c r="A113" s="71" t="s">
        <v>110</v>
      </c>
      <c r="B113" s="71">
        <v>510.1388</v>
      </c>
      <c r="C113" s="71">
        <v>10.435</v>
      </c>
      <c r="D113" s="71">
        <v>520.57380000000001</v>
      </c>
      <c r="E113" s="71">
        <v>133.66</v>
      </c>
      <c r="F113" s="71">
        <v>87.091999999999999</v>
      </c>
      <c r="G113" s="71">
        <v>11.641999999999999</v>
      </c>
      <c r="H113" s="71">
        <v>83</v>
      </c>
      <c r="I113" s="71">
        <v>69.2363</v>
      </c>
      <c r="J113" s="71">
        <v>10.322800000000001</v>
      </c>
      <c r="K113" s="71">
        <v>1</v>
      </c>
      <c r="L113" s="71">
        <v>10.88</v>
      </c>
      <c r="M113" s="71"/>
      <c r="N113" s="71">
        <v>0</v>
      </c>
      <c r="O113" s="71">
        <v>0</v>
      </c>
      <c r="P113" s="71">
        <v>542.53859999999997</v>
      </c>
      <c r="Q113" s="73"/>
      <c r="R113" s="72"/>
    </row>
    <row r="114" spans="1:18" x14ac:dyDescent="0.25">
      <c r="A114" s="71" t="s">
        <v>111</v>
      </c>
      <c r="B114" s="73">
        <v>1071.8508999999999</v>
      </c>
      <c r="C114" s="71">
        <v>34.283000000000001</v>
      </c>
      <c r="D114" s="73">
        <v>1106.1339</v>
      </c>
      <c r="E114" s="71">
        <v>111</v>
      </c>
      <c r="F114" s="71">
        <v>185.05619999999999</v>
      </c>
      <c r="G114" s="71"/>
      <c r="H114" s="71">
        <v>155</v>
      </c>
      <c r="I114" s="71">
        <v>147.11580000000001</v>
      </c>
      <c r="J114" s="71">
        <v>5.9131</v>
      </c>
      <c r="K114" s="71"/>
      <c r="L114" s="71">
        <v>23.118200000000002</v>
      </c>
      <c r="M114" s="71"/>
      <c r="N114" s="71">
        <v>0</v>
      </c>
      <c r="O114" s="71">
        <v>0</v>
      </c>
      <c r="P114" s="73">
        <v>1112.047</v>
      </c>
      <c r="Q114" s="73"/>
      <c r="R114" s="72"/>
    </row>
    <row r="115" spans="1:18" x14ac:dyDescent="0.25">
      <c r="A115" s="71" t="s">
        <v>112</v>
      </c>
      <c r="B115" s="71">
        <v>531.59479999999996</v>
      </c>
      <c r="C115" s="71">
        <v>15.72</v>
      </c>
      <c r="D115" s="71">
        <v>547.31479999999999</v>
      </c>
      <c r="E115" s="71">
        <v>133.03</v>
      </c>
      <c r="F115" s="71">
        <v>91.565799999999996</v>
      </c>
      <c r="G115" s="71">
        <v>10.366099999999999</v>
      </c>
      <c r="H115" s="71">
        <v>40</v>
      </c>
      <c r="I115" s="71">
        <v>72.792900000000003</v>
      </c>
      <c r="J115" s="71"/>
      <c r="K115" s="71"/>
      <c r="L115" s="71">
        <v>11.4389</v>
      </c>
      <c r="M115" s="71"/>
      <c r="N115" s="71">
        <v>0</v>
      </c>
      <c r="O115" s="71">
        <v>0</v>
      </c>
      <c r="P115" s="71">
        <v>557.68089999999995</v>
      </c>
      <c r="Q115" s="73"/>
      <c r="R115" s="72"/>
    </row>
    <row r="116" spans="1:18" x14ac:dyDescent="0.25">
      <c r="A116" s="71" t="s">
        <v>113</v>
      </c>
      <c r="B116" s="73">
        <v>7188.2519000000002</v>
      </c>
      <c r="C116" s="71">
        <v>262.99720000000002</v>
      </c>
      <c r="D116" s="73">
        <v>7451.2491</v>
      </c>
      <c r="E116" s="73">
        <v>4235.09</v>
      </c>
      <c r="F116" s="73">
        <v>1246.5940000000001</v>
      </c>
      <c r="G116" s="71">
        <v>747.12400000000002</v>
      </c>
      <c r="H116" s="68">
        <v>1167</v>
      </c>
      <c r="I116" s="71">
        <v>991.01610000000005</v>
      </c>
      <c r="J116" s="71">
        <v>131.9879</v>
      </c>
      <c r="K116" s="71">
        <v>307</v>
      </c>
      <c r="L116" s="71">
        <v>155.7311</v>
      </c>
      <c r="M116" s="71">
        <v>90.761300000000006</v>
      </c>
      <c r="N116" s="71">
        <v>101.08920000000001</v>
      </c>
      <c r="O116" s="71">
        <v>0</v>
      </c>
      <c r="P116" s="73">
        <v>8522.2114999999994</v>
      </c>
      <c r="Q116" s="73"/>
      <c r="R116" s="72"/>
    </row>
    <row r="117" spans="1:18" x14ac:dyDescent="0.25">
      <c r="A117" s="71" t="s">
        <v>509</v>
      </c>
      <c r="B117" s="71">
        <v>126.3908</v>
      </c>
      <c r="C117" s="71"/>
      <c r="D117" s="71">
        <v>79.357900000000001</v>
      </c>
      <c r="E117" s="71">
        <v>79</v>
      </c>
      <c r="F117" s="71">
        <v>21.145199999999999</v>
      </c>
      <c r="G117" s="71">
        <v>14.463699999999999</v>
      </c>
      <c r="H117" s="71">
        <v>10</v>
      </c>
      <c r="I117" s="71">
        <v>10.554600000000001</v>
      </c>
      <c r="J117" s="71"/>
      <c r="K117" s="71"/>
      <c r="L117" s="71">
        <v>1.6586000000000001</v>
      </c>
      <c r="M117" s="71"/>
      <c r="N117" s="71">
        <v>0</v>
      </c>
      <c r="O117" s="71">
        <v>0</v>
      </c>
      <c r="P117" s="71">
        <v>140.8545</v>
      </c>
      <c r="Q117" s="73"/>
      <c r="R117" s="72"/>
    </row>
    <row r="118" spans="1:18" x14ac:dyDescent="0.25">
      <c r="A118" s="71" t="s">
        <v>114</v>
      </c>
      <c r="B118" s="71">
        <v>75.215800000000002</v>
      </c>
      <c r="C118" s="71"/>
      <c r="D118" s="71">
        <v>75.215800000000002</v>
      </c>
      <c r="E118" s="71">
        <v>77.89</v>
      </c>
      <c r="F118" s="71">
        <v>12.583600000000001</v>
      </c>
      <c r="G118" s="71">
        <v>16.326599999999999</v>
      </c>
      <c r="H118" s="71">
        <v>17</v>
      </c>
      <c r="I118" s="71">
        <v>10.0037</v>
      </c>
      <c r="J118" s="71">
        <v>5.2472000000000003</v>
      </c>
      <c r="K118" s="71"/>
      <c r="L118" s="71">
        <v>1.5720000000000001</v>
      </c>
      <c r="M118" s="71"/>
      <c r="N118" s="71">
        <v>0</v>
      </c>
      <c r="O118" s="71">
        <v>0</v>
      </c>
      <c r="P118" s="71">
        <v>96.789599999999993</v>
      </c>
      <c r="Q118" s="73"/>
      <c r="R118" s="72"/>
    </row>
    <row r="119" spans="1:18" x14ac:dyDescent="0.25">
      <c r="A119" s="71" t="s">
        <v>115</v>
      </c>
      <c r="B119" s="71">
        <v>145.26750000000001</v>
      </c>
      <c r="C119" s="71"/>
      <c r="D119" s="71">
        <v>145.26750000000001</v>
      </c>
      <c r="E119" s="71">
        <v>67.66</v>
      </c>
      <c r="F119" s="71">
        <v>24.3033</v>
      </c>
      <c r="G119" s="71">
        <v>10.8392</v>
      </c>
      <c r="H119" s="71">
        <v>14</v>
      </c>
      <c r="I119" s="71">
        <v>19.320599999999999</v>
      </c>
      <c r="J119" s="71"/>
      <c r="K119" s="71">
        <v>2</v>
      </c>
      <c r="L119" s="71">
        <v>3.0360999999999998</v>
      </c>
      <c r="M119" s="71"/>
      <c r="N119" s="71">
        <v>0</v>
      </c>
      <c r="O119" s="71">
        <v>0</v>
      </c>
      <c r="P119" s="71">
        <v>156.10669999999999</v>
      </c>
      <c r="Q119" s="73"/>
      <c r="R119" s="72"/>
    </row>
    <row r="120" spans="1:18" x14ac:dyDescent="0.25">
      <c r="A120" s="71" t="s">
        <v>116</v>
      </c>
      <c r="B120" s="71">
        <v>182.99780000000001</v>
      </c>
      <c r="C120" s="71"/>
      <c r="D120" s="71">
        <v>182.99780000000001</v>
      </c>
      <c r="E120" s="71">
        <v>59</v>
      </c>
      <c r="F120" s="71">
        <v>30.615500000000001</v>
      </c>
      <c r="G120" s="71">
        <v>7.0960999999999999</v>
      </c>
      <c r="H120" s="71">
        <v>25</v>
      </c>
      <c r="I120" s="71">
        <v>24.338699999999999</v>
      </c>
      <c r="J120" s="71">
        <v>0.496</v>
      </c>
      <c r="K120" s="71"/>
      <c r="L120" s="71">
        <v>3.8247</v>
      </c>
      <c r="M120" s="71"/>
      <c r="N120" s="71">
        <v>0</v>
      </c>
      <c r="O120" s="71">
        <v>0</v>
      </c>
      <c r="P120" s="71">
        <v>190.5899</v>
      </c>
      <c r="Q120" s="73"/>
      <c r="R120" s="72"/>
    </row>
    <row r="121" spans="1:18" x14ac:dyDescent="0.25">
      <c r="A121" s="71" t="s">
        <v>117</v>
      </c>
      <c r="B121" s="71">
        <v>175.59530000000001</v>
      </c>
      <c r="C121" s="71"/>
      <c r="D121" s="71">
        <v>175.59530000000001</v>
      </c>
      <c r="E121" s="71">
        <v>58</v>
      </c>
      <c r="F121" s="71">
        <v>29.377099999999999</v>
      </c>
      <c r="G121" s="71">
        <v>7.1557000000000004</v>
      </c>
      <c r="H121" s="71">
        <v>25</v>
      </c>
      <c r="I121" s="71">
        <v>23.354199999999999</v>
      </c>
      <c r="J121" s="71">
        <v>1.2343999999999999</v>
      </c>
      <c r="K121" s="71"/>
      <c r="L121" s="71">
        <v>3.6699000000000002</v>
      </c>
      <c r="M121" s="71"/>
      <c r="N121" s="71">
        <v>0</v>
      </c>
      <c r="O121" s="71">
        <v>0</v>
      </c>
      <c r="P121" s="71">
        <v>183.9854</v>
      </c>
      <c r="Q121" s="73"/>
      <c r="R121" s="72"/>
    </row>
    <row r="122" spans="1:18" x14ac:dyDescent="0.25">
      <c r="A122" s="71" t="s">
        <v>118</v>
      </c>
      <c r="B122" s="73">
        <v>1331.7719</v>
      </c>
      <c r="C122" s="71">
        <v>53.894399999999997</v>
      </c>
      <c r="D122" s="73">
        <v>1385.6663000000001</v>
      </c>
      <c r="E122" s="71">
        <v>757.85</v>
      </c>
      <c r="F122" s="71">
        <v>231.822</v>
      </c>
      <c r="G122" s="71">
        <v>131.50700000000001</v>
      </c>
      <c r="H122" s="71">
        <v>266</v>
      </c>
      <c r="I122" s="71">
        <v>184.2936</v>
      </c>
      <c r="J122" s="71">
        <v>61.279800000000002</v>
      </c>
      <c r="K122" s="71">
        <v>4</v>
      </c>
      <c r="L122" s="71">
        <v>28.9604</v>
      </c>
      <c r="M122" s="71"/>
      <c r="N122" s="71">
        <v>2.7025000000000001</v>
      </c>
      <c r="O122" s="71">
        <v>0</v>
      </c>
      <c r="P122" s="73">
        <v>1581.1556</v>
      </c>
      <c r="Q122" s="73"/>
      <c r="R122" s="72"/>
    </row>
    <row r="123" spans="1:18" x14ac:dyDescent="0.25">
      <c r="A123" s="71" t="s">
        <v>119</v>
      </c>
      <c r="B123" s="71">
        <v>717.37530000000004</v>
      </c>
      <c r="C123" s="71">
        <v>25.141300000000001</v>
      </c>
      <c r="D123" s="71">
        <v>742.51660000000004</v>
      </c>
      <c r="E123" s="71">
        <v>387.61</v>
      </c>
      <c r="F123" s="71">
        <v>124.223</v>
      </c>
      <c r="G123" s="71">
        <v>65.846699999999998</v>
      </c>
      <c r="H123" s="71">
        <v>116</v>
      </c>
      <c r="I123" s="71">
        <v>98.7547</v>
      </c>
      <c r="J123" s="71">
        <v>12.933999999999999</v>
      </c>
      <c r="K123" s="71"/>
      <c r="L123" s="71">
        <v>15.518599999999999</v>
      </c>
      <c r="M123" s="71"/>
      <c r="N123" s="71">
        <v>0</v>
      </c>
      <c r="O123" s="71">
        <v>0</v>
      </c>
      <c r="P123" s="71">
        <v>821.29729999999995</v>
      </c>
      <c r="Q123" s="73"/>
      <c r="R123" s="72"/>
    </row>
    <row r="124" spans="1:18" x14ac:dyDescent="0.25">
      <c r="A124" s="71" t="s">
        <v>120</v>
      </c>
      <c r="B124" s="73">
        <v>1097.1532</v>
      </c>
      <c r="C124" s="71">
        <v>35.498199999999997</v>
      </c>
      <c r="D124" s="73">
        <v>1132.6514</v>
      </c>
      <c r="E124" s="71">
        <v>545.86</v>
      </c>
      <c r="F124" s="71">
        <v>189.49260000000001</v>
      </c>
      <c r="G124" s="71">
        <v>89.091899999999995</v>
      </c>
      <c r="H124" s="71">
        <v>188</v>
      </c>
      <c r="I124" s="71">
        <v>150.64259999999999</v>
      </c>
      <c r="J124" s="71">
        <v>28.018000000000001</v>
      </c>
      <c r="K124" s="71">
        <v>14</v>
      </c>
      <c r="L124" s="71">
        <v>23.6724</v>
      </c>
      <c r="M124" s="71"/>
      <c r="N124" s="71">
        <v>0</v>
      </c>
      <c r="O124" s="71">
        <v>0</v>
      </c>
      <c r="P124" s="73">
        <v>1249.7612999999999</v>
      </c>
      <c r="Q124" s="73"/>
      <c r="R124" s="72"/>
    </row>
    <row r="125" spans="1:18" x14ac:dyDescent="0.25">
      <c r="A125" s="71" t="s">
        <v>121</v>
      </c>
      <c r="B125" s="71">
        <v>800.65219999999999</v>
      </c>
      <c r="C125" s="71">
        <v>26.798999999999999</v>
      </c>
      <c r="D125" s="71">
        <v>827.45119999999997</v>
      </c>
      <c r="E125" s="71">
        <v>449</v>
      </c>
      <c r="F125" s="71">
        <v>138.43260000000001</v>
      </c>
      <c r="G125" s="71">
        <v>77.641900000000007</v>
      </c>
      <c r="H125" s="71">
        <v>109</v>
      </c>
      <c r="I125" s="71">
        <v>110.051</v>
      </c>
      <c r="J125" s="71"/>
      <c r="K125" s="71"/>
      <c r="L125" s="71">
        <v>17.293700000000001</v>
      </c>
      <c r="M125" s="71"/>
      <c r="N125" s="71">
        <v>0</v>
      </c>
      <c r="O125" s="71">
        <v>0</v>
      </c>
      <c r="P125" s="71">
        <v>905.09310000000005</v>
      </c>
      <c r="Q125" s="73"/>
      <c r="R125" s="72"/>
    </row>
    <row r="126" spans="1:18" x14ac:dyDescent="0.25">
      <c r="A126" s="71" t="s">
        <v>122</v>
      </c>
      <c r="B126" s="71">
        <v>262.4717</v>
      </c>
      <c r="C126" s="71"/>
      <c r="D126" s="71">
        <v>262.4717</v>
      </c>
      <c r="E126" s="71">
        <v>137.38</v>
      </c>
      <c r="F126" s="71">
        <v>43.911499999999997</v>
      </c>
      <c r="G126" s="71">
        <v>23.367100000000001</v>
      </c>
      <c r="H126" s="71">
        <v>31</v>
      </c>
      <c r="I126" s="71">
        <v>34.908700000000003</v>
      </c>
      <c r="J126" s="71"/>
      <c r="K126" s="71">
        <v>1</v>
      </c>
      <c r="L126" s="71">
        <v>5.4856999999999996</v>
      </c>
      <c r="M126" s="71"/>
      <c r="N126" s="71">
        <v>0</v>
      </c>
      <c r="O126" s="71">
        <v>0</v>
      </c>
      <c r="P126" s="71">
        <v>285.83879999999999</v>
      </c>
      <c r="Q126" s="73"/>
      <c r="R126" s="72"/>
    </row>
    <row r="127" spans="1:18" x14ac:dyDescent="0.25">
      <c r="A127" s="71" t="s">
        <v>123</v>
      </c>
      <c r="B127" s="71">
        <v>204.88220000000001</v>
      </c>
      <c r="C127" s="71"/>
      <c r="D127" s="71">
        <v>204.88220000000001</v>
      </c>
      <c r="E127" s="71">
        <v>65</v>
      </c>
      <c r="F127" s="71">
        <v>34.276800000000001</v>
      </c>
      <c r="G127" s="71">
        <v>7.6807999999999996</v>
      </c>
      <c r="H127" s="71">
        <v>30</v>
      </c>
      <c r="I127" s="71">
        <v>27.249300000000002</v>
      </c>
      <c r="J127" s="71">
        <v>2.0630000000000002</v>
      </c>
      <c r="K127" s="71"/>
      <c r="L127" s="71">
        <v>4.282</v>
      </c>
      <c r="M127" s="71"/>
      <c r="N127" s="71">
        <v>1.5387</v>
      </c>
      <c r="O127" s="71">
        <v>0</v>
      </c>
      <c r="P127" s="71">
        <v>216.16470000000001</v>
      </c>
      <c r="Q127" s="73"/>
      <c r="R127" s="72"/>
    </row>
    <row r="128" spans="1:18" x14ac:dyDescent="0.25">
      <c r="A128" s="71" t="s">
        <v>124</v>
      </c>
      <c r="B128" s="71">
        <v>113.9932</v>
      </c>
      <c r="C128" s="71"/>
      <c r="D128" s="71">
        <v>113.9932</v>
      </c>
      <c r="E128" s="71">
        <v>52</v>
      </c>
      <c r="F128" s="71">
        <v>19.071100000000001</v>
      </c>
      <c r="G128" s="71">
        <v>8.2322000000000006</v>
      </c>
      <c r="H128" s="71">
        <v>18</v>
      </c>
      <c r="I128" s="71">
        <v>15.161099999999999</v>
      </c>
      <c r="J128" s="71">
        <v>2.1292</v>
      </c>
      <c r="K128" s="71">
        <v>1</v>
      </c>
      <c r="L128" s="71">
        <v>2.3824999999999998</v>
      </c>
      <c r="M128" s="71"/>
      <c r="N128" s="71">
        <v>0</v>
      </c>
      <c r="O128" s="71">
        <v>0</v>
      </c>
      <c r="P128" s="71">
        <v>124.3546</v>
      </c>
      <c r="Q128" s="73"/>
      <c r="R128" s="72"/>
    </row>
    <row r="129" spans="1:18" x14ac:dyDescent="0.25">
      <c r="A129" s="71" t="s">
        <v>125</v>
      </c>
      <c r="B129" s="71">
        <v>306.37180000000001</v>
      </c>
      <c r="C129" s="71">
        <v>7.5212000000000003</v>
      </c>
      <c r="D129" s="71">
        <v>313.89299999999997</v>
      </c>
      <c r="E129" s="71">
        <v>170.26</v>
      </c>
      <c r="F129" s="71">
        <v>52.514299999999999</v>
      </c>
      <c r="G129" s="71">
        <v>29.436399999999999</v>
      </c>
      <c r="H129" s="71">
        <v>47</v>
      </c>
      <c r="I129" s="71">
        <v>41.747799999999998</v>
      </c>
      <c r="J129" s="71">
        <v>3.9392</v>
      </c>
      <c r="K129" s="71"/>
      <c r="L129" s="71">
        <v>6.5603999999999996</v>
      </c>
      <c r="M129" s="71"/>
      <c r="N129" s="71">
        <v>0</v>
      </c>
      <c r="O129" s="71">
        <v>0</v>
      </c>
      <c r="P129" s="71">
        <v>347.26859999999999</v>
      </c>
      <c r="Q129" s="73"/>
      <c r="R129" s="72"/>
    </row>
    <row r="130" spans="1:18" x14ac:dyDescent="0.25">
      <c r="A130" s="71" t="s">
        <v>126</v>
      </c>
      <c r="B130" s="73">
        <v>1423.3152</v>
      </c>
      <c r="C130" s="71">
        <v>44.533299999999997</v>
      </c>
      <c r="D130" s="73">
        <v>1467.8485000000001</v>
      </c>
      <c r="E130" s="71">
        <v>915.04</v>
      </c>
      <c r="F130" s="71">
        <v>245.5711</v>
      </c>
      <c r="G130" s="71">
        <v>167.3672</v>
      </c>
      <c r="H130" s="71">
        <v>253</v>
      </c>
      <c r="I130" s="71">
        <v>195.22389999999999</v>
      </c>
      <c r="J130" s="71">
        <v>43.332099999999997</v>
      </c>
      <c r="K130" s="71">
        <v>11</v>
      </c>
      <c r="L130" s="71">
        <v>30.678000000000001</v>
      </c>
      <c r="M130" s="71"/>
      <c r="N130" s="71">
        <v>0</v>
      </c>
      <c r="O130" s="71">
        <v>0</v>
      </c>
      <c r="P130" s="73">
        <v>1678.5478000000001</v>
      </c>
      <c r="Q130" s="73"/>
      <c r="R130" s="72"/>
    </row>
    <row r="131" spans="1:18" x14ac:dyDescent="0.25">
      <c r="A131" s="71" t="s">
        <v>127</v>
      </c>
      <c r="B131" s="71">
        <v>164.95910000000001</v>
      </c>
      <c r="C131" s="71"/>
      <c r="D131" s="71">
        <v>164.95910000000001</v>
      </c>
      <c r="E131" s="71">
        <v>106</v>
      </c>
      <c r="F131" s="71">
        <v>27.5977</v>
      </c>
      <c r="G131" s="71">
        <v>19.6006</v>
      </c>
      <c r="H131" s="71">
        <v>23</v>
      </c>
      <c r="I131" s="71">
        <v>21.939599999999999</v>
      </c>
      <c r="J131" s="71">
        <v>0.79530000000000001</v>
      </c>
      <c r="K131" s="71"/>
      <c r="L131" s="71">
        <v>3.4476</v>
      </c>
      <c r="M131" s="71"/>
      <c r="N131" s="71">
        <v>0</v>
      </c>
      <c r="O131" s="71">
        <v>0</v>
      </c>
      <c r="P131" s="71">
        <v>185.35499999999999</v>
      </c>
      <c r="Q131" s="73"/>
      <c r="R131" s="72"/>
    </row>
    <row r="132" spans="1:18" x14ac:dyDescent="0.25">
      <c r="A132" s="71" t="s">
        <v>128</v>
      </c>
      <c r="B132" s="71">
        <v>107.8163</v>
      </c>
      <c r="C132" s="71">
        <v>5.6590999999999996</v>
      </c>
      <c r="D132" s="71">
        <v>113.47539999999999</v>
      </c>
      <c r="E132" s="71">
        <v>44</v>
      </c>
      <c r="F132" s="71">
        <v>18.984400000000001</v>
      </c>
      <c r="G132" s="71">
        <v>6.2538999999999998</v>
      </c>
      <c r="H132" s="71">
        <v>11</v>
      </c>
      <c r="I132" s="71">
        <v>15.0922</v>
      </c>
      <c r="J132" s="71"/>
      <c r="K132" s="71"/>
      <c r="L132" s="71">
        <v>2.3715999999999999</v>
      </c>
      <c r="M132" s="71"/>
      <c r="N132" s="71">
        <v>1.3847</v>
      </c>
      <c r="O132" s="71">
        <v>0</v>
      </c>
      <c r="P132" s="71">
        <v>121.114</v>
      </c>
      <c r="Q132" s="73"/>
      <c r="R132" s="72"/>
    </row>
    <row r="133" spans="1:18" x14ac:dyDescent="0.25">
      <c r="A133" s="71" t="s">
        <v>129</v>
      </c>
      <c r="B133" s="71">
        <v>45.6768</v>
      </c>
      <c r="C133" s="71"/>
      <c r="D133" s="71">
        <v>45.6768</v>
      </c>
      <c r="E133" s="71">
        <v>36.01</v>
      </c>
      <c r="F133" s="71">
        <v>7.6417000000000002</v>
      </c>
      <c r="G133" s="71">
        <v>7.0921000000000003</v>
      </c>
      <c r="H133" s="71">
        <v>9</v>
      </c>
      <c r="I133" s="71">
        <v>6.0750000000000002</v>
      </c>
      <c r="J133" s="71">
        <v>2.1937000000000002</v>
      </c>
      <c r="K133" s="71"/>
      <c r="L133" s="71">
        <v>0.9546</v>
      </c>
      <c r="M133" s="71"/>
      <c r="N133" s="71">
        <v>0</v>
      </c>
      <c r="O133" s="71">
        <v>0</v>
      </c>
      <c r="P133" s="71">
        <v>54.962600000000002</v>
      </c>
      <c r="Q133" s="73"/>
      <c r="R133" s="72"/>
    </row>
    <row r="134" spans="1:18" x14ac:dyDescent="0.25">
      <c r="A134" s="71" t="s">
        <v>130</v>
      </c>
      <c r="B134" s="71">
        <v>498.97199999999998</v>
      </c>
      <c r="C134" s="71">
        <v>17.605399999999999</v>
      </c>
      <c r="D134" s="71">
        <v>516.57740000000001</v>
      </c>
      <c r="E134" s="71">
        <v>184.65</v>
      </c>
      <c r="F134" s="71">
        <v>86.423400000000001</v>
      </c>
      <c r="G134" s="71">
        <v>24.556699999999999</v>
      </c>
      <c r="H134" s="71">
        <v>79</v>
      </c>
      <c r="I134" s="71">
        <v>68.704800000000006</v>
      </c>
      <c r="J134" s="71">
        <v>7.7214</v>
      </c>
      <c r="K134" s="71"/>
      <c r="L134" s="71">
        <v>10.7965</v>
      </c>
      <c r="M134" s="71"/>
      <c r="N134" s="71">
        <v>0</v>
      </c>
      <c r="O134" s="71">
        <v>0</v>
      </c>
      <c r="P134" s="71">
        <v>548.85550000000001</v>
      </c>
      <c r="Q134" s="73"/>
      <c r="R134" s="72"/>
    </row>
    <row r="135" spans="1:18" x14ac:dyDescent="0.25">
      <c r="A135" s="71" t="s">
        <v>131</v>
      </c>
      <c r="B135" s="71">
        <v>137.02690000000001</v>
      </c>
      <c r="C135" s="71"/>
      <c r="D135" s="71">
        <v>137.02690000000001</v>
      </c>
      <c r="E135" s="71">
        <v>65</v>
      </c>
      <c r="F135" s="71">
        <v>22.924600000000002</v>
      </c>
      <c r="G135" s="71">
        <v>10.518800000000001</v>
      </c>
      <c r="H135" s="71">
        <v>36</v>
      </c>
      <c r="I135" s="71">
        <v>18.224599999999999</v>
      </c>
      <c r="J135" s="71">
        <v>13.3316</v>
      </c>
      <c r="K135" s="71"/>
      <c r="L135" s="71">
        <v>2.8639000000000001</v>
      </c>
      <c r="M135" s="71"/>
      <c r="N135" s="71">
        <v>0</v>
      </c>
      <c r="O135" s="71">
        <v>0</v>
      </c>
      <c r="P135" s="71">
        <v>160.87729999999999</v>
      </c>
      <c r="Q135" s="73"/>
      <c r="R135" s="72"/>
    </row>
    <row r="136" spans="1:18" x14ac:dyDescent="0.25">
      <c r="A136" s="71" t="s">
        <v>132</v>
      </c>
      <c r="B136" s="71">
        <v>113.49160000000001</v>
      </c>
      <c r="C136" s="71"/>
      <c r="D136" s="71">
        <v>113.49160000000001</v>
      </c>
      <c r="E136" s="71">
        <v>38.869999999999997</v>
      </c>
      <c r="F136" s="71">
        <v>18.987100000000002</v>
      </c>
      <c r="G136" s="71">
        <v>4.9706999999999999</v>
      </c>
      <c r="H136" s="71">
        <v>5</v>
      </c>
      <c r="I136" s="71">
        <v>15.0944</v>
      </c>
      <c r="J136" s="71"/>
      <c r="K136" s="71"/>
      <c r="L136" s="71">
        <v>2.3719999999999999</v>
      </c>
      <c r="M136" s="71"/>
      <c r="N136" s="71">
        <v>0</v>
      </c>
      <c r="O136" s="71">
        <v>0</v>
      </c>
      <c r="P136" s="71">
        <v>118.4623</v>
      </c>
      <c r="Q136" s="73"/>
      <c r="R136" s="72"/>
    </row>
    <row r="137" spans="1:18" x14ac:dyDescent="0.25">
      <c r="A137" s="71" t="s">
        <v>133</v>
      </c>
      <c r="B137" s="71">
        <v>437.8297</v>
      </c>
      <c r="C137" s="71"/>
      <c r="D137" s="71">
        <v>437.8297</v>
      </c>
      <c r="E137" s="71">
        <v>132</v>
      </c>
      <c r="F137" s="71">
        <v>73.248900000000006</v>
      </c>
      <c r="G137" s="71">
        <v>14.687799999999999</v>
      </c>
      <c r="H137" s="71">
        <v>51</v>
      </c>
      <c r="I137" s="71">
        <v>58.231400000000001</v>
      </c>
      <c r="J137" s="71"/>
      <c r="K137" s="71"/>
      <c r="L137" s="71">
        <v>9.1506000000000007</v>
      </c>
      <c r="M137" s="71"/>
      <c r="N137" s="71">
        <v>0</v>
      </c>
      <c r="O137" s="71">
        <v>0</v>
      </c>
      <c r="P137" s="71">
        <v>452.51749999999998</v>
      </c>
      <c r="Q137" s="73"/>
      <c r="R137" s="72"/>
    </row>
    <row r="138" spans="1:18" x14ac:dyDescent="0.25">
      <c r="A138" s="71" t="s">
        <v>134</v>
      </c>
      <c r="B138" s="71">
        <v>148.18029999999999</v>
      </c>
      <c r="C138" s="71"/>
      <c r="D138" s="71">
        <v>148.18029999999999</v>
      </c>
      <c r="E138" s="71">
        <v>67</v>
      </c>
      <c r="F138" s="71">
        <v>24.790600000000001</v>
      </c>
      <c r="G138" s="71">
        <v>10.5524</v>
      </c>
      <c r="H138" s="71">
        <v>19</v>
      </c>
      <c r="I138" s="71">
        <v>19.707999999999998</v>
      </c>
      <c r="J138" s="71"/>
      <c r="K138" s="71"/>
      <c r="L138" s="71">
        <v>3.097</v>
      </c>
      <c r="M138" s="71"/>
      <c r="N138" s="71">
        <v>3.6333000000000002</v>
      </c>
      <c r="O138" s="71">
        <v>0</v>
      </c>
      <c r="P138" s="71">
        <v>162.36600000000001</v>
      </c>
      <c r="Q138" s="73"/>
      <c r="R138" s="72"/>
    </row>
    <row r="139" spans="1:18" x14ac:dyDescent="0.25">
      <c r="A139" s="71" t="s">
        <v>135</v>
      </c>
      <c r="B139" s="71">
        <v>230.63820000000001</v>
      </c>
      <c r="C139" s="71"/>
      <c r="D139" s="71">
        <v>230.63820000000001</v>
      </c>
      <c r="E139" s="71">
        <v>46</v>
      </c>
      <c r="F139" s="71">
        <v>38.585799999999999</v>
      </c>
      <c r="G139" s="71">
        <v>1.8535999999999999</v>
      </c>
      <c r="H139" s="71">
        <v>29</v>
      </c>
      <c r="I139" s="71">
        <v>30.674900000000001</v>
      </c>
      <c r="J139" s="71"/>
      <c r="K139" s="71"/>
      <c r="L139" s="71">
        <v>4.8202999999999996</v>
      </c>
      <c r="M139" s="71"/>
      <c r="N139" s="71">
        <v>0</v>
      </c>
      <c r="O139" s="71">
        <v>0</v>
      </c>
      <c r="P139" s="71">
        <v>232.49180000000001</v>
      </c>
      <c r="Q139" s="73"/>
      <c r="R139" s="72"/>
    </row>
    <row r="140" spans="1:18" x14ac:dyDescent="0.25">
      <c r="A140" s="71" t="s">
        <v>136</v>
      </c>
      <c r="B140" s="71">
        <v>993.94920000000002</v>
      </c>
      <c r="C140" s="71">
        <v>23.272500000000001</v>
      </c>
      <c r="D140" s="73">
        <v>1017.2217000000001</v>
      </c>
      <c r="E140" s="71">
        <v>566.36</v>
      </c>
      <c r="F140" s="71">
        <v>170.18119999999999</v>
      </c>
      <c r="G140" s="71">
        <v>99.044700000000006</v>
      </c>
      <c r="H140" s="71">
        <v>176</v>
      </c>
      <c r="I140" s="71">
        <v>135.29050000000001</v>
      </c>
      <c r="J140" s="71">
        <v>30.5321</v>
      </c>
      <c r="K140" s="71">
        <v>8</v>
      </c>
      <c r="L140" s="71">
        <v>21.259899999999998</v>
      </c>
      <c r="M140" s="71"/>
      <c r="N140" s="71">
        <v>0</v>
      </c>
      <c r="O140" s="71">
        <v>0</v>
      </c>
      <c r="P140" s="73">
        <v>1146.7985000000001</v>
      </c>
      <c r="Q140" s="73"/>
      <c r="R140" s="72"/>
    </row>
    <row r="141" spans="1:18" x14ac:dyDescent="0.25">
      <c r="A141" s="71" t="s">
        <v>510</v>
      </c>
      <c r="B141" s="71">
        <v>178.66669999999999</v>
      </c>
      <c r="C141" s="71"/>
      <c r="D141" s="71">
        <v>135.18969999999999</v>
      </c>
      <c r="E141" s="71">
        <v>114.35</v>
      </c>
      <c r="F141" s="71">
        <v>29.890899999999998</v>
      </c>
      <c r="G141" s="71">
        <v>21.114799999999999</v>
      </c>
      <c r="H141" s="71">
        <v>26</v>
      </c>
      <c r="I141" s="71">
        <v>17.9802</v>
      </c>
      <c r="J141" s="71">
        <v>6.0148000000000001</v>
      </c>
      <c r="K141" s="71"/>
      <c r="L141" s="71">
        <v>2.8254999999999999</v>
      </c>
      <c r="M141" s="71"/>
      <c r="N141" s="71">
        <v>0</v>
      </c>
      <c r="O141" s="71">
        <v>0</v>
      </c>
      <c r="P141" s="71">
        <v>205.7963</v>
      </c>
      <c r="Q141" s="73"/>
      <c r="R141" s="72"/>
    </row>
    <row r="142" spans="1:18" x14ac:dyDescent="0.25">
      <c r="A142" s="71" t="s">
        <v>511</v>
      </c>
      <c r="B142" s="71">
        <v>204.5172</v>
      </c>
      <c r="C142" s="71"/>
      <c r="D142" s="71">
        <v>146.60579999999999</v>
      </c>
      <c r="E142" s="71">
        <v>119</v>
      </c>
      <c r="F142" s="71">
        <v>34.215699999999998</v>
      </c>
      <c r="G142" s="71">
        <v>21.196100000000001</v>
      </c>
      <c r="H142" s="71">
        <v>18</v>
      </c>
      <c r="I142" s="71">
        <v>19.4986</v>
      </c>
      <c r="J142" s="71"/>
      <c r="K142" s="71"/>
      <c r="L142" s="71">
        <v>3.0640999999999998</v>
      </c>
      <c r="M142" s="71"/>
      <c r="N142" s="71">
        <v>0</v>
      </c>
      <c r="O142" s="71">
        <v>0</v>
      </c>
      <c r="P142" s="71">
        <v>225.7133</v>
      </c>
      <c r="Q142" s="73"/>
      <c r="R142" s="72"/>
    </row>
    <row r="143" spans="1:18" x14ac:dyDescent="0.25">
      <c r="A143" s="71" t="s">
        <v>512</v>
      </c>
      <c r="B143" s="71">
        <v>332.08429999999998</v>
      </c>
      <c r="C143" s="71"/>
      <c r="D143" s="71">
        <v>229.9102</v>
      </c>
      <c r="E143" s="71">
        <v>154.71</v>
      </c>
      <c r="F143" s="71">
        <v>55.557699999999997</v>
      </c>
      <c r="G143" s="71">
        <v>24.7881</v>
      </c>
      <c r="H143" s="71">
        <v>29</v>
      </c>
      <c r="I143" s="71">
        <v>30.578099999999999</v>
      </c>
      <c r="J143" s="71"/>
      <c r="K143" s="71"/>
      <c r="L143" s="71">
        <v>4.8051000000000004</v>
      </c>
      <c r="M143" s="71"/>
      <c r="N143" s="71">
        <v>0</v>
      </c>
      <c r="O143" s="71">
        <v>0</v>
      </c>
      <c r="P143" s="71">
        <v>356.87240000000003</v>
      </c>
      <c r="Q143" s="73"/>
      <c r="R143" s="72"/>
    </row>
    <row r="144" spans="1:18" x14ac:dyDescent="0.25">
      <c r="A144" s="71" t="s">
        <v>513</v>
      </c>
      <c r="B144" s="71">
        <v>212.6489</v>
      </c>
      <c r="C144" s="71"/>
      <c r="D144" s="71">
        <v>146.5806</v>
      </c>
      <c r="E144" s="71">
        <v>129.5</v>
      </c>
      <c r="F144" s="71">
        <v>35.5762</v>
      </c>
      <c r="G144" s="71">
        <v>23.481000000000002</v>
      </c>
      <c r="H144" s="71">
        <v>23</v>
      </c>
      <c r="I144" s="71">
        <v>19.495200000000001</v>
      </c>
      <c r="J144" s="71">
        <v>2.6286</v>
      </c>
      <c r="K144" s="71">
        <v>1</v>
      </c>
      <c r="L144" s="71">
        <v>3.0634999999999999</v>
      </c>
      <c r="M144" s="71"/>
      <c r="N144" s="71">
        <v>0</v>
      </c>
      <c r="O144" s="71">
        <v>0</v>
      </c>
      <c r="P144" s="71">
        <v>238.7585</v>
      </c>
      <c r="Q144" s="73"/>
      <c r="R144" s="72"/>
    </row>
    <row r="145" spans="1:18" x14ac:dyDescent="0.25">
      <c r="A145" s="71" t="s">
        <v>514</v>
      </c>
      <c r="B145" s="71">
        <v>105.6152</v>
      </c>
      <c r="C145" s="71"/>
      <c r="D145" s="71">
        <v>75.278199999999998</v>
      </c>
      <c r="E145" s="71">
        <v>84</v>
      </c>
      <c r="F145" s="71">
        <v>17.6694</v>
      </c>
      <c r="G145" s="71">
        <v>16.582599999999999</v>
      </c>
      <c r="H145" s="71">
        <v>7</v>
      </c>
      <c r="I145" s="71">
        <v>10.012</v>
      </c>
      <c r="J145" s="71"/>
      <c r="K145" s="71"/>
      <c r="L145" s="71">
        <v>1.5732999999999999</v>
      </c>
      <c r="M145" s="71"/>
      <c r="N145" s="71">
        <v>0</v>
      </c>
      <c r="O145" s="71">
        <v>0</v>
      </c>
      <c r="P145" s="71">
        <v>122.1978</v>
      </c>
      <c r="Q145" s="73"/>
      <c r="R145" s="72"/>
    </row>
    <row r="146" spans="1:18" x14ac:dyDescent="0.25">
      <c r="A146" s="71" t="s">
        <v>515</v>
      </c>
      <c r="B146" s="71">
        <v>94.295599999999993</v>
      </c>
      <c r="C146" s="71">
        <v>11.1564</v>
      </c>
      <c r="D146" s="71">
        <v>83.605000000000004</v>
      </c>
      <c r="E146" s="71">
        <v>64</v>
      </c>
      <c r="F146" s="71">
        <v>17.642099999999999</v>
      </c>
      <c r="G146" s="71">
        <v>11.589499999999999</v>
      </c>
      <c r="H146" s="71">
        <v>11</v>
      </c>
      <c r="I146" s="71">
        <v>11.1195</v>
      </c>
      <c r="J146" s="71"/>
      <c r="K146" s="71"/>
      <c r="L146" s="71">
        <v>1.7473000000000001</v>
      </c>
      <c r="M146" s="71"/>
      <c r="N146" s="71">
        <v>0</v>
      </c>
      <c r="O146" s="71">
        <v>0</v>
      </c>
      <c r="P146" s="71">
        <v>117.0415</v>
      </c>
      <c r="Q146" s="73"/>
      <c r="R146" s="72"/>
    </row>
    <row r="147" spans="1:18" x14ac:dyDescent="0.25">
      <c r="A147" s="71" t="s">
        <v>137</v>
      </c>
      <c r="B147" s="73">
        <v>1129.7257</v>
      </c>
      <c r="C147" s="71">
        <v>49.4544</v>
      </c>
      <c r="D147" s="73">
        <v>1179.1801</v>
      </c>
      <c r="E147" s="71">
        <v>677.94</v>
      </c>
      <c r="F147" s="71">
        <v>197.27680000000001</v>
      </c>
      <c r="G147" s="71">
        <v>120.1658</v>
      </c>
      <c r="H147" s="71">
        <v>192</v>
      </c>
      <c r="I147" s="71">
        <v>156.83099999999999</v>
      </c>
      <c r="J147" s="71">
        <v>26.376799999999999</v>
      </c>
      <c r="K147" s="71"/>
      <c r="L147" s="71">
        <v>24.6449</v>
      </c>
      <c r="M147" s="71"/>
      <c r="N147" s="71">
        <v>24.6145</v>
      </c>
      <c r="O147" s="71">
        <v>0</v>
      </c>
      <c r="P147" s="73">
        <v>1350.3371999999999</v>
      </c>
      <c r="Q147" s="73"/>
      <c r="R147" s="72"/>
    </row>
    <row r="148" spans="1:18" x14ac:dyDescent="0.25">
      <c r="A148" s="71" t="s">
        <v>138</v>
      </c>
      <c r="B148" s="71">
        <v>705.54600000000005</v>
      </c>
      <c r="C148" s="71">
        <v>26.3371</v>
      </c>
      <c r="D148" s="71">
        <v>731.88310000000001</v>
      </c>
      <c r="E148" s="71">
        <v>554.23</v>
      </c>
      <c r="F148" s="71">
        <v>122.444</v>
      </c>
      <c r="G148" s="71">
        <v>107.9465</v>
      </c>
      <c r="H148" s="71">
        <v>94</v>
      </c>
      <c r="I148" s="71">
        <v>97.340500000000006</v>
      </c>
      <c r="J148" s="71"/>
      <c r="K148" s="71">
        <v>2</v>
      </c>
      <c r="L148" s="71">
        <v>15.2964</v>
      </c>
      <c r="M148" s="71"/>
      <c r="N148" s="71">
        <v>0</v>
      </c>
      <c r="O148" s="71">
        <v>0</v>
      </c>
      <c r="P148" s="71">
        <v>839.82960000000003</v>
      </c>
      <c r="Q148" s="73"/>
      <c r="R148" s="72"/>
    </row>
    <row r="149" spans="1:18" x14ac:dyDescent="0.25">
      <c r="A149" s="71" t="s">
        <v>139</v>
      </c>
      <c r="B149" s="71">
        <v>461.76839999999999</v>
      </c>
      <c r="C149" s="71">
        <v>21.8931</v>
      </c>
      <c r="D149" s="71">
        <v>483.66149999999999</v>
      </c>
      <c r="E149" s="71">
        <v>297.13</v>
      </c>
      <c r="F149" s="71">
        <v>80.916600000000003</v>
      </c>
      <c r="G149" s="71">
        <v>54.053400000000003</v>
      </c>
      <c r="H149" s="71">
        <v>64</v>
      </c>
      <c r="I149" s="71">
        <v>64.326999999999998</v>
      </c>
      <c r="J149" s="71"/>
      <c r="K149" s="71">
        <v>7</v>
      </c>
      <c r="L149" s="71">
        <v>10.108499999999999</v>
      </c>
      <c r="M149" s="71"/>
      <c r="N149" s="71">
        <v>16.823699999999999</v>
      </c>
      <c r="O149" s="71">
        <v>0</v>
      </c>
      <c r="P149" s="71">
        <v>554.53859999999997</v>
      </c>
      <c r="Q149" s="73"/>
      <c r="R149" s="72"/>
    </row>
    <row r="150" spans="1:18" x14ac:dyDescent="0.25">
      <c r="A150" s="71" t="s">
        <v>140</v>
      </c>
      <c r="B150" s="71">
        <v>383.40620000000001</v>
      </c>
      <c r="C150" s="71">
        <v>16.896100000000001</v>
      </c>
      <c r="D150" s="71">
        <v>400.3023</v>
      </c>
      <c r="E150" s="71">
        <v>244.44</v>
      </c>
      <c r="F150" s="71">
        <v>66.970600000000005</v>
      </c>
      <c r="G150" s="71">
        <v>44.367400000000004</v>
      </c>
      <c r="H150" s="71">
        <v>60</v>
      </c>
      <c r="I150" s="71">
        <v>53.240200000000002</v>
      </c>
      <c r="J150" s="71">
        <v>5.0697999999999999</v>
      </c>
      <c r="K150" s="71">
        <v>14</v>
      </c>
      <c r="L150" s="71">
        <v>8.3663000000000007</v>
      </c>
      <c r="M150" s="71">
        <v>3.3801999999999999</v>
      </c>
      <c r="N150" s="71">
        <v>0</v>
      </c>
      <c r="O150" s="71">
        <v>0</v>
      </c>
      <c r="P150" s="71">
        <v>453.11970000000002</v>
      </c>
      <c r="Q150" s="73"/>
      <c r="R150" s="72"/>
    </row>
    <row r="151" spans="1:18" x14ac:dyDescent="0.25">
      <c r="A151" s="71" t="s">
        <v>141</v>
      </c>
      <c r="B151" s="71">
        <v>233.87639999999999</v>
      </c>
      <c r="C151" s="71">
        <v>7.0305</v>
      </c>
      <c r="D151" s="71">
        <v>240.90690000000001</v>
      </c>
      <c r="E151" s="71">
        <v>202.95</v>
      </c>
      <c r="F151" s="71">
        <v>40.303699999999999</v>
      </c>
      <c r="G151" s="71">
        <v>40.6616</v>
      </c>
      <c r="H151" s="71">
        <v>24</v>
      </c>
      <c r="I151" s="71">
        <v>32.040599999999998</v>
      </c>
      <c r="J151" s="71"/>
      <c r="K151" s="71">
        <v>16</v>
      </c>
      <c r="L151" s="71">
        <v>5.0350000000000001</v>
      </c>
      <c r="M151" s="71">
        <v>6.5789999999999997</v>
      </c>
      <c r="N151" s="71">
        <v>7.5960999999999999</v>
      </c>
      <c r="O151" s="71">
        <v>0</v>
      </c>
      <c r="P151" s="71">
        <v>295.74360000000001</v>
      </c>
      <c r="Q151" s="73"/>
      <c r="R151" s="72"/>
    </row>
    <row r="152" spans="1:18" x14ac:dyDescent="0.25">
      <c r="A152" s="71" t="s">
        <v>142</v>
      </c>
      <c r="B152" s="71">
        <v>615.69050000000004</v>
      </c>
      <c r="C152" s="71">
        <v>17.026700000000002</v>
      </c>
      <c r="D152" s="71">
        <v>632.71720000000005</v>
      </c>
      <c r="E152" s="71">
        <v>449.7</v>
      </c>
      <c r="F152" s="71">
        <v>105.8536</v>
      </c>
      <c r="G152" s="71">
        <v>85.961600000000004</v>
      </c>
      <c r="H152" s="71">
        <v>78</v>
      </c>
      <c r="I152" s="71">
        <v>84.151399999999995</v>
      </c>
      <c r="J152" s="71"/>
      <c r="K152" s="71">
        <v>116</v>
      </c>
      <c r="L152" s="71">
        <v>13.223800000000001</v>
      </c>
      <c r="M152" s="71">
        <v>61.665700000000001</v>
      </c>
      <c r="N152" s="71">
        <v>0</v>
      </c>
      <c r="O152" s="71">
        <v>0</v>
      </c>
      <c r="P152" s="71">
        <v>780.34450000000004</v>
      </c>
      <c r="Q152" s="73"/>
      <c r="R152" s="72"/>
    </row>
    <row r="153" spans="1:18" x14ac:dyDescent="0.25">
      <c r="A153" s="71" t="s">
        <v>143</v>
      </c>
      <c r="B153" s="71">
        <v>221.91489999999999</v>
      </c>
      <c r="C153" s="71"/>
      <c r="D153" s="71">
        <v>221.91489999999999</v>
      </c>
      <c r="E153" s="71">
        <v>196.39</v>
      </c>
      <c r="F153" s="71">
        <v>37.126399999999997</v>
      </c>
      <c r="G153" s="71">
        <v>39.815899999999999</v>
      </c>
      <c r="H153" s="71">
        <v>42</v>
      </c>
      <c r="I153" s="71">
        <v>29.514700000000001</v>
      </c>
      <c r="J153" s="71">
        <v>9.3640000000000008</v>
      </c>
      <c r="K153" s="71"/>
      <c r="L153" s="71">
        <v>4.6379999999999999</v>
      </c>
      <c r="M153" s="71"/>
      <c r="N153" s="71">
        <v>0</v>
      </c>
      <c r="O153" s="71">
        <v>0</v>
      </c>
      <c r="P153" s="71">
        <v>271.09480000000002</v>
      </c>
      <c r="Q153" s="73"/>
      <c r="R153" s="72"/>
    </row>
    <row r="154" spans="1:18" x14ac:dyDescent="0.25">
      <c r="A154" s="71" t="s">
        <v>144</v>
      </c>
      <c r="B154" s="73">
        <v>1582.5324000000001</v>
      </c>
      <c r="C154" s="71">
        <v>45.744100000000003</v>
      </c>
      <c r="D154" s="73">
        <v>1628.2764999999999</v>
      </c>
      <c r="E154" s="73">
        <v>1278.53</v>
      </c>
      <c r="F154" s="71">
        <v>272.41070000000002</v>
      </c>
      <c r="G154" s="71">
        <v>251.52979999999999</v>
      </c>
      <c r="H154" s="71">
        <v>253</v>
      </c>
      <c r="I154" s="71">
        <v>216.5608</v>
      </c>
      <c r="J154" s="71">
        <v>27.3294</v>
      </c>
      <c r="K154" s="71">
        <v>25</v>
      </c>
      <c r="L154" s="71">
        <v>34.030999999999999</v>
      </c>
      <c r="M154" s="71"/>
      <c r="N154" s="71">
        <v>21.1035</v>
      </c>
      <c r="O154" s="71">
        <v>0</v>
      </c>
      <c r="P154" s="73">
        <v>1928.2392</v>
      </c>
      <c r="Q154" s="73"/>
      <c r="R154" s="72"/>
    </row>
    <row r="155" spans="1:18" x14ac:dyDescent="0.25">
      <c r="A155" s="71" t="s">
        <v>516</v>
      </c>
      <c r="B155" s="71">
        <v>172.43270000000001</v>
      </c>
      <c r="C155" s="71">
        <v>0.1236</v>
      </c>
      <c r="D155" s="71">
        <v>119.7838</v>
      </c>
      <c r="E155" s="71">
        <v>37</v>
      </c>
      <c r="F155" s="71">
        <v>28.8687</v>
      </c>
      <c r="G155" s="71">
        <v>2.0327999999999999</v>
      </c>
      <c r="H155" s="71">
        <v>16</v>
      </c>
      <c r="I155" s="71">
        <v>15.9312</v>
      </c>
      <c r="J155" s="71">
        <v>5.16E-2</v>
      </c>
      <c r="K155" s="71"/>
      <c r="L155" s="71">
        <v>2.5034999999999998</v>
      </c>
      <c r="M155" s="71"/>
      <c r="N155" s="71">
        <v>0</v>
      </c>
      <c r="O155" s="71">
        <v>0</v>
      </c>
      <c r="P155" s="71">
        <v>174.64070000000001</v>
      </c>
      <c r="Q155" s="73"/>
      <c r="R155" s="72"/>
    </row>
    <row r="156" spans="1:18" x14ac:dyDescent="0.25">
      <c r="A156" s="71" t="s">
        <v>145</v>
      </c>
      <c r="B156" s="73">
        <v>2619.9218999999998</v>
      </c>
      <c r="C156" s="71">
        <v>125.87690000000001</v>
      </c>
      <c r="D156" s="73">
        <v>2745.7988</v>
      </c>
      <c r="E156" s="73">
        <v>1145.4100000000001</v>
      </c>
      <c r="F156" s="71">
        <v>459.37209999999999</v>
      </c>
      <c r="G156" s="71">
        <v>171.5095</v>
      </c>
      <c r="H156" s="71">
        <v>474</v>
      </c>
      <c r="I156" s="71">
        <v>365.19119999999998</v>
      </c>
      <c r="J156" s="71">
        <v>81.6066</v>
      </c>
      <c r="K156" s="71">
        <v>32</v>
      </c>
      <c r="L156" s="71">
        <v>57.3872</v>
      </c>
      <c r="M156" s="71"/>
      <c r="N156" s="71">
        <v>42.117600000000003</v>
      </c>
      <c r="O156" s="71">
        <v>0</v>
      </c>
      <c r="P156" s="73">
        <v>3041.0324999999998</v>
      </c>
      <c r="Q156" s="73"/>
      <c r="R156" s="72"/>
    </row>
    <row r="157" spans="1:18" x14ac:dyDescent="0.25">
      <c r="A157" s="71" t="s">
        <v>146</v>
      </c>
      <c r="B157" s="73">
        <v>2754.3182999999999</v>
      </c>
      <c r="C157" s="71">
        <v>122.8006</v>
      </c>
      <c r="D157" s="73">
        <v>2877.1188999999999</v>
      </c>
      <c r="E157" s="73">
        <v>1239.73</v>
      </c>
      <c r="F157" s="71">
        <v>481.34199999999998</v>
      </c>
      <c r="G157" s="71">
        <v>189.59700000000001</v>
      </c>
      <c r="H157" s="71">
        <v>382</v>
      </c>
      <c r="I157" s="71">
        <v>382.65679999999998</v>
      </c>
      <c r="J157" s="71"/>
      <c r="K157" s="71">
        <v>14</v>
      </c>
      <c r="L157" s="71">
        <v>60.131799999999998</v>
      </c>
      <c r="M157" s="71"/>
      <c r="N157" s="71">
        <v>0</v>
      </c>
      <c r="O157" s="71">
        <v>0</v>
      </c>
      <c r="P157" s="73">
        <v>3066.7159000000001</v>
      </c>
      <c r="Q157" s="73"/>
      <c r="R157" s="72"/>
    </row>
    <row r="158" spans="1:18" x14ac:dyDescent="0.25">
      <c r="A158" s="71" t="s">
        <v>517</v>
      </c>
      <c r="B158" s="71">
        <v>372.62509999999997</v>
      </c>
      <c r="C158" s="71">
        <v>25.9618</v>
      </c>
      <c r="D158" s="71">
        <v>297.47930000000002</v>
      </c>
      <c r="E158" s="71">
        <v>179.7</v>
      </c>
      <c r="F158" s="71">
        <v>66.683599999999998</v>
      </c>
      <c r="G158" s="71">
        <v>28.254100000000001</v>
      </c>
      <c r="H158" s="71">
        <v>56</v>
      </c>
      <c r="I158" s="71">
        <v>39.564700000000002</v>
      </c>
      <c r="J158" s="71">
        <v>12.3264</v>
      </c>
      <c r="K158" s="71"/>
      <c r="L158" s="71">
        <v>6.2172999999999998</v>
      </c>
      <c r="M158" s="71"/>
      <c r="N158" s="71">
        <v>9.9215999999999998</v>
      </c>
      <c r="O158" s="71">
        <v>0</v>
      </c>
      <c r="P158" s="71">
        <v>449.089</v>
      </c>
      <c r="Q158" s="73"/>
      <c r="R158" s="72"/>
    </row>
    <row r="159" spans="1:18" x14ac:dyDescent="0.25">
      <c r="A159" s="71" t="s">
        <v>518</v>
      </c>
      <c r="B159" s="71">
        <v>269.87860000000001</v>
      </c>
      <c r="C159" s="71">
        <v>11.580299999999999</v>
      </c>
      <c r="D159" s="71">
        <v>218.3246</v>
      </c>
      <c r="E159" s="71">
        <v>29</v>
      </c>
      <c r="F159" s="71">
        <v>47.088099999999997</v>
      </c>
      <c r="G159" s="71"/>
      <c r="H159" s="71">
        <v>15</v>
      </c>
      <c r="I159" s="71">
        <v>29.037199999999999</v>
      </c>
      <c r="J159" s="71"/>
      <c r="K159" s="71"/>
      <c r="L159" s="71">
        <v>4.5629999999999997</v>
      </c>
      <c r="M159" s="71"/>
      <c r="N159" s="71">
        <v>0</v>
      </c>
      <c r="O159" s="71">
        <v>0</v>
      </c>
      <c r="P159" s="71">
        <v>281.45890000000003</v>
      </c>
      <c r="Q159" s="73"/>
      <c r="R159" s="72"/>
    </row>
    <row r="160" spans="1:18" x14ac:dyDescent="0.25">
      <c r="A160" s="71" t="s">
        <v>519</v>
      </c>
      <c r="B160" s="71">
        <v>102.9871</v>
      </c>
      <c r="C160" s="71"/>
      <c r="D160" s="71">
        <v>74.127200000000002</v>
      </c>
      <c r="E160" s="71">
        <v>50.89</v>
      </c>
      <c r="F160" s="71">
        <v>17.229700000000001</v>
      </c>
      <c r="G160" s="71">
        <v>8.4151000000000007</v>
      </c>
      <c r="H160" s="71">
        <v>9</v>
      </c>
      <c r="I160" s="71">
        <v>9.8589000000000002</v>
      </c>
      <c r="J160" s="71"/>
      <c r="K160" s="71"/>
      <c r="L160" s="71">
        <v>1.5492999999999999</v>
      </c>
      <c r="M160" s="71"/>
      <c r="N160" s="71">
        <v>0</v>
      </c>
      <c r="O160" s="71">
        <v>0</v>
      </c>
      <c r="P160" s="71">
        <v>111.40219999999999</v>
      </c>
      <c r="Q160" s="73"/>
      <c r="R160" s="72"/>
    </row>
    <row r="161" spans="1:18" x14ac:dyDescent="0.25">
      <c r="A161" s="71" t="s">
        <v>147</v>
      </c>
      <c r="B161" s="73">
        <v>1721.6476</v>
      </c>
      <c r="C161" s="71">
        <v>126.45229999999999</v>
      </c>
      <c r="D161" s="73">
        <v>1848.0998999999999</v>
      </c>
      <c r="E161" s="71">
        <v>841.31</v>
      </c>
      <c r="F161" s="71">
        <v>309.18709999999999</v>
      </c>
      <c r="G161" s="71">
        <v>133.0307</v>
      </c>
      <c r="H161" s="71">
        <v>314</v>
      </c>
      <c r="I161" s="71">
        <v>245.79730000000001</v>
      </c>
      <c r="J161" s="71">
        <v>51.152000000000001</v>
      </c>
      <c r="K161" s="71">
        <v>3</v>
      </c>
      <c r="L161" s="71">
        <v>38.625300000000003</v>
      </c>
      <c r="M161" s="71"/>
      <c r="N161" s="71">
        <v>14.9069</v>
      </c>
      <c r="O161" s="71">
        <v>0</v>
      </c>
      <c r="P161" s="73">
        <v>2047.1895</v>
      </c>
      <c r="Q161" s="73"/>
      <c r="R161" s="72"/>
    </row>
    <row r="162" spans="1:18" x14ac:dyDescent="0.25">
      <c r="A162" s="71" t="s">
        <v>148</v>
      </c>
      <c r="B162" s="73">
        <v>1637.9724000000001</v>
      </c>
      <c r="C162" s="71">
        <v>55.204500000000003</v>
      </c>
      <c r="D162" s="73">
        <v>1693.1768999999999</v>
      </c>
      <c r="E162" s="71">
        <v>781.05</v>
      </c>
      <c r="F162" s="71">
        <v>283.26850000000002</v>
      </c>
      <c r="G162" s="71">
        <v>124.44540000000001</v>
      </c>
      <c r="H162" s="71">
        <v>263</v>
      </c>
      <c r="I162" s="71">
        <v>225.1925</v>
      </c>
      <c r="J162" s="71">
        <v>28.355599999999999</v>
      </c>
      <c r="K162" s="71">
        <v>9</v>
      </c>
      <c r="L162" s="71">
        <v>35.3874</v>
      </c>
      <c r="M162" s="71"/>
      <c r="N162" s="71">
        <v>0</v>
      </c>
      <c r="O162" s="71">
        <v>0</v>
      </c>
      <c r="P162" s="73">
        <v>1845.9779000000001</v>
      </c>
      <c r="Q162" s="73"/>
      <c r="R162" s="72"/>
    </row>
    <row r="163" spans="1:18" x14ac:dyDescent="0.25">
      <c r="A163" s="71" t="s">
        <v>149</v>
      </c>
      <c r="B163" s="71">
        <v>383.43579999999997</v>
      </c>
      <c r="C163" s="71">
        <v>26.323899999999998</v>
      </c>
      <c r="D163" s="71">
        <v>409.75970000000001</v>
      </c>
      <c r="E163" s="71">
        <v>158</v>
      </c>
      <c r="F163" s="71">
        <v>68.552800000000005</v>
      </c>
      <c r="G163" s="71">
        <v>22.361799999999999</v>
      </c>
      <c r="H163" s="71">
        <v>83</v>
      </c>
      <c r="I163" s="71">
        <v>54.497999999999998</v>
      </c>
      <c r="J163" s="71">
        <v>21.3765</v>
      </c>
      <c r="K163" s="71">
        <v>3</v>
      </c>
      <c r="L163" s="71">
        <v>8.5640000000000001</v>
      </c>
      <c r="M163" s="71"/>
      <c r="N163" s="71">
        <v>5.2846000000000002</v>
      </c>
      <c r="O163" s="71">
        <v>0</v>
      </c>
      <c r="P163" s="71">
        <v>458.7826</v>
      </c>
      <c r="Q163" s="73"/>
      <c r="R163" s="72"/>
    </row>
    <row r="164" spans="1:18" x14ac:dyDescent="0.25">
      <c r="A164" s="71" t="s">
        <v>150</v>
      </c>
      <c r="B164" s="73">
        <v>3182.9827</v>
      </c>
      <c r="C164" s="71">
        <v>73.485900000000001</v>
      </c>
      <c r="D164" s="73">
        <v>3256.4686000000002</v>
      </c>
      <c r="E164" s="71">
        <v>898.78</v>
      </c>
      <c r="F164" s="71">
        <v>544.80719999999997</v>
      </c>
      <c r="G164" s="71">
        <v>88.493200000000002</v>
      </c>
      <c r="H164" s="71">
        <v>334</v>
      </c>
      <c r="I164" s="71">
        <v>433.1103</v>
      </c>
      <c r="J164" s="71"/>
      <c r="K164" s="71">
        <v>46</v>
      </c>
      <c r="L164" s="71">
        <v>68.060199999999995</v>
      </c>
      <c r="M164" s="71"/>
      <c r="N164" s="71">
        <v>24.1404</v>
      </c>
      <c r="O164" s="71">
        <v>0</v>
      </c>
      <c r="P164" s="73">
        <v>3369.1021999999998</v>
      </c>
      <c r="Q164" s="73"/>
      <c r="R164" s="72"/>
    </row>
    <row r="165" spans="1:18" x14ac:dyDescent="0.25">
      <c r="A165" s="71" t="s">
        <v>151</v>
      </c>
      <c r="B165" s="73">
        <v>1529.4555</v>
      </c>
      <c r="C165" s="71">
        <v>62.094499999999996</v>
      </c>
      <c r="D165" s="73">
        <v>1591.55</v>
      </c>
      <c r="E165" s="71">
        <v>687.56</v>
      </c>
      <c r="F165" s="71">
        <v>266.2663</v>
      </c>
      <c r="G165" s="71">
        <v>105.32340000000001</v>
      </c>
      <c r="H165" s="71">
        <v>238</v>
      </c>
      <c r="I165" s="71">
        <v>211.67619999999999</v>
      </c>
      <c r="J165" s="71">
        <v>19.742899999999999</v>
      </c>
      <c r="K165" s="71">
        <v>4</v>
      </c>
      <c r="L165" s="71">
        <v>33.263399999999997</v>
      </c>
      <c r="M165" s="71"/>
      <c r="N165" s="71">
        <v>24.828900000000001</v>
      </c>
      <c r="O165" s="71">
        <v>0</v>
      </c>
      <c r="P165" s="73">
        <v>1741.4452000000001</v>
      </c>
      <c r="Q165" s="73"/>
      <c r="R165" s="72"/>
    </row>
    <row r="166" spans="1:18" x14ac:dyDescent="0.25">
      <c r="A166" s="71" t="s">
        <v>152</v>
      </c>
      <c r="B166" s="71">
        <v>708.83870000000002</v>
      </c>
      <c r="C166" s="71">
        <v>21.387699999999999</v>
      </c>
      <c r="D166" s="71">
        <v>730.22640000000001</v>
      </c>
      <c r="E166" s="71">
        <v>327.14999999999998</v>
      </c>
      <c r="F166" s="71">
        <v>122.1669</v>
      </c>
      <c r="G166" s="71">
        <v>51.245800000000003</v>
      </c>
      <c r="H166" s="71">
        <v>122</v>
      </c>
      <c r="I166" s="71">
        <v>97.120099999999994</v>
      </c>
      <c r="J166" s="71">
        <v>18.6599</v>
      </c>
      <c r="K166" s="71"/>
      <c r="L166" s="71">
        <v>15.261699999999999</v>
      </c>
      <c r="M166" s="71"/>
      <c r="N166" s="71">
        <v>0</v>
      </c>
      <c r="O166" s="71">
        <v>0</v>
      </c>
      <c r="P166" s="71">
        <v>800.13210000000004</v>
      </c>
      <c r="Q166" s="73"/>
      <c r="R166" s="72"/>
    </row>
    <row r="167" spans="1:18" x14ac:dyDescent="0.25">
      <c r="A167" s="71" t="s">
        <v>153</v>
      </c>
      <c r="B167" s="71">
        <v>302.51220000000001</v>
      </c>
      <c r="C167" s="71"/>
      <c r="D167" s="71">
        <v>302.51220000000001</v>
      </c>
      <c r="E167" s="71">
        <v>123</v>
      </c>
      <c r="F167" s="71">
        <v>50.610300000000002</v>
      </c>
      <c r="G167" s="71">
        <v>18.0974</v>
      </c>
      <c r="H167" s="71">
        <v>25</v>
      </c>
      <c r="I167" s="71">
        <v>40.234099999999998</v>
      </c>
      <c r="J167" s="71"/>
      <c r="K167" s="71">
        <v>2</v>
      </c>
      <c r="L167" s="71">
        <v>6.3224999999999998</v>
      </c>
      <c r="M167" s="71"/>
      <c r="N167" s="71">
        <v>0</v>
      </c>
      <c r="O167" s="71">
        <v>0</v>
      </c>
      <c r="P167" s="71">
        <v>320.6096</v>
      </c>
      <c r="Q167" s="73"/>
      <c r="R167" s="72"/>
    </row>
    <row r="168" spans="1:18" x14ac:dyDescent="0.25">
      <c r="A168" s="71" t="s">
        <v>154</v>
      </c>
      <c r="B168" s="71">
        <v>354.77480000000003</v>
      </c>
      <c r="C168" s="71"/>
      <c r="D168" s="71">
        <v>354.77480000000003</v>
      </c>
      <c r="E168" s="71">
        <v>86.9</v>
      </c>
      <c r="F168" s="71">
        <v>59.3538</v>
      </c>
      <c r="G168" s="71">
        <v>6.8864999999999998</v>
      </c>
      <c r="H168" s="71">
        <v>31</v>
      </c>
      <c r="I168" s="71">
        <v>47.185000000000002</v>
      </c>
      <c r="J168" s="71"/>
      <c r="K168" s="71"/>
      <c r="L168" s="71">
        <v>7.4147999999999996</v>
      </c>
      <c r="M168" s="71"/>
      <c r="N168" s="71">
        <v>0</v>
      </c>
      <c r="O168" s="71">
        <v>0</v>
      </c>
      <c r="P168" s="71">
        <v>361.66129999999998</v>
      </c>
      <c r="Q168" s="73"/>
      <c r="R168" s="72"/>
    </row>
    <row r="169" spans="1:18" x14ac:dyDescent="0.25">
      <c r="A169" s="71" t="s">
        <v>155</v>
      </c>
      <c r="B169" s="71">
        <v>394.52710000000002</v>
      </c>
      <c r="C169" s="71">
        <v>20.259699999999999</v>
      </c>
      <c r="D169" s="71">
        <v>414.78680000000003</v>
      </c>
      <c r="E169" s="71">
        <v>197</v>
      </c>
      <c r="F169" s="71">
        <v>69.393799999999999</v>
      </c>
      <c r="G169" s="71">
        <v>31.901499999999999</v>
      </c>
      <c r="H169" s="71">
        <v>60</v>
      </c>
      <c r="I169" s="71">
        <v>55.166600000000003</v>
      </c>
      <c r="J169" s="71">
        <v>3.625</v>
      </c>
      <c r="K169" s="71"/>
      <c r="L169" s="71">
        <v>8.6690000000000005</v>
      </c>
      <c r="M169" s="71"/>
      <c r="N169" s="71">
        <v>0</v>
      </c>
      <c r="O169" s="71">
        <v>0</v>
      </c>
      <c r="P169" s="71">
        <v>450.31330000000003</v>
      </c>
      <c r="Q169" s="73"/>
      <c r="R169" s="72"/>
    </row>
    <row r="170" spans="1:18" x14ac:dyDescent="0.25">
      <c r="A170" s="71" t="s">
        <v>156</v>
      </c>
      <c r="B170" s="73">
        <v>3951.1356000000001</v>
      </c>
      <c r="C170" s="71">
        <v>123.4315</v>
      </c>
      <c r="D170" s="73">
        <v>4074.5671000000002</v>
      </c>
      <c r="E170" s="73">
        <v>1767.55</v>
      </c>
      <c r="F170" s="71">
        <v>681.67510000000004</v>
      </c>
      <c r="G170" s="71">
        <v>271.46870000000001</v>
      </c>
      <c r="H170" s="71">
        <v>536</v>
      </c>
      <c r="I170" s="71">
        <v>541.91740000000004</v>
      </c>
      <c r="J170" s="71"/>
      <c r="K170" s="71">
        <v>108</v>
      </c>
      <c r="L170" s="71">
        <v>85.158500000000004</v>
      </c>
      <c r="M170" s="71">
        <v>13.7049</v>
      </c>
      <c r="N170" s="71">
        <v>73.872799999999998</v>
      </c>
      <c r="O170" s="71">
        <v>0</v>
      </c>
      <c r="P170" s="73">
        <v>4433.6135000000004</v>
      </c>
      <c r="Q170" s="73"/>
      <c r="R170" s="72"/>
    </row>
    <row r="171" spans="1:18" x14ac:dyDescent="0.25">
      <c r="A171" s="71" t="s">
        <v>157</v>
      </c>
      <c r="B171" s="73">
        <v>4664.7981</v>
      </c>
      <c r="C171" s="71">
        <v>156.84479999999999</v>
      </c>
      <c r="D171" s="73">
        <v>4821.6428999999998</v>
      </c>
      <c r="E171" s="73">
        <v>1788.8</v>
      </c>
      <c r="F171" s="71">
        <v>806.66089999999997</v>
      </c>
      <c r="G171" s="71">
        <v>245.53479999999999</v>
      </c>
      <c r="H171" s="71">
        <v>691</v>
      </c>
      <c r="I171" s="71">
        <v>641.27850000000001</v>
      </c>
      <c r="J171" s="71">
        <v>37.2911</v>
      </c>
      <c r="K171" s="71">
        <v>105</v>
      </c>
      <c r="L171" s="71">
        <v>100.7723</v>
      </c>
      <c r="M171" s="71">
        <v>2.5366</v>
      </c>
      <c r="N171" s="71">
        <v>53.316600000000001</v>
      </c>
      <c r="O171" s="71">
        <v>0</v>
      </c>
      <c r="P171" s="73">
        <v>5160.3220000000001</v>
      </c>
      <c r="Q171" s="73"/>
      <c r="R171" s="72"/>
    </row>
    <row r="172" spans="1:18" x14ac:dyDescent="0.25">
      <c r="A172" s="71" t="s">
        <v>158</v>
      </c>
      <c r="B172" s="71">
        <v>680.51110000000006</v>
      </c>
      <c r="C172" s="71">
        <v>27.5215</v>
      </c>
      <c r="D172" s="71">
        <v>708.0326</v>
      </c>
      <c r="E172" s="71">
        <v>284.39999999999998</v>
      </c>
      <c r="F172" s="71">
        <v>118.4539</v>
      </c>
      <c r="G172" s="71">
        <v>41.486499999999999</v>
      </c>
      <c r="H172" s="71">
        <v>77</v>
      </c>
      <c r="I172" s="71">
        <v>94.168300000000002</v>
      </c>
      <c r="J172" s="71"/>
      <c r="K172" s="71">
        <v>11</v>
      </c>
      <c r="L172" s="71">
        <v>14.7979</v>
      </c>
      <c r="M172" s="71"/>
      <c r="N172" s="71">
        <v>0</v>
      </c>
      <c r="O172" s="71">
        <v>0</v>
      </c>
      <c r="P172" s="71">
        <v>749.51909999999998</v>
      </c>
      <c r="Q172" s="73"/>
      <c r="R172" s="72"/>
    </row>
    <row r="173" spans="1:18" x14ac:dyDescent="0.25">
      <c r="A173" s="71" t="s">
        <v>159</v>
      </c>
      <c r="B173" s="71">
        <v>262.5548</v>
      </c>
      <c r="C173" s="71"/>
      <c r="D173" s="71">
        <v>262.5548</v>
      </c>
      <c r="E173" s="71">
        <v>117.63</v>
      </c>
      <c r="F173" s="71">
        <v>43.925400000000003</v>
      </c>
      <c r="G173" s="71">
        <v>18.426100000000002</v>
      </c>
      <c r="H173" s="71">
        <v>31</v>
      </c>
      <c r="I173" s="71">
        <v>34.919800000000002</v>
      </c>
      <c r="J173" s="71"/>
      <c r="K173" s="71"/>
      <c r="L173" s="71">
        <v>5.4874000000000001</v>
      </c>
      <c r="M173" s="71"/>
      <c r="N173" s="71">
        <v>3.3298000000000001</v>
      </c>
      <c r="O173" s="71">
        <v>0</v>
      </c>
      <c r="P173" s="71">
        <v>284.3107</v>
      </c>
      <c r="Q173" s="73"/>
      <c r="R173" s="72"/>
    </row>
    <row r="174" spans="1:18" x14ac:dyDescent="0.25">
      <c r="A174" s="71" t="s">
        <v>160</v>
      </c>
      <c r="B174" s="73">
        <v>1255.5987</v>
      </c>
      <c r="C174" s="71">
        <v>15.9636</v>
      </c>
      <c r="D174" s="73">
        <v>1271.5623000000001</v>
      </c>
      <c r="E174" s="71">
        <v>506.75</v>
      </c>
      <c r="F174" s="71">
        <v>212.73240000000001</v>
      </c>
      <c r="G174" s="71">
        <v>73.504400000000004</v>
      </c>
      <c r="H174" s="71">
        <v>144</v>
      </c>
      <c r="I174" s="71">
        <v>169.11779999999999</v>
      </c>
      <c r="J174" s="71"/>
      <c r="K174" s="71">
        <v>23</v>
      </c>
      <c r="L174" s="71">
        <v>26.575700000000001</v>
      </c>
      <c r="M174" s="71"/>
      <c r="N174" s="71">
        <v>0</v>
      </c>
      <c r="O174" s="71">
        <v>0</v>
      </c>
      <c r="P174" s="73">
        <v>1345.0667000000001</v>
      </c>
      <c r="Q174" s="73"/>
      <c r="R174" s="72"/>
    </row>
    <row r="175" spans="1:18" x14ac:dyDescent="0.25">
      <c r="A175" s="71" t="s">
        <v>161</v>
      </c>
      <c r="B175" s="73">
        <v>2189.9756000000002</v>
      </c>
      <c r="C175" s="71">
        <v>105.26179999999999</v>
      </c>
      <c r="D175" s="73">
        <v>2295.2374</v>
      </c>
      <c r="E175" s="71">
        <v>776.13</v>
      </c>
      <c r="F175" s="71">
        <v>383.9932</v>
      </c>
      <c r="G175" s="71">
        <v>98.034199999999998</v>
      </c>
      <c r="H175" s="71">
        <v>284</v>
      </c>
      <c r="I175" s="71">
        <v>305.26659999999998</v>
      </c>
      <c r="J175" s="71"/>
      <c r="K175" s="71">
        <v>137</v>
      </c>
      <c r="L175" s="71">
        <v>47.970500000000001</v>
      </c>
      <c r="M175" s="71">
        <v>53.417700000000004</v>
      </c>
      <c r="N175" s="71">
        <v>13.861599999999999</v>
      </c>
      <c r="O175" s="71">
        <v>0</v>
      </c>
      <c r="P175" s="73">
        <v>2460.5509000000002</v>
      </c>
      <c r="Q175" s="73"/>
      <c r="R175" s="72"/>
    </row>
    <row r="176" spans="1:18" x14ac:dyDescent="0.25">
      <c r="A176" s="71" t="s">
        <v>162</v>
      </c>
      <c r="B176" s="73">
        <v>20309.505499999999</v>
      </c>
      <c r="C176" s="73">
        <v>1185.8185000000001</v>
      </c>
      <c r="D176" s="73">
        <v>21495.324000000001</v>
      </c>
      <c r="E176" s="73">
        <v>11975.87</v>
      </c>
      <c r="F176" s="73">
        <v>3596.1677</v>
      </c>
      <c r="G176" s="73">
        <v>2094.9256</v>
      </c>
      <c r="H176" s="68">
        <v>2846</v>
      </c>
      <c r="I176" s="73">
        <v>2858.8780999999999</v>
      </c>
      <c r="J176" s="71"/>
      <c r="K176" s="68">
        <v>1302</v>
      </c>
      <c r="L176" s="71">
        <v>449.25229999999999</v>
      </c>
      <c r="M176" s="71">
        <v>511.64859999999999</v>
      </c>
      <c r="N176" s="71">
        <v>358.67939999999999</v>
      </c>
      <c r="O176" s="71">
        <v>0</v>
      </c>
      <c r="P176" s="73">
        <v>24460.577600000001</v>
      </c>
      <c r="Q176" s="73"/>
      <c r="R176" s="72"/>
    </row>
    <row r="177" spans="1:18" x14ac:dyDescent="0.25">
      <c r="A177" s="71" t="s">
        <v>163</v>
      </c>
      <c r="B177" s="73">
        <v>1152.1027999999999</v>
      </c>
      <c r="C177" s="71">
        <v>35.8371</v>
      </c>
      <c r="D177" s="73">
        <v>1187.9399000000001</v>
      </c>
      <c r="E177" s="71">
        <v>425.23</v>
      </c>
      <c r="F177" s="71">
        <v>198.7423</v>
      </c>
      <c r="G177" s="71">
        <v>56.621899999999997</v>
      </c>
      <c r="H177" s="71">
        <v>106</v>
      </c>
      <c r="I177" s="71">
        <v>157.99600000000001</v>
      </c>
      <c r="J177" s="71"/>
      <c r="K177" s="71">
        <v>13</v>
      </c>
      <c r="L177" s="71">
        <v>24.8279</v>
      </c>
      <c r="M177" s="71"/>
      <c r="N177" s="71">
        <v>25.031400000000001</v>
      </c>
      <c r="O177" s="71">
        <v>0</v>
      </c>
      <c r="P177" s="73">
        <v>1269.5932</v>
      </c>
      <c r="Q177" s="73"/>
      <c r="R177" s="72"/>
    </row>
    <row r="178" spans="1:18" x14ac:dyDescent="0.25">
      <c r="A178" s="71" t="s">
        <v>164</v>
      </c>
      <c r="B178" s="71">
        <v>100.23609999999999</v>
      </c>
      <c r="C178" s="71">
        <v>0.34189999999999998</v>
      </c>
      <c r="D178" s="71">
        <v>100.578</v>
      </c>
      <c r="E178" s="71">
        <v>64</v>
      </c>
      <c r="F178" s="71">
        <v>16.826699999999999</v>
      </c>
      <c r="G178" s="71">
        <v>11.7933</v>
      </c>
      <c r="H178" s="71">
        <v>16</v>
      </c>
      <c r="I178" s="71">
        <v>13.376899999999999</v>
      </c>
      <c r="J178" s="71">
        <v>1.9673</v>
      </c>
      <c r="K178" s="71"/>
      <c r="L178" s="71">
        <v>2.1021000000000001</v>
      </c>
      <c r="M178" s="71"/>
      <c r="N178" s="71">
        <v>0</v>
      </c>
      <c r="O178" s="71">
        <v>0</v>
      </c>
      <c r="P178" s="71">
        <v>114.3386</v>
      </c>
      <c r="Q178" s="73"/>
      <c r="R178" s="72"/>
    </row>
    <row r="179" spans="1:18" x14ac:dyDescent="0.25">
      <c r="A179" s="71" t="s">
        <v>520</v>
      </c>
      <c r="B179" s="71">
        <v>36.891599999999997</v>
      </c>
      <c r="C179" s="71">
        <v>0.1542</v>
      </c>
      <c r="D179" s="71">
        <v>25.328099999999999</v>
      </c>
      <c r="E179" s="71">
        <v>28.4</v>
      </c>
      <c r="F179" s="71">
        <v>6.1978</v>
      </c>
      <c r="G179" s="71">
        <v>5.5506000000000002</v>
      </c>
      <c r="H179" s="71">
        <v>7</v>
      </c>
      <c r="I179" s="71">
        <v>3.3685999999999998</v>
      </c>
      <c r="J179" s="71">
        <v>2.7235</v>
      </c>
      <c r="K179" s="71"/>
      <c r="L179" s="71">
        <v>0.52939999999999998</v>
      </c>
      <c r="M179" s="71"/>
      <c r="N179" s="71">
        <v>0</v>
      </c>
      <c r="O179" s="71">
        <v>0</v>
      </c>
      <c r="P179" s="71">
        <v>45.319899999999997</v>
      </c>
      <c r="Q179" s="73"/>
      <c r="R179" s="72"/>
    </row>
    <row r="180" spans="1:18" x14ac:dyDescent="0.25">
      <c r="A180" s="71" t="s">
        <v>521</v>
      </c>
      <c r="B180" s="71">
        <v>76.924499999999995</v>
      </c>
      <c r="C180" s="71">
        <v>1.0013000000000001</v>
      </c>
      <c r="D180" s="71">
        <v>63.624699999999997</v>
      </c>
      <c r="E180" s="71">
        <v>12</v>
      </c>
      <c r="F180" s="71">
        <v>13.037000000000001</v>
      </c>
      <c r="G180" s="71"/>
      <c r="H180" s="71">
        <v>22</v>
      </c>
      <c r="I180" s="71">
        <v>8.4620999999999995</v>
      </c>
      <c r="J180" s="71">
        <v>10.1534</v>
      </c>
      <c r="K180" s="71"/>
      <c r="L180" s="71">
        <v>1.3298000000000001</v>
      </c>
      <c r="M180" s="71"/>
      <c r="N180" s="71">
        <v>0</v>
      </c>
      <c r="O180" s="71">
        <v>0</v>
      </c>
      <c r="P180" s="71">
        <v>88.0792</v>
      </c>
      <c r="Q180" s="73"/>
      <c r="R180" s="72"/>
    </row>
    <row r="181" spans="1:18" x14ac:dyDescent="0.25">
      <c r="A181" s="71" t="s">
        <v>522</v>
      </c>
      <c r="B181" s="71">
        <v>65.806600000000003</v>
      </c>
      <c r="C181" s="71">
        <v>0.31509999999999999</v>
      </c>
      <c r="D181" s="71">
        <v>50.816400000000002</v>
      </c>
      <c r="E181" s="71">
        <v>38.75</v>
      </c>
      <c r="F181" s="71">
        <v>11.062200000000001</v>
      </c>
      <c r="G181" s="71">
        <v>6.9219999999999997</v>
      </c>
      <c r="H181" s="71">
        <v>15</v>
      </c>
      <c r="I181" s="71">
        <v>6.7586000000000004</v>
      </c>
      <c r="J181" s="71">
        <v>6.1810999999999998</v>
      </c>
      <c r="K181" s="71"/>
      <c r="L181" s="71">
        <v>1.0621</v>
      </c>
      <c r="M181" s="71"/>
      <c r="N181" s="71">
        <v>0</v>
      </c>
      <c r="O181" s="71">
        <v>0</v>
      </c>
      <c r="P181" s="71">
        <v>79.224800000000002</v>
      </c>
      <c r="Q181" s="73"/>
      <c r="R181" s="72"/>
    </row>
    <row r="182" spans="1:18" x14ac:dyDescent="0.25">
      <c r="A182" s="71" t="s">
        <v>165</v>
      </c>
      <c r="B182" s="71">
        <v>908.85730000000001</v>
      </c>
      <c r="C182" s="71">
        <v>26.814699999999998</v>
      </c>
      <c r="D182" s="71">
        <v>935.67200000000003</v>
      </c>
      <c r="E182" s="71">
        <v>473.93</v>
      </c>
      <c r="F182" s="71">
        <v>156.53790000000001</v>
      </c>
      <c r="G182" s="71">
        <v>79.347999999999999</v>
      </c>
      <c r="H182" s="71">
        <v>152</v>
      </c>
      <c r="I182" s="71">
        <v>124.4444</v>
      </c>
      <c r="J182" s="71">
        <v>20.666699999999999</v>
      </c>
      <c r="K182" s="71">
        <v>3</v>
      </c>
      <c r="L182" s="71">
        <v>19.555499999999999</v>
      </c>
      <c r="M182" s="71"/>
      <c r="N182" s="71">
        <v>0</v>
      </c>
      <c r="O182" s="71">
        <v>0</v>
      </c>
      <c r="P182" s="73">
        <v>1035.6867</v>
      </c>
      <c r="Q182" s="73"/>
      <c r="R182" s="72"/>
    </row>
    <row r="183" spans="1:18" x14ac:dyDescent="0.25">
      <c r="A183" s="71" t="s">
        <v>166</v>
      </c>
      <c r="B183" s="71">
        <v>63.749699999999997</v>
      </c>
      <c r="C183" s="71"/>
      <c r="D183" s="71">
        <v>63.749699999999997</v>
      </c>
      <c r="E183" s="71">
        <v>35</v>
      </c>
      <c r="F183" s="71">
        <v>10.6653</v>
      </c>
      <c r="G183" s="71">
        <v>6.0837000000000003</v>
      </c>
      <c r="H183" s="71">
        <v>15</v>
      </c>
      <c r="I183" s="71">
        <v>8.4786999999999999</v>
      </c>
      <c r="J183" s="71">
        <v>4.891</v>
      </c>
      <c r="K183" s="71"/>
      <c r="L183" s="71">
        <v>1.3324</v>
      </c>
      <c r="M183" s="71"/>
      <c r="N183" s="71">
        <v>0</v>
      </c>
      <c r="O183" s="71">
        <v>0</v>
      </c>
      <c r="P183" s="71">
        <v>74.724400000000003</v>
      </c>
      <c r="Q183" s="73"/>
      <c r="R183" s="72"/>
    </row>
    <row r="184" spans="1:18" x14ac:dyDescent="0.25">
      <c r="A184" s="71" t="s">
        <v>167</v>
      </c>
      <c r="B184" s="71">
        <v>684.40279999999996</v>
      </c>
      <c r="C184" s="71">
        <v>9.9440000000000008</v>
      </c>
      <c r="D184" s="71">
        <v>694.34680000000003</v>
      </c>
      <c r="E184" s="71">
        <v>348.05</v>
      </c>
      <c r="F184" s="71">
        <v>116.16419999999999</v>
      </c>
      <c r="G184" s="71">
        <v>57.971400000000003</v>
      </c>
      <c r="H184" s="71">
        <v>105</v>
      </c>
      <c r="I184" s="71">
        <v>92.348100000000002</v>
      </c>
      <c r="J184" s="71">
        <v>9.4888999999999992</v>
      </c>
      <c r="K184" s="71"/>
      <c r="L184" s="71">
        <v>14.511799999999999</v>
      </c>
      <c r="M184" s="71"/>
      <c r="N184" s="71">
        <v>0</v>
      </c>
      <c r="O184" s="71">
        <v>0</v>
      </c>
      <c r="P184" s="71">
        <v>761.80709999999999</v>
      </c>
      <c r="Q184" s="73"/>
      <c r="R184" s="72"/>
    </row>
    <row r="185" spans="1:18" x14ac:dyDescent="0.25">
      <c r="A185" s="71" t="s">
        <v>168</v>
      </c>
      <c r="B185" s="71">
        <v>187.43</v>
      </c>
      <c r="C185" s="71"/>
      <c r="D185" s="71">
        <v>187.43</v>
      </c>
      <c r="E185" s="71">
        <v>83</v>
      </c>
      <c r="F185" s="71">
        <v>31.356999999999999</v>
      </c>
      <c r="G185" s="71">
        <v>12.9107</v>
      </c>
      <c r="H185" s="71">
        <v>25</v>
      </c>
      <c r="I185" s="71">
        <v>24.9282</v>
      </c>
      <c r="J185" s="71">
        <v>5.3900000000000003E-2</v>
      </c>
      <c r="K185" s="71"/>
      <c r="L185" s="71">
        <v>3.9173</v>
      </c>
      <c r="M185" s="71"/>
      <c r="N185" s="71">
        <v>0</v>
      </c>
      <c r="O185" s="71">
        <v>0</v>
      </c>
      <c r="P185" s="71">
        <v>200.3946</v>
      </c>
      <c r="Q185" s="73"/>
      <c r="R185" s="72"/>
    </row>
    <row r="186" spans="1:18" x14ac:dyDescent="0.25">
      <c r="A186" s="71" t="s">
        <v>169</v>
      </c>
      <c r="B186" s="71">
        <v>134.50059999999999</v>
      </c>
      <c r="C186" s="71">
        <v>2.9943</v>
      </c>
      <c r="D186" s="71">
        <v>137.4949</v>
      </c>
      <c r="E186" s="71">
        <v>101</v>
      </c>
      <c r="F186" s="71">
        <v>23.0029</v>
      </c>
      <c r="G186" s="71">
        <v>19.499300000000002</v>
      </c>
      <c r="H186" s="71">
        <v>21</v>
      </c>
      <c r="I186" s="71">
        <v>18.286799999999999</v>
      </c>
      <c r="J186" s="71">
        <v>2.0348999999999999</v>
      </c>
      <c r="K186" s="71"/>
      <c r="L186" s="71">
        <v>2.8736000000000002</v>
      </c>
      <c r="M186" s="71"/>
      <c r="N186" s="71">
        <v>0</v>
      </c>
      <c r="O186" s="71">
        <v>0</v>
      </c>
      <c r="P186" s="71">
        <v>159.0291</v>
      </c>
      <c r="Q186" s="73"/>
      <c r="R186" s="72"/>
    </row>
    <row r="187" spans="1:18" x14ac:dyDescent="0.25">
      <c r="A187" s="71" t="s">
        <v>170</v>
      </c>
      <c r="B187" s="71">
        <v>57.923000000000002</v>
      </c>
      <c r="C187" s="71"/>
      <c r="D187" s="71">
        <v>57.923000000000002</v>
      </c>
      <c r="E187" s="71">
        <v>49.46</v>
      </c>
      <c r="F187" s="71">
        <v>9.6905000000000001</v>
      </c>
      <c r="G187" s="71">
        <v>9.9423999999999992</v>
      </c>
      <c r="H187" s="71">
        <v>9</v>
      </c>
      <c r="I187" s="71">
        <v>7.7038000000000002</v>
      </c>
      <c r="J187" s="71">
        <v>0.97219999999999995</v>
      </c>
      <c r="K187" s="71"/>
      <c r="L187" s="71">
        <v>1.2105999999999999</v>
      </c>
      <c r="M187" s="71"/>
      <c r="N187" s="71">
        <v>0</v>
      </c>
      <c r="O187" s="71">
        <v>0</v>
      </c>
      <c r="P187" s="71">
        <v>68.837599999999995</v>
      </c>
      <c r="Q187" s="73"/>
      <c r="R187" s="72"/>
    </row>
    <row r="188" spans="1:18" x14ac:dyDescent="0.25">
      <c r="A188" s="71" t="s">
        <v>171</v>
      </c>
      <c r="B188" s="71">
        <v>628.995</v>
      </c>
      <c r="C188" s="71">
        <v>13.2813</v>
      </c>
      <c r="D188" s="71">
        <v>642.27629999999999</v>
      </c>
      <c r="E188" s="71">
        <v>393.5</v>
      </c>
      <c r="F188" s="71">
        <v>107.4528</v>
      </c>
      <c r="G188" s="71">
        <v>71.511799999999994</v>
      </c>
      <c r="H188" s="71">
        <v>109</v>
      </c>
      <c r="I188" s="71">
        <v>85.422700000000006</v>
      </c>
      <c r="J188" s="71">
        <v>17.6829</v>
      </c>
      <c r="K188" s="71">
        <v>8</v>
      </c>
      <c r="L188" s="71">
        <v>13.4236</v>
      </c>
      <c r="M188" s="71"/>
      <c r="N188" s="71">
        <v>0</v>
      </c>
      <c r="O188" s="71">
        <v>0</v>
      </c>
      <c r="P188" s="71">
        <v>731.471</v>
      </c>
      <c r="Q188" s="73"/>
      <c r="R188" s="72"/>
    </row>
    <row r="189" spans="1:18" x14ac:dyDescent="0.25">
      <c r="A189" s="71" t="s">
        <v>523</v>
      </c>
      <c r="B189" s="71">
        <v>69.403400000000005</v>
      </c>
      <c r="C189" s="71"/>
      <c r="D189" s="71">
        <v>46.448399999999999</v>
      </c>
      <c r="E189" s="71">
        <v>21</v>
      </c>
      <c r="F189" s="71">
        <v>11.6112</v>
      </c>
      <c r="G189" s="71">
        <v>2.3472</v>
      </c>
      <c r="H189" s="71">
        <v>6</v>
      </c>
      <c r="I189" s="71">
        <v>6.1776</v>
      </c>
      <c r="J189" s="71"/>
      <c r="K189" s="71"/>
      <c r="L189" s="71">
        <v>0.9708</v>
      </c>
      <c r="M189" s="71"/>
      <c r="N189" s="71">
        <v>0</v>
      </c>
      <c r="O189" s="71">
        <v>0</v>
      </c>
      <c r="P189" s="71">
        <v>71.750600000000006</v>
      </c>
      <c r="Q189" s="73"/>
      <c r="R189" s="72"/>
    </row>
    <row r="190" spans="1:18" x14ac:dyDescent="0.25">
      <c r="A190" s="71" t="s">
        <v>172</v>
      </c>
      <c r="B190" s="71">
        <v>66.4375</v>
      </c>
      <c r="C190" s="71"/>
      <c r="D190" s="71">
        <v>56.016199999999998</v>
      </c>
      <c r="E190" s="71">
        <v>43.1</v>
      </c>
      <c r="F190" s="71">
        <v>11.115</v>
      </c>
      <c r="G190" s="71">
        <v>7.9962999999999997</v>
      </c>
      <c r="H190" s="71">
        <v>9</v>
      </c>
      <c r="I190" s="71">
        <v>7.4501999999999997</v>
      </c>
      <c r="J190" s="71">
        <v>1.1624000000000001</v>
      </c>
      <c r="K190" s="71"/>
      <c r="L190" s="71">
        <v>1.1707000000000001</v>
      </c>
      <c r="M190" s="71"/>
      <c r="N190" s="71">
        <v>0</v>
      </c>
      <c r="O190" s="71">
        <v>0</v>
      </c>
      <c r="P190" s="71">
        <v>75.596199999999996</v>
      </c>
      <c r="Q190" s="73"/>
      <c r="R190" s="72"/>
    </row>
    <row r="191" spans="1:18" x14ac:dyDescent="0.25">
      <c r="A191" s="71" t="s">
        <v>524</v>
      </c>
      <c r="B191" s="71">
        <v>103.43380000000001</v>
      </c>
      <c r="C191" s="71"/>
      <c r="D191" s="71">
        <v>75.194699999999997</v>
      </c>
      <c r="E191" s="71">
        <v>60.85</v>
      </c>
      <c r="F191" s="71">
        <v>17.304500000000001</v>
      </c>
      <c r="G191" s="71">
        <v>10.8864</v>
      </c>
      <c r="H191" s="71">
        <v>15</v>
      </c>
      <c r="I191" s="71">
        <v>10.0009</v>
      </c>
      <c r="J191" s="71">
        <v>3.7492999999999999</v>
      </c>
      <c r="K191" s="71"/>
      <c r="L191" s="71">
        <v>1.5716000000000001</v>
      </c>
      <c r="M191" s="71"/>
      <c r="N191" s="71">
        <v>0</v>
      </c>
      <c r="O191" s="71">
        <v>0</v>
      </c>
      <c r="P191" s="71">
        <v>118.06950000000001</v>
      </c>
      <c r="Q191" s="73"/>
      <c r="R191" s="72"/>
    </row>
    <row r="192" spans="1:18" x14ac:dyDescent="0.25">
      <c r="A192" s="71" t="s">
        <v>525</v>
      </c>
      <c r="B192" s="71">
        <v>55.9634</v>
      </c>
      <c r="C192" s="71">
        <v>9.4500000000000001E-2</v>
      </c>
      <c r="D192" s="71">
        <v>37.2348</v>
      </c>
      <c r="E192" s="71">
        <v>15</v>
      </c>
      <c r="F192" s="71">
        <v>9.3785000000000007</v>
      </c>
      <c r="G192" s="71">
        <v>1.4054</v>
      </c>
      <c r="H192" s="71">
        <v>1</v>
      </c>
      <c r="I192" s="71">
        <v>4.9522000000000004</v>
      </c>
      <c r="J192" s="71"/>
      <c r="K192" s="71"/>
      <c r="L192" s="71">
        <v>0.7782</v>
      </c>
      <c r="M192" s="71"/>
      <c r="N192" s="71">
        <v>0</v>
      </c>
      <c r="O192" s="71">
        <v>0</v>
      </c>
      <c r="P192" s="71">
        <v>57.463299999999997</v>
      </c>
      <c r="Q192" s="73"/>
      <c r="R192" s="72"/>
    </row>
    <row r="193" spans="1:18" x14ac:dyDescent="0.25">
      <c r="A193" s="71" t="s">
        <v>173</v>
      </c>
      <c r="B193" s="71">
        <v>58.829799999999999</v>
      </c>
      <c r="C193" s="71"/>
      <c r="D193" s="71">
        <v>58.829799999999999</v>
      </c>
      <c r="E193" s="71">
        <v>33</v>
      </c>
      <c r="F193" s="71">
        <v>9.8422000000000001</v>
      </c>
      <c r="G193" s="71">
        <v>5.7893999999999997</v>
      </c>
      <c r="H193" s="71">
        <v>13</v>
      </c>
      <c r="I193" s="71">
        <v>7.8243999999999998</v>
      </c>
      <c r="J193" s="71">
        <v>3.8816999999999999</v>
      </c>
      <c r="K193" s="71"/>
      <c r="L193" s="71">
        <v>1.2295</v>
      </c>
      <c r="M193" s="71"/>
      <c r="N193" s="71">
        <v>0</v>
      </c>
      <c r="O193" s="71">
        <v>0</v>
      </c>
      <c r="P193" s="71">
        <v>68.500900000000001</v>
      </c>
      <c r="Q193" s="73"/>
      <c r="R193" s="72"/>
    </row>
    <row r="194" spans="1:18" x14ac:dyDescent="0.25">
      <c r="A194" s="71" t="s">
        <v>174</v>
      </c>
      <c r="B194" s="73">
        <v>1563.1533999999999</v>
      </c>
      <c r="C194" s="71">
        <v>52.849899999999998</v>
      </c>
      <c r="D194" s="73">
        <v>1616.0033000000001</v>
      </c>
      <c r="E194" s="71">
        <v>905.18</v>
      </c>
      <c r="F194" s="71">
        <v>270.35739999999998</v>
      </c>
      <c r="G194" s="71">
        <v>158.70570000000001</v>
      </c>
      <c r="H194" s="71">
        <v>265</v>
      </c>
      <c r="I194" s="71">
        <v>214.92840000000001</v>
      </c>
      <c r="J194" s="71">
        <v>37.553699999999999</v>
      </c>
      <c r="K194" s="71"/>
      <c r="L194" s="71">
        <v>33.774500000000003</v>
      </c>
      <c r="M194" s="71"/>
      <c r="N194" s="71">
        <v>28.0428</v>
      </c>
      <c r="O194" s="71">
        <v>0</v>
      </c>
      <c r="P194" s="73">
        <v>1840.3054999999999</v>
      </c>
      <c r="Q194" s="73"/>
      <c r="R194" s="72"/>
    </row>
    <row r="195" spans="1:18" x14ac:dyDescent="0.25">
      <c r="A195" s="71" t="s">
        <v>175</v>
      </c>
      <c r="B195" s="71">
        <v>645.30999999999995</v>
      </c>
      <c r="C195" s="71">
        <v>25.0623</v>
      </c>
      <c r="D195" s="71">
        <v>670.3723</v>
      </c>
      <c r="E195" s="71">
        <v>269</v>
      </c>
      <c r="F195" s="71">
        <v>112.1533</v>
      </c>
      <c r="G195" s="71">
        <v>39.2117</v>
      </c>
      <c r="H195" s="71">
        <v>79</v>
      </c>
      <c r="I195" s="71">
        <v>89.159499999999994</v>
      </c>
      <c r="J195" s="71"/>
      <c r="K195" s="71"/>
      <c r="L195" s="71">
        <v>14.0108</v>
      </c>
      <c r="M195" s="71"/>
      <c r="N195" s="71">
        <v>2.6196000000000002</v>
      </c>
      <c r="O195" s="71">
        <v>0</v>
      </c>
      <c r="P195" s="71">
        <v>712.20360000000005</v>
      </c>
      <c r="Q195" s="73"/>
      <c r="R195" s="72"/>
    </row>
    <row r="196" spans="1:18" x14ac:dyDescent="0.25">
      <c r="A196" s="71" t="s">
        <v>176</v>
      </c>
      <c r="B196" s="71">
        <v>232.30099999999999</v>
      </c>
      <c r="C196" s="71"/>
      <c r="D196" s="71">
        <v>232.30099999999999</v>
      </c>
      <c r="E196" s="71">
        <v>108</v>
      </c>
      <c r="F196" s="71">
        <v>38.863999999999997</v>
      </c>
      <c r="G196" s="71">
        <v>17.283999999999999</v>
      </c>
      <c r="H196" s="71">
        <v>37</v>
      </c>
      <c r="I196" s="71">
        <v>30.896000000000001</v>
      </c>
      <c r="J196" s="71">
        <v>4.5780000000000003</v>
      </c>
      <c r="K196" s="71"/>
      <c r="L196" s="71">
        <v>4.8551000000000002</v>
      </c>
      <c r="M196" s="71"/>
      <c r="N196" s="71">
        <v>0</v>
      </c>
      <c r="O196" s="71">
        <v>0</v>
      </c>
      <c r="P196" s="71">
        <v>254.16300000000001</v>
      </c>
      <c r="Q196" s="73"/>
      <c r="R196" s="72"/>
    </row>
    <row r="197" spans="1:18" x14ac:dyDescent="0.25">
      <c r="A197" s="71" t="s">
        <v>177</v>
      </c>
      <c r="B197" s="71">
        <v>320.05309999999997</v>
      </c>
      <c r="C197" s="71"/>
      <c r="D197" s="71">
        <v>320.05309999999997</v>
      </c>
      <c r="E197" s="71">
        <v>189</v>
      </c>
      <c r="F197" s="71">
        <v>53.544899999999998</v>
      </c>
      <c r="G197" s="71">
        <v>33.863799999999998</v>
      </c>
      <c r="H197" s="71">
        <v>27</v>
      </c>
      <c r="I197" s="71">
        <v>42.567100000000003</v>
      </c>
      <c r="J197" s="71"/>
      <c r="K197" s="71"/>
      <c r="L197" s="71">
        <v>6.6890999999999998</v>
      </c>
      <c r="M197" s="71"/>
      <c r="N197" s="71">
        <v>0</v>
      </c>
      <c r="O197" s="71">
        <v>0</v>
      </c>
      <c r="P197" s="71">
        <v>353.9169</v>
      </c>
      <c r="Q197" s="73"/>
      <c r="R197" s="72"/>
    </row>
    <row r="198" spans="1:18" x14ac:dyDescent="0.25">
      <c r="A198" s="71" t="s">
        <v>178</v>
      </c>
      <c r="B198" s="71">
        <v>246.7064</v>
      </c>
      <c r="C198" s="71"/>
      <c r="D198" s="71">
        <v>246.7064</v>
      </c>
      <c r="E198" s="71">
        <v>120.95</v>
      </c>
      <c r="F198" s="71">
        <v>41.274000000000001</v>
      </c>
      <c r="G198" s="71">
        <v>19.919</v>
      </c>
      <c r="H198" s="71">
        <v>38</v>
      </c>
      <c r="I198" s="71">
        <v>32.811999999999998</v>
      </c>
      <c r="J198" s="71">
        <v>3.891</v>
      </c>
      <c r="K198" s="71"/>
      <c r="L198" s="71">
        <v>5.1562000000000001</v>
      </c>
      <c r="M198" s="71"/>
      <c r="N198" s="71">
        <v>0</v>
      </c>
      <c r="O198" s="71">
        <v>0</v>
      </c>
      <c r="P198" s="71">
        <v>270.51639999999998</v>
      </c>
      <c r="Q198" s="73"/>
      <c r="R198" s="72"/>
    </row>
    <row r="199" spans="1:18" x14ac:dyDescent="0.25">
      <c r="A199" s="71" t="s">
        <v>179</v>
      </c>
      <c r="B199" s="71">
        <v>53.058900000000001</v>
      </c>
      <c r="C199" s="71">
        <v>2.3999999999999998E-3</v>
      </c>
      <c r="D199" s="71">
        <v>53.061300000000003</v>
      </c>
      <c r="E199" s="71">
        <v>44.37</v>
      </c>
      <c r="F199" s="71">
        <v>8.8772000000000002</v>
      </c>
      <c r="G199" s="71">
        <v>8.8732000000000006</v>
      </c>
      <c r="H199" s="71">
        <v>10</v>
      </c>
      <c r="I199" s="71">
        <v>7.0571999999999999</v>
      </c>
      <c r="J199" s="71">
        <v>2.2071000000000001</v>
      </c>
      <c r="K199" s="71"/>
      <c r="L199" s="71">
        <v>1.109</v>
      </c>
      <c r="M199" s="71"/>
      <c r="N199" s="71">
        <v>0</v>
      </c>
      <c r="O199" s="71">
        <v>0</v>
      </c>
      <c r="P199" s="71">
        <v>64.141599999999997</v>
      </c>
      <c r="Q199" s="73"/>
      <c r="R199" s="72"/>
    </row>
    <row r="200" spans="1:18" x14ac:dyDescent="0.25">
      <c r="A200" s="71" t="s">
        <v>180</v>
      </c>
      <c r="B200" s="71">
        <v>237.77289999999999</v>
      </c>
      <c r="C200" s="71"/>
      <c r="D200" s="71">
        <v>237.77289999999999</v>
      </c>
      <c r="E200" s="71">
        <v>64</v>
      </c>
      <c r="F200" s="71">
        <v>39.779400000000003</v>
      </c>
      <c r="G200" s="71">
        <v>6.0551000000000004</v>
      </c>
      <c r="H200" s="71">
        <v>25</v>
      </c>
      <c r="I200" s="71">
        <v>31.623799999999999</v>
      </c>
      <c r="J200" s="71"/>
      <c r="K200" s="71"/>
      <c r="L200" s="71">
        <v>4.9695</v>
      </c>
      <c r="M200" s="71"/>
      <c r="N200" s="71">
        <v>0</v>
      </c>
      <c r="O200" s="71">
        <v>0</v>
      </c>
      <c r="P200" s="71">
        <v>243.828</v>
      </c>
      <c r="Q200" s="73"/>
      <c r="R200" s="72"/>
    </row>
    <row r="201" spans="1:18" x14ac:dyDescent="0.25">
      <c r="A201" s="71" t="s">
        <v>181</v>
      </c>
      <c r="B201" s="71">
        <v>220.9579</v>
      </c>
      <c r="C201" s="71"/>
      <c r="D201" s="71">
        <v>220.9579</v>
      </c>
      <c r="E201" s="71">
        <v>57</v>
      </c>
      <c r="F201" s="71">
        <v>36.966299999999997</v>
      </c>
      <c r="G201" s="71">
        <v>5.0084</v>
      </c>
      <c r="H201" s="71">
        <v>15</v>
      </c>
      <c r="I201" s="71">
        <v>29.3874</v>
      </c>
      <c r="J201" s="71"/>
      <c r="K201" s="71"/>
      <c r="L201" s="71">
        <v>4.6180000000000003</v>
      </c>
      <c r="M201" s="71"/>
      <c r="N201" s="71">
        <v>0</v>
      </c>
      <c r="O201" s="71">
        <v>0</v>
      </c>
      <c r="P201" s="71">
        <v>225.96629999999999</v>
      </c>
      <c r="Q201" s="73"/>
      <c r="R201" s="72"/>
    </row>
    <row r="202" spans="1:18" x14ac:dyDescent="0.25">
      <c r="A202" s="71" t="s">
        <v>182</v>
      </c>
      <c r="B202" s="71">
        <v>333.53620000000001</v>
      </c>
      <c r="C202" s="71">
        <v>10.780799999999999</v>
      </c>
      <c r="D202" s="71">
        <v>344.31700000000001</v>
      </c>
      <c r="E202" s="71">
        <v>125</v>
      </c>
      <c r="F202" s="71">
        <v>57.604199999999999</v>
      </c>
      <c r="G202" s="71">
        <v>16.8489</v>
      </c>
      <c r="H202" s="71">
        <v>39</v>
      </c>
      <c r="I202" s="71">
        <v>45.794199999999996</v>
      </c>
      <c r="J202" s="71"/>
      <c r="K202" s="71"/>
      <c r="L202" s="71">
        <v>7.1962000000000002</v>
      </c>
      <c r="M202" s="71"/>
      <c r="N202" s="71">
        <v>2.2576999999999998</v>
      </c>
      <c r="O202" s="71">
        <v>0</v>
      </c>
      <c r="P202" s="71">
        <v>363.42360000000002</v>
      </c>
      <c r="Q202" s="73"/>
      <c r="R202" s="72"/>
    </row>
    <row r="203" spans="1:18" x14ac:dyDescent="0.25">
      <c r="A203" s="71" t="s">
        <v>183</v>
      </c>
      <c r="B203" s="71">
        <v>589.42200000000003</v>
      </c>
      <c r="C203" s="71">
        <v>6.8166000000000002</v>
      </c>
      <c r="D203" s="71">
        <v>596.23860000000002</v>
      </c>
      <c r="E203" s="71">
        <v>263.5</v>
      </c>
      <c r="F203" s="71">
        <v>99.750699999999995</v>
      </c>
      <c r="G203" s="71">
        <v>40.9373</v>
      </c>
      <c r="H203" s="71">
        <v>72</v>
      </c>
      <c r="I203" s="71">
        <v>79.299700000000001</v>
      </c>
      <c r="J203" s="71"/>
      <c r="K203" s="71">
        <v>1</v>
      </c>
      <c r="L203" s="71">
        <v>12.461399999999999</v>
      </c>
      <c r="M203" s="71"/>
      <c r="N203" s="71">
        <v>0</v>
      </c>
      <c r="O203" s="71">
        <v>0</v>
      </c>
      <c r="P203" s="71">
        <v>637.17589999999996</v>
      </c>
      <c r="Q203" s="73"/>
      <c r="R203" s="72"/>
    </row>
    <row r="204" spans="1:18" x14ac:dyDescent="0.25">
      <c r="A204" s="71" t="s">
        <v>184</v>
      </c>
      <c r="B204" s="71">
        <v>249.63159999999999</v>
      </c>
      <c r="C204" s="71"/>
      <c r="D204" s="71">
        <v>249.63159999999999</v>
      </c>
      <c r="E204" s="71">
        <v>95.79</v>
      </c>
      <c r="F204" s="71">
        <v>41.763399999999997</v>
      </c>
      <c r="G204" s="71">
        <v>13.5067</v>
      </c>
      <c r="H204" s="71">
        <v>55</v>
      </c>
      <c r="I204" s="71">
        <v>33.201000000000001</v>
      </c>
      <c r="J204" s="71">
        <v>16.3492</v>
      </c>
      <c r="K204" s="71"/>
      <c r="L204" s="71">
        <v>5.2172999999999998</v>
      </c>
      <c r="M204" s="71"/>
      <c r="N204" s="71">
        <v>0</v>
      </c>
      <c r="O204" s="71">
        <v>0</v>
      </c>
      <c r="P204" s="71">
        <v>279.48750000000001</v>
      </c>
      <c r="Q204" s="73"/>
      <c r="R204" s="72"/>
    </row>
    <row r="205" spans="1:18" x14ac:dyDescent="0.25">
      <c r="A205" s="71" t="s">
        <v>526</v>
      </c>
      <c r="B205" s="71">
        <v>258.15030000000002</v>
      </c>
      <c r="C205" s="71">
        <v>13.2423</v>
      </c>
      <c r="D205" s="71">
        <v>192.71449999999999</v>
      </c>
      <c r="E205" s="71">
        <v>121.43</v>
      </c>
      <c r="F205" s="71">
        <v>45.404000000000003</v>
      </c>
      <c r="G205" s="71">
        <v>19.006499999999999</v>
      </c>
      <c r="H205" s="71">
        <v>30</v>
      </c>
      <c r="I205" s="71">
        <v>25.631</v>
      </c>
      <c r="J205" s="71">
        <v>3.2766999999999999</v>
      </c>
      <c r="K205" s="71">
        <v>2</v>
      </c>
      <c r="L205" s="71">
        <v>4.0277000000000003</v>
      </c>
      <c r="M205" s="71"/>
      <c r="N205" s="71">
        <v>0</v>
      </c>
      <c r="O205" s="71">
        <v>0</v>
      </c>
      <c r="P205" s="71">
        <v>293.67579999999998</v>
      </c>
      <c r="Q205" s="73"/>
      <c r="R205" s="72"/>
    </row>
    <row r="206" spans="1:18" x14ac:dyDescent="0.25">
      <c r="A206" s="71" t="s">
        <v>185</v>
      </c>
      <c r="B206" s="73">
        <v>1062.9253000000001</v>
      </c>
      <c r="C206" s="71">
        <v>41.947400000000002</v>
      </c>
      <c r="D206" s="73">
        <v>1104.8726999999999</v>
      </c>
      <c r="E206" s="71">
        <v>728.19</v>
      </c>
      <c r="F206" s="71">
        <v>184.84520000000001</v>
      </c>
      <c r="G206" s="71">
        <v>135.83619999999999</v>
      </c>
      <c r="H206" s="71">
        <v>191</v>
      </c>
      <c r="I206" s="71">
        <v>146.94810000000001</v>
      </c>
      <c r="J206" s="71">
        <v>33.038899999999998</v>
      </c>
      <c r="K206" s="71">
        <v>11</v>
      </c>
      <c r="L206" s="71">
        <v>23.091799999999999</v>
      </c>
      <c r="M206" s="71"/>
      <c r="N206" s="71">
        <v>0</v>
      </c>
      <c r="O206" s="71">
        <v>0</v>
      </c>
      <c r="P206" s="73">
        <v>1273.7478000000001</v>
      </c>
      <c r="Q206" s="73"/>
      <c r="R206" s="72"/>
    </row>
    <row r="207" spans="1:18" x14ac:dyDescent="0.25">
      <c r="A207" s="71" t="s">
        <v>186</v>
      </c>
      <c r="B207" s="71">
        <v>986.32219999999995</v>
      </c>
      <c r="C207" s="71">
        <v>32.311799999999998</v>
      </c>
      <c r="D207" s="73">
        <v>1018.634</v>
      </c>
      <c r="E207" s="71">
        <v>649.23</v>
      </c>
      <c r="F207" s="71">
        <v>170.41749999999999</v>
      </c>
      <c r="G207" s="71">
        <v>119.70310000000001</v>
      </c>
      <c r="H207" s="71">
        <v>138</v>
      </c>
      <c r="I207" s="71">
        <v>135.47829999999999</v>
      </c>
      <c r="J207" s="71">
        <v>1.8913</v>
      </c>
      <c r="K207" s="71">
        <v>38</v>
      </c>
      <c r="L207" s="71">
        <v>21.2895</v>
      </c>
      <c r="M207" s="71">
        <v>10.026300000000001</v>
      </c>
      <c r="N207" s="71">
        <v>0</v>
      </c>
      <c r="O207" s="71">
        <v>0</v>
      </c>
      <c r="P207" s="73">
        <v>1150.2547</v>
      </c>
      <c r="Q207" s="73"/>
      <c r="R207" s="72"/>
    </row>
    <row r="208" spans="1:18" x14ac:dyDescent="0.25">
      <c r="A208" s="71" t="s">
        <v>527</v>
      </c>
      <c r="B208" s="71">
        <v>464.58339999999998</v>
      </c>
      <c r="C208" s="71">
        <v>15.915800000000001</v>
      </c>
      <c r="D208" s="71">
        <v>353.38150000000002</v>
      </c>
      <c r="E208" s="71">
        <v>277</v>
      </c>
      <c r="F208" s="71">
        <v>80.387500000000003</v>
      </c>
      <c r="G208" s="71">
        <v>49.153100000000002</v>
      </c>
      <c r="H208" s="71">
        <v>58</v>
      </c>
      <c r="I208" s="71">
        <v>46.999699999999997</v>
      </c>
      <c r="J208" s="71">
        <v>8.2501999999999995</v>
      </c>
      <c r="K208" s="71">
        <v>4</v>
      </c>
      <c r="L208" s="71">
        <v>7.3856999999999999</v>
      </c>
      <c r="M208" s="71"/>
      <c r="N208" s="71">
        <v>1.9995000000000001</v>
      </c>
      <c r="O208" s="71">
        <v>0</v>
      </c>
      <c r="P208" s="71">
        <v>539.90200000000004</v>
      </c>
      <c r="Q208" s="73"/>
      <c r="R208" s="72"/>
    </row>
    <row r="209" spans="1:18" x14ac:dyDescent="0.25">
      <c r="A209" s="71" t="s">
        <v>187</v>
      </c>
      <c r="B209" s="73">
        <v>1865.0289</v>
      </c>
      <c r="C209" s="71">
        <v>109.2735</v>
      </c>
      <c r="D209" s="73">
        <v>1974.3024</v>
      </c>
      <c r="E209" s="73">
        <v>1216.5</v>
      </c>
      <c r="F209" s="71">
        <v>330.30079999999998</v>
      </c>
      <c r="G209" s="71">
        <v>221.5498</v>
      </c>
      <c r="H209" s="71">
        <v>370</v>
      </c>
      <c r="I209" s="71">
        <v>262.5822</v>
      </c>
      <c r="J209" s="71">
        <v>80.563299999999998</v>
      </c>
      <c r="K209" s="71">
        <v>36</v>
      </c>
      <c r="L209" s="71">
        <v>41.262900000000002</v>
      </c>
      <c r="M209" s="71"/>
      <c r="N209" s="71">
        <v>30.052</v>
      </c>
      <c r="O209" s="71">
        <v>0</v>
      </c>
      <c r="P209" s="73">
        <v>2306.4675000000002</v>
      </c>
      <c r="Q209" s="73"/>
      <c r="R209" s="72"/>
    </row>
    <row r="210" spans="1:18" x14ac:dyDescent="0.25">
      <c r="A210" s="71" t="s">
        <v>528</v>
      </c>
      <c r="B210" s="71">
        <v>298.11219999999997</v>
      </c>
      <c r="C210" s="71"/>
      <c r="D210" s="71">
        <v>220.84370000000001</v>
      </c>
      <c r="E210" s="71">
        <v>159.77000000000001</v>
      </c>
      <c r="F210" s="71">
        <v>49.874200000000002</v>
      </c>
      <c r="G210" s="71">
        <v>27.474</v>
      </c>
      <c r="H210" s="71">
        <v>45</v>
      </c>
      <c r="I210" s="71">
        <v>29.372199999999999</v>
      </c>
      <c r="J210" s="71">
        <v>11.720800000000001</v>
      </c>
      <c r="K210" s="71"/>
      <c r="L210" s="71">
        <v>4.6155999999999997</v>
      </c>
      <c r="M210" s="71"/>
      <c r="N210" s="71">
        <v>0</v>
      </c>
      <c r="O210" s="71">
        <v>0</v>
      </c>
      <c r="P210" s="71">
        <v>337.30700000000002</v>
      </c>
      <c r="Q210" s="73"/>
      <c r="R210" s="72"/>
    </row>
    <row r="211" spans="1:18" x14ac:dyDescent="0.25">
      <c r="A211" s="71" t="s">
        <v>529</v>
      </c>
      <c r="B211" s="71">
        <v>214.553</v>
      </c>
      <c r="C211" s="71">
        <v>10.089600000000001</v>
      </c>
      <c r="D211" s="71">
        <v>170.27199999999999</v>
      </c>
      <c r="E211" s="71">
        <v>113.38</v>
      </c>
      <c r="F211" s="71">
        <v>37.582700000000003</v>
      </c>
      <c r="G211" s="71">
        <v>18.949300000000001</v>
      </c>
      <c r="H211" s="71">
        <v>38</v>
      </c>
      <c r="I211" s="71">
        <v>22.6462</v>
      </c>
      <c r="J211" s="71">
        <v>11.5154</v>
      </c>
      <c r="K211" s="71"/>
      <c r="L211" s="71">
        <v>3.5587</v>
      </c>
      <c r="M211" s="71"/>
      <c r="N211" s="71">
        <v>7.2251000000000003</v>
      </c>
      <c r="O211" s="71">
        <v>0</v>
      </c>
      <c r="P211" s="71">
        <v>262.33240000000001</v>
      </c>
      <c r="Q211" s="73"/>
      <c r="R211" s="72"/>
    </row>
    <row r="212" spans="1:18" x14ac:dyDescent="0.25">
      <c r="A212" s="71" t="s">
        <v>530</v>
      </c>
      <c r="B212" s="71">
        <v>581.50319999999999</v>
      </c>
      <c r="C212" s="71">
        <v>18.730799999999999</v>
      </c>
      <c r="D212" s="71">
        <v>435.20490000000001</v>
      </c>
      <c r="E212" s="71">
        <v>259</v>
      </c>
      <c r="F212" s="71">
        <v>100.4191</v>
      </c>
      <c r="G212" s="71">
        <v>39.645200000000003</v>
      </c>
      <c r="H212" s="71">
        <v>50</v>
      </c>
      <c r="I212" s="71">
        <v>57.882300000000001</v>
      </c>
      <c r="J212" s="71"/>
      <c r="K212" s="71">
        <v>8</v>
      </c>
      <c r="L212" s="71">
        <v>9.0958000000000006</v>
      </c>
      <c r="M212" s="71"/>
      <c r="N212" s="71">
        <v>0</v>
      </c>
      <c r="O212" s="71">
        <v>0</v>
      </c>
      <c r="P212" s="71">
        <v>639.87919999999997</v>
      </c>
      <c r="Q212" s="73"/>
      <c r="R212" s="72"/>
    </row>
    <row r="213" spans="1:18" x14ac:dyDescent="0.25">
      <c r="A213" s="71" t="s">
        <v>188</v>
      </c>
      <c r="B213" s="71">
        <v>253.53960000000001</v>
      </c>
      <c r="C213" s="71"/>
      <c r="D213" s="71">
        <v>253.53960000000001</v>
      </c>
      <c r="E213" s="71">
        <v>158</v>
      </c>
      <c r="F213" s="71">
        <v>42.417200000000001</v>
      </c>
      <c r="G213" s="71">
        <v>28.895700000000001</v>
      </c>
      <c r="H213" s="71">
        <v>38</v>
      </c>
      <c r="I213" s="71">
        <v>33.720799999999997</v>
      </c>
      <c r="J213" s="71">
        <v>3.2094</v>
      </c>
      <c r="K213" s="71"/>
      <c r="L213" s="71">
        <v>5.2990000000000004</v>
      </c>
      <c r="M213" s="71"/>
      <c r="N213" s="71">
        <v>0</v>
      </c>
      <c r="O213" s="71">
        <v>0</v>
      </c>
      <c r="P213" s="71">
        <v>285.6447</v>
      </c>
      <c r="Q213" s="73"/>
      <c r="R213" s="72"/>
    </row>
    <row r="214" spans="1:18" x14ac:dyDescent="0.25">
      <c r="A214" s="71" t="s">
        <v>189</v>
      </c>
      <c r="B214" s="71">
        <v>845.44820000000004</v>
      </c>
      <c r="C214" s="71">
        <v>43.524099999999997</v>
      </c>
      <c r="D214" s="71">
        <v>888.97230000000002</v>
      </c>
      <c r="E214" s="71">
        <v>536.04999999999995</v>
      </c>
      <c r="F214" s="71">
        <v>148.7251</v>
      </c>
      <c r="G214" s="71">
        <v>96.831199999999995</v>
      </c>
      <c r="H214" s="71">
        <v>141</v>
      </c>
      <c r="I214" s="71">
        <v>118.2333</v>
      </c>
      <c r="J214" s="71">
        <v>17.074999999999999</v>
      </c>
      <c r="K214" s="71">
        <v>1</v>
      </c>
      <c r="L214" s="71">
        <v>18.579499999999999</v>
      </c>
      <c r="M214" s="71"/>
      <c r="N214" s="71">
        <v>11.947800000000001</v>
      </c>
      <c r="O214" s="71">
        <v>0</v>
      </c>
      <c r="P214" s="73">
        <v>1014.8262999999999</v>
      </c>
      <c r="Q214" s="73"/>
      <c r="R214" s="72"/>
    </row>
    <row r="215" spans="1:18" x14ac:dyDescent="0.25">
      <c r="A215" s="71" t="s">
        <v>531</v>
      </c>
      <c r="B215" s="71">
        <v>113.065</v>
      </c>
      <c r="C215" s="71"/>
      <c r="D215" s="71">
        <v>74.021199999999993</v>
      </c>
      <c r="E215" s="71">
        <v>71.64</v>
      </c>
      <c r="F215" s="71">
        <v>18.915800000000001</v>
      </c>
      <c r="G215" s="71">
        <v>13.181100000000001</v>
      </c>
      <c r="H215" s="71">
        <v>18</v>
      </c>
      <c r="I215" s="71">
        <v>9.8447999999999993</v>
      </c>
      <c r="J215" s="71">
        <v>6.1163999999999996</v>
      </c>
      <c r="K215" s="71"/>
      <c r="L215" s="71">
        <v>1.5469999999999999</v>
      </c>
      <c r="M215" s="71"/>
      <c r="N215" s="71">
        <v>0</v>
      </c>
      <c r="O215" s="71">
        <v>0</v>
      </c>
      <c r="P215" s="71">
        <v>132.36250000000001</v>
      </c>
      <c r="Q215" s="73"/>
      <c r="R215" s="72"/>
    </row>
    <row r="216" spans="1:18" x14ac:dyDescent="0.25">
      <c r="A216" s="71" t="s">
        <v>190</v>
      </c>
      <c r="B216" s="71">
        <v>295.78050000000002</v>
      </c>
      <c r="C216" s="71"/>
      <c r="D216" s="71">
        <v>295.78050000000002</v>
      </c>
      <c r="E216" s="71">
        <v>212</v>
      </c>
      <c r="F216" s="71">
        <v>49.484099999999998</v>
      </c>
      <c r="G216" s="71">
        <v>40.628999999999998</v>
      </c>
      <c r="H216" s="71">
        <v>52</v>
      </c>
      <c r="I216" s="71">
        <v>39.338799999999999</v>
      </c>
      <c r="J216" s="71">
        <v>9.4959000000000007</v>
      </c>
      <c r="K216" s="71"/>
      <c r="L216" s="71">
        <v>6.1818</v>
      </c>
      <c r="M216" s="71"/>
      <c r="N216" s="71">
        <v>0</v>
      </c>
      <c r="O216" s="71">
        <v>0</v>
      </c>
      <c r="P216" s="71">
        <v>345.90539999999999</v>
      </c>
      <c r="Q216" s="73"/>
      <c r="R216" s="72"/>
    </row>
    <row r="217" spans="1:18" x14ac:dyDescent="0.25">
      <c r="A217" s="71" t="s">
        <v>191</v>
      </c>
      <c r="B217" s="73">
        <v>4076.2269999999999</v>
      </c>
      <c r="C217" s="71">
        <v>161.3845</v>
      </c>
      <c r="D217" s="73">
        <v>4237.6115</v>
      </c>
      <c r="E217" s="73">
        <v>2415.59</v>
      </c>
      <c r="F217" s="71">
        <v>708.95240000000001</v>
      </c>
      <c r="G217" s="71">
        <v>426.65940000000001</v>
      </c>
      <c r="H217" s="71">
        <v>589</v>
      </c>
      <c r="I217" s="71">
        <v>563.60230000000001</v>
      </c>
      <c r="J217" s="71">
        <v>19.048300000000001</v>
      </c>
      <c r="K217" s="71">
        <v>90</v>
      </c>
      <c r="L217" s="71">
        <v>88.566100000000006</v>
      </c>
      <c r="M217" s="71">
        <v>0.86040000000000005</v>
      </c>
      <c r="N217" s="71">
        <v>0</v>
      </c>
      <c r="O217" s="71">
        <v>0</v>
      </c>
      <c r="P217" s="73">
        <v>4684.1796000000004</v>
      </c>
      <c r="Q217" s="73"/>
      <c r="R217" s="72"/>
    </row>
    <row r="218" spans="1:18" x14ac:dyDescent="0.25">
      <c r="A218" s="71" t="s">
        <v>192</v>
      </c>
      <c r="B218" s="73">
        <v>13436.735500000001</v>
      </c>
      <c r="C218" s="71">
        <v>352.9058</v>
      </c>
      <c r="D218" s="73">
        <v>13789.641299999999</v>
      </c>
      <c r="E218" s="73">
        <v>4142.8100000000004</v>
      </c>
      <c r="F218" s="73">
        <v>2307.0070000000001</v>
      </c>
      <c r="G218" s="71">
        <v>458.95080000000002</v>
      </c>
      <c r="H218" s="68">
        <v>1706</v>
      </c>
      <c r="I218" s="73">
        <v>1834.0223000000001</v>
      </c>
      <c r="J218" s="71"/>
      <c r="K218" s="71">
        <v>219</v>
      </c>
      <c r="L218" s="71">
        <v>288.20350000000002</v>
      </c>
      <c r="M218" s="71"/>
      <c r="N218" s="71">
        <v>20.725300000000001</v>
      </c>
      <c r="O218" s="71">
        <v>0</v>
      </c>
      <c r="P218" s="73">
        <v>14269.3174</v>
      </c>
      <c r="Q218" s="73"/>
      <c r="R218" s="72"/>
    </row>
    <row r="219" spans="1:18" x14ac:dyDescent="0.25">
      <c r="A219" s="71" t="s">
        <v>193</v>
      </c>
      <c r="B219" s="73">
        <v>4109.8149999999996</v>
      </c>
      <c r="C219" s="71">
        <v>123.879</v>
      </c>
      <c r="D219" s="73">
        <v>4233.6940000000004</v>
      </c>
      <c r="E219" s="73">
        <v>1046.1600000000001</v>
      </c>
      <c r="F219" s="71">
        <v>708.29700000000003</v>
      </c>
      <c r="G219" s="71">
        <v>84.465699999999998</v>
      </c>
      <c r="H219" s="71">
        <v>563</v>
      </c>
      <c r="I219" s="71">
        <v>563.08130000000006</v>
      </c>
      <c r="J219" s="71"/>
      <c r="K219" s="71">
        <v>38</v>
      </c>
      <c r="L219" s="71">
        <v>88.484200000000001</v>
      </c>
      <c r="M219" s="71"/>
      <c r="N219" s="71">
        <v>0</v>
      </c>
      <c r="O219" s="71">
        <v>0</v>
      </c>
      <c r="P219" s="73">
        <v>4318.1597000000002</v>
      </c>
      <c r="Q219" s="73"/>
      <c r="R219" s="72"/>
    </row>
    <row r="220" spans="1:18" x14ac:dyDescent="0.25">
      <c r="A220" s="71" t="s">
        <v>194</v>
      </c>
      <c r="B220" s="73">
        <v>1763.5582999999999</v>
      </c>
      <c r="C220" s="71">
        <v>31.7807</v>
      </c>
      <c r="D220" s="73">
        <v>1795.3389999999999</v>
      </c>
      <c r="E220" s="71">
        <v>575</v>
      </c>
      <c r="F220" s="71">
        <v>300.36020000000002</v>
      </c>
      <c r="G220" s="71">
        <v>68.659899999999993</v>
      </c>
      <c r="H220" s="71">
        <v>248</v>
      </c>
      <c r="I220" s="71">
        <v>238.7801</v>
      </c>
      <c r="J220" s="71">
        <v>6.9149000000000003</v>
      </c>
      <c r="K220" s="71">
        <v>13</v>
      </c>
      <c r="L220" s="71">
        <v>37.522599999999997</v>
      </c>
      <c r="M220" s="71"/>
      <c r="N220" s="71">
        <v>7.7342000000000004</v>
      </c>
      <c r="O220" s="71">
        <v>0</v>
      </c>
      <c r="P220" s="73">
        <v>1878.6479999999999</v>
      </c>
      <c r="Q220" s="73"/>
      <c r="R220" s="72"/>
    </row>
    <row r="221" spans="1:18" x14ac:dyDescent="0.25">
      <c r="A221" s="71" t="s">
        <v>195</v>
      </c>
      <c r="B221" s="73">
        <v>16042.8262</v>
      </c>
      <c r="C221" s="71">
        <v>464.4699</v>
      </c>
      <c r="D221" s="73">
        <v>16507.2961</v>
      </c>
      <c r="E221" s="73">
        <v>4137.38</v>
      </c>
      <c r="F221" s="73">
        <v>2761.6705999999999</v>
      </c>
      <c r="G221" s="71">
        <v>343.9273</v>
      </c>
      <c r="H221" s="68">
        <v>1777</v>
      </c>
      <c r="I221" s="73">
        <v>2195.4704000000002</v>
      </c>
      <c r="J221" s="71"/>
      <c r="K221" s="71">
        <v>477</v>
      </c>
      <c r="L221" s="71">
        <v>345.0025</v>
      </c>
      <c r="M221" s="71">
        <v>79.198499999999996</v>
      </c>
      <c r="N221" s="71">
        <v>0</v>
      </c>
      <c r="O221" s="71">
        <v>0</v>
      </c>
      <c r="P221" s="73">
        <v>16930.421900000001</v>
      </c>
      <c r="Q221" s="73"/>
      <c r="R221" s="72"/>
    </row>
    <row r="222" spans="1:18" x14ac:dyDescent="0.25">
      <c r="A222" s="71" t="s">
        <v>196</v>
      </c>
      <c r="B222" s="73">
        <v>4128.9989999999998</v>
      </c>
      <c r="C222" s="71">
        <v>10.744400000000001</v>
      </c>
      <c r="D222" s="73">
        <v>4139.7434000000003</v>
      </c>
      <c r="E222" s="73">
        <v>3827.57</v>
      </c>
      <c r="F222" s="71">
        <v>692.57910000000004</v>
      </c>
      <c r="G222" s="71">
        <v>783.74770000000001</v>
      </c>
      <c r="H222" s="71">
        <v>827</v>
      </c>
      <c r="I222" s="71">
        <v>550.58590000000004</v>
      </c>
      <c r="J222" s="71">
        <v>207.31059999999999</v>
      </c>
      <c r="K222" s="71">
        <v>591</v>
      </c>
      <c r="L222" s="71">
        <v>86.520600000000002</v>
      </c>
      <c r="M222" s="71">
        <v>302.68759999999997</v>
      </c>
      <c r="N222" s="71">
        <v>165.7568</v>
      </c>
      <c r="O222" s="71">
        <v>0</v>
      </c>
      <c r="P222" s="73">
        <v>5599.2461000000003</v>
      </c>
      <c r="Q222" s="73"/>
      <c r="R222" s="72"/>
    </row>
    <row r="223" spans="1:18" x14ac:dyDescent="0.25">
      <c r="A223" s="71" t="s">
        <v>197</v>
      </c>
      <c r="B223" s="73">
        <v>6489.8958000000002</v>
      </c>
      <c r="C223" s="71">
        <v>293.1112</v>
      </c>
      <c r="D223" s="73">
        <v>6783.0069999999996</v>
      </c>
      <c r="E223" s="73">
        <v>4704.8599999999997</v>
      </c>
      <c r="F223" s="73">
        <v>1134.7971</v>
      </c>
      <c r="G223" s="71">
        <v>892.51570000000004</v>
      </c>
      <c r="H223" s="68">
        <v>1353</v>
      </c>
      <c r="I223" s="71">
        <v>902.13990000000001</v>
      </c>
      <c r="J223" s="71">
        <v>338.14510000000001</v>
      </c>
      <c r="K223" s="71">
        <v>653</v>
      </c>
      <c r="L223" s="71">
        <v>141.76480000000001</v>
      </c>
      <c r="M223" s="71">
        <v>306.74110000000002</v>
      </c>
      <c r="N223" s="71">
        <v>107.1936</v>
      </c>
      <c r="O223" s="71">
        <v>0</v>
      </c>
      <c r="P223" s="73">
        <v>8427.6025000000009</v>
      </c>
      <c r="Q223" s="73"/>
      <c r="R223" s="72"/>
    </row>
    <row r="224" spans="1:18" x14ac:dyDescent="0.25">
      <c r="A224" s="71" t="s">
        <v>198</v>
      </c>
      <c r="B224" s="71">
        <v>2967.8263000000002</v>
      </c>
      <c r="C224" s="71">
        <v>78.033299999999997</v>
      </c>
      <c r="D224" s="71">
        <v>3045.8595999999998</v>
      </c>
      <c r="E224" s="73">
        <v>1913.03</v>
      </c>
      <c r="F224" s="71">
        <v>509.57229999999998</v>
      </c>
      <c r="G224" s="71">
        <v>350.86439999999999</v>
      </c>
      <c r="H224" s="71">
        <v>423</v>
      </c>
      <c r="I224" s="71">
        <v>405.09930000000003</v>
      </c>
      <c r="J224" s="71">
        <v>13.4255</v>
      </c>
      <c r="K224" s="71">
        <v>594</v>
      </c>
      <c r="L224" s="71">
        <v>63.658499999999997</v>
      </c>
      <c r="M224" s="71">
        <v>318.20490000000001</v>
      </c>
      <c r="N224" s="71">
        <v>0</v>
      </c>
      <c r="O224" s="71">
        <v>0</v>
      </c>
      <c r="P224" s="73">
        <v>3728.3544000000002</v>
      </c>
      <c r="Q224" s="73"/>
      <c r="R224" s="72"/>
    </row>
    <row r="225" spans="1:18" x14ac:dyDescent="0.25">
      <c r="A225" s="71" t="s">
        <v>199</v>
      </c>
      <c r="B225" s="71">
        <v>593.77380000000005</v>
      </c>
      <c r="C225" s="71">
        <v>13.7468</v>
      </c>
      <c r="D225" s="71">
        <v>607.52059999999994</v>
      </c>
      <c r="E225" s="71">
        <v>70</v>
      </c>
      <c r="F225" s="71">
        <v>101.6382</v>
      </c>
      <c r="G225" s="71"/>
      <c r="H225" s="71">
        <v>52</v>
      </c>
      <c r="I225" s="71">
        <v>80.800200000000004</v>
      </c>
      <c r="J225" s="71"/>
      <c r="K225" s="71"/>
      <c r="L225" s="71">
        <v>12.6972</v>
      </c>
      <c r="M225" s="71"/>
      <c r="N225" s="71">
        <v>0</v>
      </c>
      <c r="O225" s="71">
        <v>0</v>
      </c>
      <c r="P225" s="71">
        <v>607.52059999999994</v>
      </c>
      <c r="Q225" s="73"/>
      <c r="R225" s="72"/>
    </row>
    <row r="226" spans="1:18" x14ac:dyDescent="0.25">
      <c r="A226" s="71" t="s">
        <v>200</v>
      </c>
      <c r="B226" s="73">
        <v>12236.190500000001</v>
      </c>
      <c r="C226" s="71">
        <v>345.47289999999998</v>
      </c>
      <c r="D226" s="73">
        <v>12581.663399999999</v>
      </c>
      <c r="E226" s="73">
        <v>9483.08</v>
      </c>
      <c r="F226" s="73">
        <v>2104.9123</v>
      </c>
      <c r="G226" s="73">
        <v>1844.5418999999999</v>
      </c>
      <c r="H226" s="68">
        <v>1619</v>
      </c>
      <c r="I226" s="73">
        <v>1673.3612000000001</v>
      </c>
      <c r="J226" s="71"/>
      <c r="K226" s="68">
        <v>1439</v>
      </c>
      <c r="L226" s="71">
        <v>262.95679999999999</v>
      </c>
      <c r="M226" s="71">
        <v>705.6259</v>
      </c>
      <c r="N226" s="71">
        <v>191.37799999999999</v>
      </c>
      <c r="O226" s="71">
        <v>0</v>
      </c>
      <c r="P226" s="73">
        <v>15323.209199999999</v>
      </c>
      <c r="Q226" s="73"/>
      <c r="R226" s="72"/>
    </row>
    <row r="227" spans="1:18" x14ac:dyDescent="0.25">
      <c r="A227" s="71" t="s">
        <v>201</v>
      </c>
      <c r="B227" s="73">
        <v>11736.5159</v>
      </c>
      <c r="C227" s="71">
        <v>414.7525</v>
      </c>
      <c r="D227" s="73">
        <v>12151.268400000001</v>
      </c>
      <c r="E227" s="73">
        <v>14115.6</v>
      </c>
      <c r="F227" s="73">
        <v>2032.9072000000001</v>
      </c>
      <c r="G227" s="73">
        <v>3020.6732000000002</v>
      </c>
      <c r="H227" s="68">
        <v>1606</v>
      </c>
      <c r="I227" s="73">
        <v>1616.1187</v>
      </c>
      <c r="J227" s="71"/>
      <c r="K227" s="68">
        <v>3803</v>
      </c>
      <c r="L227" s="71">
        <v>253.9615</v>
      </c>
      <c r="M227" s="73">
        <v>2129.4231</v>
      </c>
      <c r="N227" s="71">
        <v>103.4692</v>
      </c>
      <c r="O227" s="71">
        <v>0</v>
      </c>
      <c r="P227" s="73">
        <v>17404.833900000001</v>
      </c>
      <c r="Q227" s="73"/>
      <c r="R227" s="72"/>
    </row>
    <row r="228" spans="1:18" x14ac:dyDescent="0.25">
      <c r="A228" s="71" t="s">
        <v>202</v>
      </c>
      <c r="B228" s="73">
        <v>1953.4179999999999</v>
      </c>
      <c r="C228" s="71">
        <v>12.859</v>
      </c>
      <c r="D228" s="73">
        <v>1966.277</v>
      </c>
      <c r="E228" s="73">
        <v>1553.05</v>
      </c>
      <c r="F228" s="71">
        <v>328.9581</v>
      </c>
      <c r="G228" s="71">
        <v>306.02300000000002</v>
      </c>
      <c r="H228" s="71">
        <v>319</v>
      </c>
      <c r="I228" s="71">
        <v>261.51479999999998</v>
      </c>
      <c r="J228" s="71">
        <v>43.113900000000001</v>
      </c>
      <c r="K228" s="71">
        <v>139</v>
      </c>
      <c r="L228" s="71">
        <v>41.095199999999998</v>
      </c>
      <c r="M228" s="71">
        <v>58.742899999999999</v>
      </c>
      <c r="N228" s="71">
        <v>0</v>
      </c>
      <c r="O228" s="71">
        <v>0</v>
      </c>
      <c r="P228" s="73">
        <v>2374.1568000000002</v>
      </c>
      <c r="Q228" s="73"/>
      <c r="R228" s="72"/>
    </row>
    <row r="229" spans="1:18" x14ac:dyDescent="0.25">
      <c r="A229" s="71" t="s">
        <v>203</v>
      </c>
      <c r="B229" s="73">
        <v>1002.8056</v>
      </c>
      <c r="C229" s="71">
        <v>50.427</v>
      </c>
      <c r="D229" s="73">
        <v>1053.2326</v>
      </c>
      <c r="E229" s="71">
        <v>725.62</v>
      </c>
      <c r="F229" s="71">
        <v>176.20580000000001</v>
      </c>
      <c r="G229" s="71">
        <v>137.3535</v>
      </c>
      <c r="H229" s="71">
        <v>53</v>
      </c>
      <c r="I229" s="71">
        <v>140.07990000000001</v>
      </c>
      <c r="J229" s="71"/>
      <c r="K229" s="71">
        <v>9</v>
      </c>
      <c r="L229" s="71">
        <v>22.012599999999999</v>
      </c>
      <c r="M229" s="71"/>
      <c r="N229" s="71">
        <v>24.133500000000002</v>
      </c>
      <c r="O229" s="71">
        <v>0</v>
      </c>
      <c r="P229" s="73">
        <v>1214.7195999999999</v>
      </c>
      <c r="Q229" s="73"/>
      <c r="R229" s="72"/>
    </row>
    <row r="230" spans="1:18" x14ac:dyDescent="0.25">
      <c r="A230" s="71" t="s">
        <v>204</v>
      </c>
      <c r="B230" s="73">
        <v>1409.0914</v>
      </c>
      <c r="C230" s="71">
        <v>127.87730000000001</v>
      </c>
      <c r="D230" s="73">
        <v>1536.9686999999999</v>
      </c>
      <c r="E230" s="73">
        <v>1459.5</v>
      </c>
      <c r="F230" s="71">
        <v>257.13490000000002</v>
      </c>
      <c r="G230" s="71">
        <v>300.59129999999999</v>
      </c>
      <c r="H230" s="71">
        <v>141</v>
      </c>
      <c r="I230" s="71">
        <v>204.41679999999999</v>
      </c>
      <c r="J230" s="71"/>
      <c r="K230" s="71">
        <v>996</v>
      </c>
      <c r="L230" s="71">
        <v>32.122599999999998</v>
      </c>
      <c r="M230" s="71">
        <v>578.32640000000004</v>
      </c>
      <c r="N230" s="71">
        <v>45.7669</v>
      </c>
      <c r="O230" s="71">
        <v>0</v>
      </c>
      <c r="P230" s="73">
        <v>2461.6532999999999</v>
      </c>
      <c r="Q230" s="73"/>
      <c r="R230" s="72"/>
    </row>
    <row r="231" spans="1:18" x14ac:dyDescent="0.25">
      <c r="A231" s="71" t="s">
        <v>205</v>
      </c>
      <c r="B231" s="71">
        <v>646.04169999999999</v>
      </c>
      <c r="C231" s="71">
        <v>7.56</v>
      </c>
      <c r="D231" s="71">
        <v>653.60170000000005</v>
      </c>
      <c r="E231" s="71">
        <v>731.98</v>
      </c>
      <c r="F231" s="71">
        <v>109.3476</v>
      </c>
      <c r="G231" s="71">
        <v>155.65809999999999</v>
      </c>
      <c r="H231" s="71">
        <v>95</v>
      </c>
      <c r="I231" s="71">
        <v>86.929000000000002</v>
      </c>
      <c r="J231" s="71">
        <v>6.0532000000000004</v>
      </c>
      <c r="K231" s="71">
        <v>7</v>
      </c>
      <c r="L231" s="71">
        <v>13.660299999999999</v>
      </c>
      <c r="M231" s="71"/>
      <c r="N231" s="71">
        <v>0</v>
      </c>
      <c r="O231" s="71">
        <v>0</v>
      </c>
      <c r="P231" s="71">
        <v>815.31299999999999</v>
      </c>
      <c r="Q231" s="73"/>
      <c r="R231" s="72"/>
    </row>
    <row r="232" spans="1:18" x14ac:dyDescent="0.25">
      <c r="A232" s="71" t="s">
        <v>206</v>
      </c>
      <c r="B232" s="71">
        <v>153.1865</v>
      </c>
      <c r="C232" s="71">
        <v>7.2039</v>
      </c>
      <c r="D232" s="71">
        <v>160.3904</v>
      </c>
      <c r="E232" s="71">
        <v>150.57</v>
      </c>
      <c r="F232" s="71">
        <v>26.833300000000001</v>
      </c>
      <c r="G232" s="71">
        <v>30.934200000000001</v>
      </c>
      <c r="H232" s="71">
        <v>31</v>
      </c>
      <c r="I232" s="71">
        <v>21.331900000000001</v>
      </c>
      <c r="J232" s="71">
        <v>7.2511000000000001</v>
      </c>
      <c r="K232" s="71">
        <v>7</v>
      </c>
      <c r="L232" s="71">
        <v>3.3521999999999998</v>
      </c>
      <c r="M232" s="71">
        <v>2.1886999999999999</v>
      </c>
      <c r="N232" s="71">
        <v>7.9603999999999999</v>
      </c>
      <c r="O232" s="71">
        <v>0</v>
      </c>
      <c r="P232" s="71">
        <v>208.72479999999999</v>
      </c>
      <c r="Q232" s="73"/>
      <c r="R232" s="72"/>
    </row>
    <row r="233" spans="1:18" x14ac:dyDescent="0.25">
      <c r="A233" s="71" t="s">
        <v>207</v>
      </c>
      <c r="B233" s="71">
        <v>349.52569999999997</v>
      </c>
      <c r="C233" s="71">
        <v>20.7286</v>
      </c>
      <c r="D233" s="71">
        <v>370.2543</v>
      </c>
      <c r="E233" s="71">
        <v>319.85000000000002</v>
      </c>
      <c r="F233" s="71">
        <v>61.9435</v>
      </c>
      <c r="G233" s="71">
        <v>64.476600000000005</v>
      </c>
      <c r="H233" s="71">
        <v>43</v>
      </c>
      <c r="I233" s="71">
        <v>49.2438</v>
      </c>
      <c r="J233" s="71"/>
      <c r="K233" s="71">
        <v>117</v>
      </c>
      <c r="L233" s="71">
        <v>7.7382999999999997</v>
      </c>
      <c r="M233" s="71">
        <v>65.557000000000002</v>
      </c>
      <c r="N233" s="71">
        <v>9.5503</v>
      </c>
      <c r="O233" s="71">
        <v>0</v>
      </c>
      <c r="P233" s="71">
        <v>509.83819999999997</v>
      </c>
      <c r="Q233" s="73"/>
      <c r="R233" s="72"/>
    </row>
    <row r="234" spans="1:18" x14ac:dyDescent="0.25">
      <c r="A234" s="71" t="s">
        <v>208</v>
      </c>
      <c r="B234" s="71">
        <v>325.33819999999997</v>
      </c>
      <c r="C234" s="71">
        <v>19.442499999999999</v>
      </c>
      <c r="D234" s="71">
        <v>344.78070000000002</v>
      </c>
      <c r="E234" s="71">
        <v>353.81</v>
      </c>
      <c r="F234" s="71">
        <v>57.681800000000003</v>
      </c>
      <c r="G234" s="71">
        <v>74.031999999999996</v>
      </c>
      <c r="H234" s="71">
        <v>53</v>
      </c>
      <c r="I234" s="71">
        <v>45.855800000000002</v>
      </c>
      <c r="J234" s="71">
        <v>5.3581000000000003</v>
      </c>
      <c r="K234" s="71">
        <v>4</v>
      </c>
      <c r="L234" s="71">
        <v>7.2058999999999997</v>
      </c>
      <c r="M234" s="71"/>
      <c r="N234" s="71">
        <v>14.595599999999999</v>
      </c>
      <c r="O234" s="71">
        <v>0</v>
      </c>
      <c r="P234" s="71">
        <v>438.76639999999998</v>
      </c>
      <c r="Q234" s="73"/>
      <c r="R234" s="72"/>
    </row>
    <row r="235" spans="1:18" x14ac:dyDescent="0.25">
      <c r="A235" s="71" t="s">
        <v>210</v>
      </c>
      <c r="B235" s="71">
        <v>557.32129999999995</v>
      </c>
      <c r="C235" s="71">
        <v>10.679</v>
      </c>
      <c r="D235" s="71">
        <v>568.00030000000004</v>
      </c>
      <c r="E235" s="71">
        <v>536.6</v>
      </c>
      <c r="F235" s="71">
        <v>95.026499999999999</v>
      </c>
      <c r="G235" s="71">
        <v>110.3934</v>
      </c>
      <c r="H235" s="71">
        <v>55</v>
      </c>
      <c r="I235" s="71">
        <v>75.543999999999997</v>
      </c>
      <c r="J235" s="71"/>
      <c r="K235" s="71">
        <v>404</v>
      </c>
      <c r="L235" s="71">
        <v>11.8712</v>
      </c>
      <c r="M235" s="71">
        <v>235.2773</v>
      </c>
      <c r="N235" s="71">
        <v>24.114899999999999</v>
      </c>
      <c r="O235" s="71">
        <v>0</v>
      </c>
      <c r="P235" s="71">
        <v>937.78589999999997</v>
      </c>
      <c r="Q235" s="73"/>
      <c r="R235" s="72"/>
    </row>
    <row r="236" spans="1:18" x14ac:dyDescent="0.25">
      <c r="A236" s="71" t="s">
        <v>211</v>
      </c>
      <c r="B236" s="71">
        <v>106.4999</v>
      </c>
      <c r="C236" s="71">
        <v>5.5780000000000003</v>
      </c>
      <c r="D236" s="71">
        <v>112.0779</v>
      </c>
      <c r="E236" s="71">
        <v>109.06</v>
      </c>
      <c r="F236" s="71">
        <v>18.750599999999999</v>
      </c>
      <c r="G236" s="71">
        <v>22.577300000000001</v>
      </c>
      <c r="H236" s="71">
        <v>9</v>
      </c>
      <c r="I236" s="71">
        <v>14.9064</v>
      </c>
      <c r="J236" s="71"/>
      <c r="K236" s="71">
        <v>33</v>
      </c>
      <c r="L236" s="71">
        <v>2.3424</v>
      </c>
      <c r="M236" s="71">
        <v>18.394500000000001</v>
      </c>
      <c r="N236" s="71">
        <v>1.7682</v>
      </c>
      <c r="O236" s="71">
        <v>0</v>
      </c>
      <c r="P236" s="71">
        <v>154.81790000000001</v>
      </c>
      <c r="Q236" s="73"/>
      <c r="R236" s="72"/>
    </row>
    <row r="237" spans="1:18" x14ac:dyDescent="0.25">
      <c r="A237" s="71" t="s">
        <v>212</v>
      </c>
      <c r="B237" s="73">
        <v>1277.7268999999999</v>
      </c>
      <c r="C237" s="71">
        <v>109.8623</v>
      </c>
      <c r="D237" s="73">
        <v>1387.5891999999999</v>
      </c>
      <c r="E237" s="71">
        <v>414</v>
      </c>
      <c r="F237" s="71">
        <v>232.1437</v>
      </c>
      <c r="G237" s="71">
        <v>45.464100000000002</v>
      </c>
      <c r="H237" s="71">
        <v>115</v>
      </c>
      <c r="I237" s="71">
        <v>184.54939999999999</v>
      </c>
      <c r="J237" s="71"/>
      <c r="K237" s="71">
        <v>52</v>
      </c>
      <c r="L237" s="71">
        <v>29.000599999999999</v>
      </c>
      <c r="M237" s="71">
        <v>13.7996</v>
      </c>
      <c r="N237" s="71">
        <v>0.79290000000000005</v>
      </c>
      <c r="O237" s="71">
        <v>0</v>
      </c>
      <c r="P237" s="73">
        <v>1447.6458</v>
      </c>
      <c r="Q237" s="73"/>
      <c r="R237" s="72"/>
    </row>
    <row r="238" spans="1:18" x14ac:dyDescent="0.25">
      <c r="A238" s="71" t="s">
        <v>213</v>
      </c>
      <c r="B238" s="71">
        <v>335.74200000000002</v>
      </c>
      <c r="C238" s="71">
        <v>6.9105999999999996</v>
      </c>
      <c r="D238" s="71">
        <v>342.65260000000001</v>
      </c>
      <c r="E238" s="71">
        <v>302.33999999999997</v>
      </c>
      <c r="F238" s="71">
        <v>57.325800000000001</v>
      </c>
      <c r="G238" s="71">
        <v>61.253599999999999</v>
      </c>
      <c r="H238" s="71">
        <v>32</v>
      </c>
      <c r="I238" s="71">
        <v>45.572800000000001</v>
      </c>
      <c r="J238" s="71"/>
      <c r="K238" s="71">
        <v>197</v>
      </c>
      <c r="L238" s="71">
        <v>7.1614000000000004</v>
      </c>
      <c r="M238" s="71">
        <v>113.90309999999999</v>
      </c>
      <c r="N238" s="71">
        <v>0</v>
      </c>
      <c r="O238" s="71">
        <v>0</v>
      </c>
      <c r="P238" s="71">
        <v>517.80930000000001</v>
      </c>
      <c r="Q238" s="73"/>
      <c r="R238" s="72"/>
    </row>
    <row r="239" spans="1:18" x14ac:dyDescent="0.25">
      <c r="A239" s="71" t="s">
        <v>214</v>
      </c>
      <c r="B239" s="71">
        <v>701.89689999999996</v>
      </c>
      <c r="C239" s="71">
        <v>34.805399999999999</v>
      </c>
      <c r="D239" s="71">
        <v>736.70230000000004</v>
      </c>
      <c r="E239" s="71">
        <v>701.66</v>
      </c>
      <c r="F239" s="71">
        <v>123.2503</v>
      </c>
      <c r="G239" s="71">
        <v>144.60239999999999</v>
      </c>
      <c r="H239" s="71">
        <v>140</v>
      </c>
      <c r="I239" s="71">
        <v>97.981399999999994</v>
      </c>
      <c r="J239" s="71">
        <v>31.5139</v>
      </c>
      <c r="K239" s="71">
        <v>26</v>
      </c>
      <c r="L239" s="71">
        <v>15.3971</v>
      </c>
      <c r="M239" s="71">
        <v>6.3617999999999997</v>
      </c>
      <c r="N239" s="71">
        <v>30.703499999999998</v>
      </c>
      <c r="O239" s="71">
        <v>0</v>
      </c>
      <c r="P239" s="71">
        <v>949.88390000000004</v>
      </c>
      <c r="Q239" s="73"/>
      <c r="R239" s="72"/>
    </row>
    <row r="240" spans="1:18" x14ac:dyDescent="0.25">
      <c r="A240" s="71" t="s">
        <v>215</v>
      </c>
      <c r="B240" s="71">
        <v>794.28179999999998</v>
      </c>
      <c r="C240" s="71">
        <v>1.0831</v>
      </c>
      <c r="D240" s="71">
        <v>795.36490000000003</v>
      </c>
      <c r="E240" s="71">
        <v>780.54</v>
      </c>
      <c r="F240" s="71">
        <v>133.06450000000001</v>
      </c>
      <c r="G240" s="71">
        <v>161.8689</v>
      </c>
      <c r="H240" s="71">
        <v>100</v>
      </c>
      <c r="I240" s="71">
        <v>105.7835</v>
      </c>
      <c r="J240" s="71"/>
      <c r="K240" s="71">
        <v>67</v>
      </c>
      <c r="L240" s="71">
        <v>16.623100000000001</v>
      </c>
      <c r="M240" s="71">
        <v>30.226099999999999</v>
      </c>
      <c r="N240" s="71">
        <v>53.704000000000001</v>
      </c>
      <c r="O240" s="71">
        <v>0</v>
      </c>
      <c r="P240" s="73">
        <v>1041.1639</v>
      </c>
      <c r="Q240" s="73"/>
      <c r="R240" s="72"/>
    </row>
    <row r="241" spans="1:18" x14ac:dyDescent="0.25">
      <c r="A241" s="71" t="s">
        <v>217</v>
      </c>
      <c r="B241" s="73">
        <v>1419.7577000000001</v>
      </c>
      <c r="C241" s="71">
        <v>74.179900000000004</v>
      </c>
      <c r="D241" s="73">
        <v>1493.9376</v>
      </c>
      <c r="E241" s="73">
        <v>1221.68</v>
      </c>
      <c r="F241" s="71">
        <v>249.9358</v>
      </c>
      <c r="G241" s="71">
        <v>242.93610000000001</v>
      </c>
      <c r="H241" s="71">
        <v>132</v>
      </c>
      <c r="I241" s="71">
        <v>198.69370000000001</v>
      </c>
      <c r="J241" s="71"/>
      <c r="K241" s="71">
        <v>642</v>
      </c>
      <c r="L241" s="71">
        <v>31.223299999999998</v>
      </c>
      <c r="M241" s="71">
        <v>366.46600000000001</v>
      </c>
      <c r="N241" s="71">
        <v>5.5819999999999999</v>
      </c>
      <c r="O241" s="71">
        <v>0</v>
      </c>
      <c r="P241" s="73">
        <v>2108.9216999999999</v>
      </c>
      <c r="Q241" s="73"/>
      <c r="R241" s="72"/>
    </row>
    <row r="242" spans="1:18" x14ac:dyDescent="0.25">
      <c r="A242" s="71" t="s">
        <v>218</v>
      </c>
      <c r="B242" s="71">
        <v>183.31100000000001</v>
      </c>
      <c r="C242" s="71">
        <v>4.7099000000000002</v>
      </c>
      <c r="D242" s="71">
        <v>188.02090000000001</v>
      </c>
      <c r="E242" s="71">
        <v>179.1</v>
      </c>
      <c r="F242" s="71">
        <v>31.4559</v>
      </c>
      <c r="G242" s="71">
        <v>36.911000000000001</v>
      </c>
      <c r="H242" s="71">
        <v>30</v>
      </c>
      <c r="I242" s="71">
        <v>25.006799999999998</v>
      </c>
      <c r="J242" s="71">
        <v>3.7448999999999999</v>
      </c>
      <c r="K242" s="71"/>
      <c r="L242" s="71">
        <v>3.9296000000000002</v>
      </c>
      <c r="M242" s="71"/>
      <c r="N242" s="71">
        <v>0</v>
      </c>
      <c r="O242" s="71">
        <v>0</v>
      </c>
      <c r="P242" s="71">
        <v>228.67679999999999</v>
      </c>
      <c r="Q242" s="73"/>
      <c r="R242" s="72"/>
    </row>
    <row r="243" spans="1:18" x14ac:dyDescent="0.25">
      <c r="A243" s="71" t="s">
        <v>219</v>
      </c>
      <c r="B243" s="71">
        <v>863.89059999999995</v>
      </c>
      <c r="C243" s="71"/>
      <c r="D243" s="71">
        <v>863.89059999999995</v>
      </c>
      <c r="E243" s="71">
        <v>743.81</v>
      </c>
      <c r="F243" s="71">
        <v>144.52889999999999</v>
      </c>
      <c r="G243" s="71">
        <v>149.8203</v>
      </c>
      <c r="H243" s="71">
        <v>83</v>
      </c>
      <c r="I243" s="71">
        <v>114.8974</v>
      </c>
      <c r="J243" s="71"/>
      <c r="K243" s="71">
        <v>49</v>
      </c>
      <c r="L243" s="71">
        <v>18.055299999999999</v>
      </c>
      <c r="M243" s="71">
        <v>18.566800000000001</v>
      </c>
      <c r="N243" s="71">
        <v>0</v>
      </c>
      <c r="O243" s="71">
        <v>0</v>
      </c>
      <c r="P243" s="73">
        <v>1032.2777000000001</v>
      </c>
      <c r="Q243" s="73"/>
      <c r="R243" s="72"/>
    </row>
    <row r="244" spans="1:18" x14ac:dyDescent="0.25">
      <c r="A244" s="71" t="s">
        <v>220</v>
      </c>
      <c r="B244" s="71">
        <v>90.311199999999999</v>
      </c>
      <c r="C244" s="71"/>
      <c r="D244" s="71">
        <v>90.311199999999999</v>
      </c>
      <c r="E244" s="71">
        <v>105.05</v>
      </c>
      <c r="F244" s="71">
        <v>15.1091</v>
      </c>
      <c r="G244" s="71">
        <v>22.485199999999999</v>
      </c>
      <c r="H244" s="71">
        <v>6</v>
      </c>
      <c r="I244" s="71">
        <v>12.0114</v>
      </c>
      <c r="J244" s="71"/>
      <c r="K244" s="71"/>
      <c r="L244" s="71">
        <v>1.8875</v>
      </c>
      <c r="M244" s="71"/>
      <c r="N244" s="71">
        <v>0</v>
      </c>
      <c r="O244" s="71">
        <v>0</v>
      </c>
      <c r="P244" s="71">
        <v>112.79640000000001</v>
      </c>
      <c r="Q244" s="73"/>
      <c r="R244" s="72"/>
    </row>
    <row r="245" spans="1:18" x14ac:dyDescent="0.25">
      <c r="A245" s="71" t="s">
        <v>221</v>
      </c>
      <c r="B245" s="71">
        <v>878.47130000000004</v>
      </c>
      <c r="C245" s="71">
        <v>443.05470000000003</v>
      </c>
      <c r="D245" s="73">
        <v>1321.5260000000001</v>
      </c>
      <c r="E245" s="71">
        <v>651</v>
      </c>
      <c r="F245" s="71">
        <v>221.09129999999999</v>
      </c>
      <c r="G245" s="71">
        <v>107.4772</v>
      </c>
      <c r="H245" s="71">
        <v>139</v>
      </c>
      <c r="I245" s="71">
        <v>175.76300000000001</v>
      </c>
      <c r="J245" s="71"/>
      <c r="K245" s="71">
        <v>112</v>
      </c>
      <c r="L245" s="71">
        <v>27.619900000000001</v>
      </c>
      <c r="M245" s="71">
        <v>50.628100000000003</v>
      </c>
      <c r="N245" s="71">
        <v>13.014200000000001</v>
      </c>
      <c r="O245" s="71">
        <v>0</v>
      </c>
      <c r="P245" s="73">
        <v>1492.6455000000001</v>
      </c>
      <c r="Q245" s="73"/>
      <c r="R245" s="72"/>
    </row>
    <row r="246" spans="1:18" x14ac:dyDescent="0.25">
      <c r="A246" s="71" t="s">
        <v>222</v>
      </c>
      <c r="B246" s="71">
        <v>197.83940000000001</v>
      </c>
      <c r="C246" s="71"/>
      <c r="D246" s="71">
        <v>197.83940000000001</v>
      </c>
      <c r="E246" s="71">
        <v>197.03</v>
      </c>
      <c r="F246" s="71">
        <v>33.098500000000001</v>
      </c>
      <c r="G246" s="71">
        <v>40.982900000000001</v>
      </c>
      <c r="H246" s="71">
        <v>22</v>
      </c>
      <c r="I246" s="71">
        <v>26.3126</v>
      </c>
      <c r="J246" s="71"/>
      <c r="K246" s="71"/>
      <c r="L246" s="71">
        <v>4.1348000000000003</v>
      </c>
      <c r="M246" s="71"/>
      <c r="N246" s="71">
        <v>6.9298000000000002</v>
      </c>
      <c r="O246" s="71">
        <v>0</v>
      </c>
      <c r="P246" s="71">
        <v>245.75210000000001</v>
      </c>
      <c r="Q246" s="73"/>
      <c r="R246" s="72"/>
    </row>
    <row r="247" spans="1:18" x14ac:dyDescent="0.25">
      <c r="A247" s="71" t="s">
        <v>1165</v>
      </c>
      <c r="B247" s="71">
        <v>360.64150000000001</v>
      </c>
      <c r="C247" s="71">
        <v>15.882999999999999</v>
      </c>
      <c r="D247" s="71">
        <v>376.52449999999999</v>
      </c>
      <c r="E247" s="71">
        <v>231</v>
      </c>
      <c r="F247" s="71">
        <v>62.9925</v>
      </c>
      <c r="G247" s="71">
        <v>42.001899999999999</v>
      </c>
      <c r="H247" s="71">
        <v>67</v>
      </c>
      <c r="I247" s="71">
        <v>50.077800000000003</v>
      </c>
      <c r="J247" s="71">
        <v>12.691700000000001</v>
      </c>
      <c r="K247" s="71">
        <v>21</v>
      </c>
      <c r="L247" s="71">
        <v>7.8693999999999997</v>
      </c>
      <c r="M247" s="71">
        <v>7.8784000000000001</v>
      </c>
      <c r="N247" s="71">
        <v>15.3934</v>
      </c>
      <c r="O247" s="71">
        <v>0</v>
      </c>
      <c r="P247" s="71">
        <v>454.48989999999998</v>
      </c>
      <c r="Q247" s="73"/>
      <c r="R247" s="72"/>
    </row>
    <row r="248" spans="1:18" x14ac:dyDescent="0.25">
      <c r="A248" s="71" t="s">
        <v>1223</v>
      </c>
      <c r="B248" s="71">
        <v>98.535200000000003</v>
      </c>
      <c r="C248" s="71"/>
      <c r="D248" s="71">
        <v>98.535200000000003</v>
      </c>
      <c r="E248" s="71">
        <v>90.35</v>
      </c>
      <c r="F248" s="71">
        <v>16.4849</v>
      </c>
      <c r="G248" s="71">
        <v>18.4663</v>
      </c>
      <c r="H248" s="71">
        <v>10</v>
      </c>
      <c r="I248" s="71">
        <v>13.1052</v>
      </c>
      <c r="J248" s="71"/>
      <c r="K248" s="71">
        <v>22</v>
      </c>
      <c r="L248" s="71">
        <v>2.0594000000000001</v>
      </c>
      <c r="M248" s="71">
        <v>11.964399999999999</v>
      </c>
      <c r="N248" s="71">
        <v>0</v>
      </c>
      <c r="O248" s="71">
        <v>0</v>
      </c>
      <c r="P248" s="71">
        <v>128.9659</v>
      </c>
      <c r="Q248" s="73"/>
      <c r="R248" s="72"/>
    </row>
    <row r="249" spans="1:18" x14ac:dyDescent="0.25">
      <c r="A249" s="71" t="s">
        <v>223</v>
      </c>
      <c r="B249" s="73">
        <v>2926.2287000000001</v>
      </c>
      <c r="C249" s="71">
        <v>59.9848</v>
      </c>
      <c r="D249" s="73">
        <v>2986.2134999999998</v>
      </c>
      <c r="E249" s="73">
        <v>1133.06</v>
      </c>
      <c r="F249" s="71">
        <v>499.59350000000001</v>
      </c>
      <c r="G249" s="71">
        <v>158.36660000000001</v>
      </c>
      <c r="H249" s="71">
        <v>402</v>
      </c>
      <c r="I249" s="71">
        <v>397.16640000000001</v>
      </c>
      <c r="J249" s="71">
        <v>3.6252</v>
      </c>
      <c r="K249" s="71">
        <v>38</v>
      </c>
      <c r="L249" s="71">
        <v>62.411900000000003</v>
      </c>
      <c r="M249" s="71"/>
      <c r="N249" s="71">
        <v>0</v>
      </c>
      <c r="O249" s="71">
        <v>0</v>
      </c>
      <c r="P249" s="73">
        <v>3148.2053000000001</v>
      </c>
      <c r="Q249" s="73"/>
      <c r="R249" s="72"/>
    </row>
    <row r="250" spans="1:18" x14ac:dyDescent="0.25">
      <c r="A250" s="71" t="s">
        <v>532</v>
      </c>
      <c r="B250" s="71">
        <v>152.81100000000001</v>
      </c>
      <c r="C250" s="71">
        <v>0.2011</v>
      </c>
      <c r="D250" s="71">
        <v>109.9029</v>
      </c>
      <c r="E250" s="71">
        <v>92</v>
      </c>
      <c r="F250" s="71">
        <v>25.5989</v>
      </c>
      <c r="G250" s="71">
        <v>16.600300000000001</v>
      </c>
      <c r="H250" s="71">
        <v>11</v>
      </c>
      <c r="I250" s="71">
        <v>14.617100000000001</v>
      </c>
      <c r="J250" s="71"/>
      <c r="K250" s="71">
        <v>16</v>
      </c>
      <c r="L250" s="71">
        <v>2.2970000000000002</v>
      </c>
      <c r="M250" s="71">
        <v>8.2218</v>
      </c>
      <c r="N250" s="71">
        <v>0</v>
      </c>
      <c r="O250" s="71">
        <v>0</v>
      </c>
      <c r="P250" s="71">
        <v>177.83420000000001</v>
      </c>
      <c r="Q250" s="73"/>
      <c r="R250" s="72"/>
    </row>
    <row r="251" spans="1:18" x14ac:dyDescent="0.25">
      <c r="A251" s="71" t="s">
        <v>224</v>
      </c>
      <c r="B251" s="71">
        <v>424.87779999999998</v>
      </c>
      <c r="C251" s="71">
        <v>10.695499999999999</v>
      </c>
      <c r="D251" s="71">
        <v>435.57330000000002</v>
      </c>
      <c r="E251" s="71">
        <v>203.76</v>
      </c>
      <c r="F251" s="71">
        <v>72.871399999999994</v>
      </c>
      <c r="G251" s="71">
        <v>32.722099999999998</v>
      </c>
      <c r="H251" s="71">
        <v>47</v>
      </c>
      <c r="I251" s="71">
        <v>57.931199999999997</v>
      </c>
      <c r="J251" s="71"/>
      <c r="K251" s="71">
        <v>6</v>
      </c>
      <c r="L251" s="71">
        <v>9.1035000000000004</v>
      </c>
      <c r="M251" s="71"/>
      <c r="N251" s="71">
        <v>0</v>
      </c>
      <c r="O251" s="71">
        <v>0</v>
      </c>
      <c r="P251" s="71">
        <v>468.29539999999997</v>
      </c>
      <c r="Q251" s="73"/>
      <c r="R251" s="72"/>
    </row>
    <row r="252" spans="1:18" x14ac:dyDescent="0.25">
      <c r="A252" s="71" t="s">
        <v>225</v>
      </c>
      <c r="B252" s="71">
        <v>622.06669999999997</v>
      </c>
      <c r="C252" s="71">
        <v>62.859400000000001</v>
      </c>
      <c r="D252" s="71">
        <v>684.92610000000002</v>
      </c>
      <c r="E252" s="71">
        <v>411</v>
      </c>
      <c r="F252" s="71">
        <v>114.5881</v>
      </c>
      <c r="G252" s="71">
        <v>74.102999999999994</v>
      </c>
      <c r="H252" s="71">
        <v>63</v>
      </c>
      <c r="I252" s="71">
        <v>91.095200000000006</v>
      </c>
      <c r="J252" s="71"/>
      <c r="K252" s="71">
        <v>40</v>
      </c>
      <c r="L252" s="71">
        <v>14.315</v>
      </c>
      <c r="M252" s="71">
        <v>15.411</v>
      </c>
      <c r="N252" s="71">
        <v>0</v>
      </c>
      <c r="O252" s="71">
        <v>0</v>
      </c>
      <c r="P252" s="71">
        <v>774.44010000000003</v>
      </c>
      <c r="Q252" s="73"/>
      <c r="R252" s="72"/>
    </row>
    <row r="253" spans="1:18" x14ac:dyDescent="0.25">
      <c r="A253" s="71" t="s">
        <v>226</v>
      </c>
      <c r="B253" s="73">
        <v>4474.2348000000002</v>
      </c>
      <c r="C253" s="71">
        <v>151.08459999999999</v>
      </c>
      <c r="D253" s="73">
        <v>4625.3194000000003</v>
      </c>
      <c r="E253" s="73">
        <v>3155.23</v>
      </c>
      <c r="F253" s="71">
        <v>773.81590000000006</v>
      </c>
      <c r="G253" s="71">
        <v>595.35350000000005</v>
      </c>
      <c r="H253" s="71">
        <v>615</v>
      </c>
      <c r="I253" s="71">
        <v>615.16750000000002</v>
      </c>
      <c r="J253" s="71"/>
      <c r="K253" s="68">
        <v>1267</v>
      </c>
      <c r="L253" s="71">
        <v>96.669200000000004</v>
      </c>
      <c r="M253" s="71">
        <v>702.19849999999997</v>
      </c>
      <c r="N253" s="71">
        <v>31.380500000000001</v>
      </c>
      <c r="O253" s="71">
        <v>0</v>
      </c>
      <c r="P253" s="73">
        <v>5954.2519000000002</v>
      </c>
      <c r="Q253" s="73"/>
      <c r="R253" s="72"/>
    </row>
    <row r="254" spans="1:18" x14ac:dyDescent="0.25">
      <c r="A254" s="71" t="s">
        <v>227</v>
      </c>
      <c r="B254" s="73">
        <v>4130.8815999999997</v>
      </c>
      <c r="C254" s="71">
        <v>134.07470000000001</v>
      </c>
      <c r="D254" s="73">
        <v>4264.9562999999998</v>
      </c>
      <c r="E254" s="73">
        <v>2176.63</v>
      </c>
      <c r="F254" s="71">
        <v>713.52719999999999</v>
      </c>
      <c r="G254" s="71">
        <v>365.77569999999997</v>
      </c>
      <c r="H254" s="71">
        <v>594</v>
      </c>
      <c r="I254" s="71">
        <v>567.23919999999998</v>
      </c>
      <c r="J254" s="71">
        <v>20.070599999999999</v>
      </c>
      <c r="K254" s="71">
        <v>100</v>
      </c>
      <c r="L254" s="71">
        <v>89.137600000000006</v>
      </c>
      <c r="M254" s="71">
        <v>6.5174000000000003</v>
      </c>
      <c r="N254" s="71">
        <v>11.826000000000001</v>
      </c>
      <c r="O254" s="71">
        <v>0</v>
      </c>
      <c r="P254" s="73">
        <v>4669.1459999999997</v>
      </c>
      <c r="Q254" s="73"/>
      <c r="R254" s="72"/>
    </row>
    <row r="255" spans="1:18" x14ac:dyDescent="0.25">
      <c r="A255" s="71" t="s">
        <v>228</v>
      </c>
      <c r="B255" s="73">
        <v>6789.5857999999998</v>
      </c>
      <c r="C255" s="71">
        <v>257.92090000000002</v>
      </c>
      <c r="D255" s="73">
        <v>7047.5066999999999</v>
      </c>
      <c r="E255" s="73">
        <v>4699.43</v>
      </c>
      <c r="F255" s="73">
        <v>1179.0479</v>
      </c>
      <c r="G255" s="71">
        <v>880.09550000000002</v>
      </c>
      <c r="H255" s="68">
        <v>1209</v>
      </c>
      <c r="I255" s="71">
        <v>937.3184</v>
      </c>
      <c r="J255" s="71">
        <v>203.7612</v>
      </c>
      <c r="K255" s="71">
        <v>521</v>
      </c>
      <c r="L255" s="71">
        <v>147.2929</v>
      </c>
      <c r="M255" s="71">
        <v>224.2243</v>
      </c>
      <c r="N255" s="71">
        <v>40.034999999999997</v>
      </c>
      <c r="O255" s="71">
        <v>0</v>
      </c>
      <c r="P255" s="73">
        <v>8395.6226999999999</v>
      </c>
      <c r="Q255" s="73"/>
      <c r="R255" s="72"/>
    </row>
    <row r="256" spans="1:18" x14ac:dyDescent="0.25">
      <c r="A256" s="71" t="s">
        <v>229</v>
      </c>
      <c r="B256" s="73">
        <v>5062.5748999999996</v>
      </c>
      <c r="C256" s="71">
        <v>213.70830000000001</v>
      </c>
      <c r="D256" s="73">
        <v>5276.2831999999999</v>
      </c>
      <c r="E256" s="73">
        <v>2186.6799999999998</v>
      </c>
      <c r="F256" s="71">
        <v>882.72220000000004</v>
      </c>
      <c r="G256" s="71">
        <v>325.98950000000002</v>
      </c>
      <c r="H256" s="71">
        <v>738</v>
      </c>
      <c r="I256" s="71">
        <v>701.74570000000006</v>
      </c>
      <c r="J256" s="71">
        <v>27.190799999999999</v>
      </c>
      <c r="K256" s="71">
        <v>117</v>
      </c>
      <c r="L256" s="71">
        <v>110.2743</v>
      </c>
      <c r="M256" s="71">
        <v>4.0354000000000001</v>
      </c>
      <c r="N256" s="71">
        <v>37.501199999999997</v>
      </c>
      <c r="O256" s="71">
        <v>0</v>
      </c>
      <c r="P256" s="73">
        <v>5671.0001000000002</v>
      </c>
      <c r="Q256" s="73"/>
      <c r="R256" s="72"/>
    </row>
    <row r="257" spans="1:18" x14ac:dyDescent="0.25">
      <c r="A257" s="71" t="s">
        <v>230</v>
      </c>
      <c r="B257" s="71">
        <v>478.35050000000001</v>
      </c>
      <c r="C257" s="71">
        <v>217.505</v>
      </c>
      <c r="D257" s="71">
        <v>695.85550000000001</v>
      </c>
      <c r="E257" s="71">
        <v>220</v>
      </c>
      <c r="F257" s="71">
        <v>116.4166</v>
      </c>
      <c r="G257" s="71">
        <v>25.895800000000001</v>
      </c>
      <c r="H257" s="71">
        <v>79</v>
      </c>
      <c r="I257" s="71">
        <v>92.5488</v>
      </c>
      <c r="J257" s="71"/>
      <c r="K257" s="71"/>
      <c r="L257" s="71">
        <v>14.5434</v>
      </c>
      <c r="M257" s="71"/>
      <c r="N257" s="71">
        <v>5.8021000000000003</v>
      </c>
      <c r="O257" s="71">
        <v>0</v>
      </c>
      <c r="P257" s="71">
        <v>727.55340000000001</v>
      </c>
      <c r="Q257" s="73"/>
      <c r="R257" s="72"/>
    </row>
    <row r="258" spans="1:18" x14ac:dyDescent="0.25">
      <c r="A258" s="71" t="s">
        <v>231</v>
      </c>
      <c r="B258" s="73">
        <v>2876.5614</v>
      </c>
      <c r="C258" s="71">
        <v>80.344999999999999</v>
      </c>
      <c r="D258" s="73">
        <v>2956.9063999999998</v>
      </c>
      <c r="E258" s="71">
        <v>911.02</v>
      </c>
      <c r="F258" s="71">
        <v>494.69040000000001</v>
      </c>
      <c r="G258" s="71">
        <v>104.08240000000001</v>
      </c>
      <c r="H258" s="71">
        <v>475</v>
      </c>
      <c r="I258" s="71">
        <v>393.26859999999999</v>
      </c>
      <c r="J258" s="71">
        <v>61.2986</v>
      </c>
      <c r="K258" s="71">
        <v>2</v>
      </c>
      <c r="L258" s="71">
        <v>61.799300000000002</v>
      </c>
      <c r="M258" s="71"/>
      <c r="N258" s="71">
        <v>0</v>
      </c>
      <c r="O258" s="71">
        <v>0</v>
      </c>
      <c r="P258" s="73">
        <v>3122.2874000000002</v>
      </c>
      <c r="Q258" s="73"/>
      <c r="R258" s="72"/>
    </row>
    <row r="259" spans="1:18" x14ac:dyDescent="0.25">
      <c r="A259" s="71" t="s">
        <v>232</v>
      </c>
      <c r="B259" s="73">
        <v>1402.5499</v>
      </c>
      <c r="C259" s="71">
        <v>63.576500000000003</v>
      </c>
      <c r="D259" s="73">
        <v>1466.1264000000001</v>
      </c>
      <c r="E259" s="71">
        <v>670.01</v>
      </c>
      <c r="F259" s="71">
        <v>245.28290000000001</v>
      </c>
      <c r="G259" s="71">
        <v>106.1818</v>
      </c>
      <c r="H259" s="71">
        <v>241</v>
      </c>
      <c r="I259" s="71">
        <v>194.9948</v>
      </c>
      <c r="J259" s="71">
        <v>34.503900000000002</v>
      </c>
      <c r="K259" s="71">
        <v>12</v>
      </c>
      <c r="L259" s="71">
        <v>30.641999999999999</v>
      </c>
      <c r="M259" s="71"/>
      <c r="N259" s="71">
        <v>0.70199999999999996</v>
      </c>
      <c r="O259" s="71">
        <v>0</v>
      </c>
      <c r="P259" s="73">
        <v>1607.5141000000001</v>
      </c>
      <c r="Q259" s="73"/>
      <c r="R259" s="72"/>
    </row>
    <row r="260" spans="1:18" x14ac:dyDescent="0.25">
      <c r="A260" s="71" t="s">
        <v>233</v>
      </c>
      <c r="B260" s="73">
        <v>3120.3512999999998</v>
      </c>
      <c r="C260" s="71">
        <v>117.6811</v>
      </c>
      <c r="D260" s="73">
        <v>3238.0324000000001</v>
      </c>
      <c r="E260" s="71">
        <v>924</v>
      </c>
      <c r="F260" s="71">
        <v>541.72280000000001</v>
      </c>
      <c r="G260" s="71">
        <v>95.569299999999998</v>
      </c>
      <c r="H260" s="71">
        <v>353</v>
      </c>
      <c r="I260" s="71">
        <v>430.6583</v>
      </c>
      <c r="J260" s="71"/>
      <c r="K260" s="71">
        <v>15</v>
      </c>
      <c r="L260" s="71">
        <v>67.674899999999994</v>
      </c>
      <c r="M260" s="71"/>
      <c r="N260" s="71">
        <v>0</v>
      </c>
      <c r="O260" s="71">
        <v>0</v>
      </c>
      <c r="P260" s="73">
        <v>3333.6017000000002</v>
      </c>
      <c r="Q260" s="73"/>
      <c r="R260" s="72"/>
    </row>
    <row r="261" spans="1:18" x14ac:dyDescent="0.25">
      <c r="A261" s="71" t="s">
        <v>234</v>
      </c>
      <c r="B261" s="71">
        <v>884.07910000000004</v>
      </c>
      <c r="C261" s="71">
        <v>14.7958</v>
      </c>
      <c r="D261" s="71">
        <v>898.87490000000003</v>
      </c>
      <c r="E261" s="71">
        <v>225</v>
      </c>
      <c r="F261" s="71">
        <v>150.3818</v>
      </c>
      <c r="G261" s="71">
        <v>18.654599999999999</v>
      </c>
      <c r="H261" s="71">
        <v>118</v>
      </c>
      <c r="I261" s="71">
        <v>119.5504</v>
      </c>
      <c r="J261" s="71"/>
      <c r="K261" s="71">
        <v>7</v>
      </c>
      <c r="L261" s="71">
        <v>18.7865</v>
      </c>
      <c r="M261" s="71"/>
      <c r="N261" s="71">
        <v>0</v>
      </c>
      <c r="O261" s="71">
        <v>0</v>
      </c>
      <c r="P261" s="71">
        <v>917.52949999999998</v>
      </c>
      <c r="Q261" s="73"/>
      <c r="R261" s="72"/>
    </row>
    <row r="262" spans="1:18" x14ac:dyDescent="0.25">
      <c r="A262" s="71" t="s">
        <v>533</v>
      </c>
      <c r="B262" s="71">
        <v>383.05290000000002</v>
      </c>
      <c r="C262" s="71"/>
      <c r="D262" s="71">
        <v>282.53250000000003</v>
      </c>
      <c r="E262" s="71">
        <v>155</v>
      </c>
      <c r="F262" s="71">
        <v>64.084800000000001</v>
      </c>
      <c r="G262" s="71">
        <v>22.7288</v>
      </c>
      <c r="H262" s="71">
        <v>62</v>
      </c>
      <c r="I262" s="71">
        <v>37.576799999999999</v>
      </c>
      <c r="J262" s="71">
        <v>18.317399999999999</v>
      </c>
      <c r="K262" s="71"/>
      <c r="L262" s="71">
        <v>5.9048999999999996</v>
      </c>
      <c r="M262" s="71"/>
      <c r="N262" s="71">
        <v>0</v>
      </c>
      <c r="O262" s="71">
        <v>0</v>
      </c>
      <c r="P262" s="71">
        <v>424.09910000000002</v>
      </c>
      <c r="Q262" s="73"/>
      <c r="R262" s="72"/>
    </row>
    <row r="263" spans="1:18" x14ac:dyDescent="0.25">
      <c r="A263" s="71" t="s">
        <v>235</v>
      </c>
      <c r="B263" s="73">
        <v>2563.1949</v>
      </c>
      <c r="C263" s="71">
        <v>141.2439</v>
      </c>
      <c r="D263" s="73">
        <v>2704.4387999999999</v>
      </c>
      <c r="E263" s="71">
        <v>924</v>
      </c>
      <c r="F263" s="71">
        <v>452.45260000000002</v>
      </c>
      <c r="G263" s="71">
        <v>117.88679999999999</v>
      </c>
      <c r="H263" s="71">
        <v>355</v>
      </c>
      <c r="I263" s="71">
        <v>359.69040000000001</v>
      </c>
      <c r="J263" s="71"/>
      <c r="K263" s="71">
        <v>35</v>
      </c>
      <c r="L263" s="71">
        <v>56.522799999999997</v>
      </c>
      <c r="M263" s="71"/>
      <c r="N263" s="71">
        <v>0</v>
      </c>
      <c r="O263" s="71">
        <v>0</v>
      </c>
      <c r="P263" s="73">
        <v>2822.3256000000001</v>
      </c>
      <c r="Q263" s="73"/>
      <c r="R263" s="72"/>
    </row>
    <row r="264" spans="1:18" x14ac:dyDescent="0.25">
      <c r="A264" s="71" t="s">
        <v>236</v>
      </c>
      <c r="B264" s="73">
        <v>9317.0049999999992</v>
      </c>
      <c r="C264" s="71">
        <v>268.02690000000001</v>
      </c>
      <c r="D264" s="73">
        <v>9585.0319</v>
      </c>
      <c r="E264" s="73">
        <v>2942.24</v>
      </c>
      <c r="F264" s="73">
        <v>1603.5758000000001</v>
      </c>
      <c r="G264" s="71">
        <v>334.666</v>
      </c>
      <c r="H264" s="68">
        <v>1794</v>
      </c>
      <c r="I264" s="73">
        <v>1274.8091999999999</v>
      </c>
      <c r="J264" s="71">
        <v>389.3931</v>
      </c>
      <c r="K264" s="71">
        <v>307</v>
      </c>
      <c r="L264" s="71">
        <v>200.3272</v>
      </c>
      <c r="M264" s="71">
        <v>64.003699999999995</v>
      </c>
      <c r="N264" s="71">
        <v>0</v>
      </c>
      <c r="O264" s="71">
        <v>0</v>
      </c>
      <c r="P264" s="73">
        <v>10373.0947</v>
      </c>
      <c r="Q264" s="73"/>
      <c r="R264" s="72"/>
    </row>
    <row r="265" spans="1:18" x14ac:dyDescent="0.25">
      <c r="A265" s="71" t="s">
        <v>237</v>
      </c>
      <c r="B265" s="71">
        <v>473.20639999999997</v>
      </c>
      <c r="C265" s="71">
        <v>22.0197</v>
      </c>
      <c r="D265" s="71">
        <v>495.22609999999997</v>
      </c>
      <c r="E265" s="71">
        <v>197.26</v>
      </c>
      <c r="F265" s="71">
        <v>82.851299999999995</v>
      </c>
      <c r="G265" s="71">
        <v>28.6022</v>
      </c>
      <c r="H265" s="71">
        <v>103</v>
      </c>
      <c r="I265" s="71">
        <v>65.865099999999998</v>
      </c>
      <c r="J265" s="71">
        <v>27.851199999999999</v>
      </c>
      <c r="K265" s="71">
        <v>9</v>
      </c>
      <c r="L265" s="71">
        <v>10.350199999999999</v>
      </c>
      <c r="M265" s="71"/>
      <c r="N265" s="71">
        <v>10.9749</v>
      </c>
      <c r="O265" s="71">
        <v>0</v>
      </c>
      <c r="P265" s="71">
        <v>562.65440000000001</v>
      </c>
      <c r="Q265" s="73"/>
      <c r="R265" s="72"/>
    </row>
    <row r="266" spans="1:18" x14ac:dyDescent="0.25">
      <c r="A266" s="71" t="s">
        <v>238</v>
      </c>
      <c r="B266" s="73">
        <v>2007.6175000000001</v>
      </c>
      <c r="C266" s="71">
        <v>81.970299999999995</v>
      </c>
      <c r="D266" s="73">
        <v>2089.5877999999998</v>
      </c>
      <c r="E266" s="71">
        <v>967.55</v>
      </c>
      <c r="F266" s="71">
        <v>349.58800000000002</v>
      </c>
      <c r="G266" s="71">
        <v>154.4905</v>
      </c>
      <c r="H266" s="71">
        <v>388</v>
      </c>
      <c r="I266" s="71">
        <v>277.91520000000003</v>
      </c>
      <c r="J266" s="71">
        <v>82.563599999999994</v>
      </c>
      <c r="K266" s="71">
        <v>8</v>
      </c>
      <c r="L266" s="71">
        <v>43.672400000000003</v>
      </c>
      <c r="M266" s="71"/>
      <c r="N266" s="71">
        <v>28.769100000000002</v>
      </c>
      <c r="O266" s="71">
        <v>0</v>
      </c>
      <c r="P266" s="73">
        <v>2355.4110000000001</v>
      </c>
      <c r="Q266" s="73"/>
      <c r="R266" s="72"/>
    </row>
    <row r="267" spans="1:18" x14ac:dyDescent="0.25">
      <c r="A267" s="71" t="s">
        <v>239</v>
      </c>
      <c r="B267" s="71">
        <v>223.15889999999999</v>
      </c>
      <c r="C267" s="71"/>
      <c r="D267" s="71">
        <v>223.15889999999999</v>
      </c>
      <c r="E267" s="71">
        <v>65.569999999999993</v>
      </c>
      <c r="F267" s="71">
        <v>37.334499999999998</v>
      </c>
      <c r="G267" s="71">
        <v>7.0589000000000004</v>
      </c>
      <c r="H267" s="71">
        <v>32</v>
      </c>
      <c r="I267" s="71">
        <v>29.680099999999999</v>
      </c>
      <c r="J267" s="71">
        <v>1.7399</v>
      </c>
      <c r="K267" s="71"/>
      <c r="L267" s="71">
        <v>4.6639999999999997</v>
      </c>
      <c r="M267" s="71"/>
      <c r="N267" s="71">
        <v>0</v>
      </c>
      <c r="O267" s="71">
        <v>0</v>
      </c>
      <c r="P267" s="71">
        <v>231.95769999999999</v>
      </c>
      <c r="Q267" s="73"/>
      <c r="R267" s="72"/>
    </row>
    <row r="268" spans="1:18" x14ac:dyDescent="0.25">
      <c r="A268" s="71" t="s">
        <v>240</v>
      </c>
      <c r="B268" s="73">
        <v>1104.0986</v>
      </c>
      <c r="C268" s="71">
        <v>47.412999999999997</v>
      </c>
      <c r="D268" s="73">
        <v>1151.5116</v>
      </c>
      <c r="E268" s="71">
        <v>559.99</v>
      </c>
      <c r="F268" s="71">
        <v>192.64789999999999</v>
      </c>
      <c r="G268" s="71">
        <v>91.835499999999996</v>
      </c>
      <c r="H268" s="71">
        <v>108</v>
      </c>
      <c r="I268" s="71">
        <v>153.15100000000001</v>
      </c>
      <c r="J268" s="71"/>
      <c r="K268" s="71"/>
      <c r="L268" s="71">
        <v>24.066600000000001</v>
      </c>
      <c r="M268" s="71"/>
      <c r="N268" s="71">
        <v>10.266999999999999</v>
      </c>
      <c r="O268" s="71">
        <v>0</v>
      </c>
      <c r="P268" s="73">
        <v>1253.6141</v>
      </c>
      <c r="Q268" s="73"/>
      <c r="R268" s="72"/>
    </row>
    <row r="269" spans="1:18" x14ac:dyDescent="0.25">
      <c r="A269" s="71" t="s">
        <v>241</v>
      </c>
      <c r="B269" s="71">
        <v>122.4166</v>
      </c>
      <c r="C269" s="71">
        <v>3.2210000000000001</v>
      </c>
      <c r="D269" s="71">
        <v>125.63760000000001</v>
      </c>
      <c r="E269" s="71">
        <v>66</v>
      </c>
      <c r="F269" s="71">
        <v>21.019200000000001</v>
      </c>
      <c r="G269" s="71">
        <v>11.245200000000001</v>
      </c>
      <c r="H269" s="71">
        <v>17</v>
      </c>
      <c r="I269" s="71">
        <v>16.709800000000001</v>
      </c>
      <c r="J269" s="71">
        <v>0.21759999999999999</v>
      </c>
      <c r="K269" s="71"/>
      <c r="L269" s="71">
        <v>2.6257999999999999</v>
      </c>
      <c r="M269" s="71"/>
      <c r="N269" s="71">
        <v>0</v>
      </c>
      <c r="O269" s="71">
        <v>0</v>
      </c>
      <c r="P269" s="71">
        <v>137.10040000000001</v>
      </c>
      <c r="Q269" s="73"/>
      <c r="R269" s="72"/>
    </row>
    <row r="270" spans="1:18" x14ac:dyDescent="0.25">
      <c r="A270" s="71" t="s">
        <v>242</v>
      </c>
      <c r="B270" s="71">
        <v>510.52850000000001</v>
      </c>
      <c r="C270" s="71">
        <v>13.035500000000001</v>
      </c>
      <c r="D270" s="71">
        <v>523.56399999999996</v>
      </c>
      <c r="E270" s="71">
        <v>234.07</v>
      </c>
      <c r="F270" s="71">
        <v>87.592299999999994</v>
      </c>
      <c r="G270" s="71">
        <v>36.619399999999999</v>
      </c>
      <c r="H270" s="71">
        <v>81</v>
      </c>
      <c r="I270" s="71">
        <v>69.634</v>
      </c>
      <c r="J270" s="71">
        <v>8.5244999999999997</v>
      </c>
      <c r="K270" s="71"/>
      <c r="L270" s="71">
        <v>10.942500000000001</v>
      </c>
      <c r="M270" s="71"/>
      <c r="N270" s="71">
        <v>0</v>
      </c>
      <c r="O270" s="71">
        <v>0</v>
      </c>
      <c r="P270" s="71">
        <v>568.7079</v>
      </c>
      <c r="Q270" s="73"/>
      <c r="R270" s="72"/>
    </row>
    <row r="271" spans="1:18" x14ac:dyDescent="0.25">
      <c r="A271" s="71" t="s">
        <v>243</v>
      </c>
      <c r="B271" s="73">
        <v>1171.4455</v>
      </c>
      <c r="C271" s="71">
        <v>53.642499999999998</v>
      </c>
      <c r="D271" s="73">
        <v>1225.088</v>
      </c>
      <c r="E271" s="71">
        <v>599.51</v>
      </c>
      <c r="F271" s="71">
        <v>288.92450000000002</v>
      </c>
      <c r="G271" s="71">
        <v>77.6464</v>
      </c>
      <c r="H271" s="71">
        <v>174</v>
      </c>
      <c r="I271" s="71">
        <v>229.68899999999999</v>
      </c>
      <c r="J271" s="71"/>
      <c r="K271" s="71">
        <v>56</v>
      </c>
      <c r="L271" s="71">
        <v>36.094000000000001</v>
      </c>
      <c r="M271" s="71">
        <v>11.9436</v>
      </c>
      <c r="N271" s="71">
        <v>23.9057</v>
      </c>
      <c r="O271" s="71">
        <v>0</v>
      </c>
      <c r="P271" s="73">
        <v>1338.5836999999999</v>
      </c>
      <c r="Q271" s="73"/>
      <c r="R271" s="72"/>
    </row>
    <row r="272" spans="1:18" x14ac:dyDescent="0.25">
      <c r="A272" s="71" t="s">
        <v>244</v>
      </c>
      <c r="B272" s="71">
        <v>230.4512</v>
      </c>
      <c r="C272" s="71">
        <v>0.4234</v>
      </c>
      <c r="D272" s="71">
        <v>230.87459999999999</v>
      </c>
      <c r="E272" s="71">
        <v>107</v>
      </c>
      <c r="F272" s="71">
        <v>38.625300000000003</v>
      </c>
      <c r="G272" s="71">
        <v>17.093699999999998</v>
      </c>
      <c r="H272" s="71">
        <v>35</v>
      </c>
      <c r="I272" s="71">
        <v>30.706299999999999</v>
      </c>
      <c r="J272" s="71">
        <v>3.2202999999999999</v>
      </c>
      <c r="K272" s="71"/>
      <c r="L272" s="71">
        <v>4.8253000000000004</v>
      </c>
      <c r="M272" s="71"/>
      <c r="N272" s="71">
        <v>0</v>
      </c>
      <c r="O272" s="71">
        <v>0</v>
      </c>
      <c r="P272" s="71">
        <v>251.18860000000001</v>
      </c>
      <c r="Q272" s="73"/>
      <c r="R272" s="72"/>
    </row>
    <row r="273" spans="1:18" x14ac:dyDescent="0.25">
      <c r="A273" s="71" t="s">
        <v>245</v>
      </c>
      <c r="B273" s="73">
        <v>3116.3206</v>
      </c>
      <c r="C273" s="71">
        <v>75.961299999999994</v>
      </c>
      <c r="D273" s="73">
        <v>3192.2819</v>
      </c>
      <c r="E273" s="73">
        <v>1284.03</v>
      </c>
      <c r="F273" s="71">
        <v>534.06880000000001</v>
      </c>
      <c r="G273" s="71">
        <v>187.49029999999999</v>
      </c>
      <c r="H273" s="71">
        <v>469</v>
      </c>
      <c r="I273" s="71">
        <v>424.57350000000002</v>
      </c>
      <c r="J273" s="71">
        <v>33.319899999999997</v>
      </c>
      <c r="K273" s="71">
        <v>54</v>
      </c>
      <c r="L273" s="71">
        <v>66.718699999999998</v>
      </c>
      <c r="M273" s="71"/>
      <c r="N273" s="71">
        <v>30.796099999999999</v>
      </c>
      <c r="O273" s="71">
        <v>0</v>
      </c>
      <c r="P273" s="73">
        <v>3443.8881999999999</v>
      </c>
      <c r="Q273" s="73"/>
      <c r="R273" s="72"/>
    </row>
    <row r="274" spans="1:18" x14ac:dyDescent="0.25">
      <c r="A274" s="71" t="s">
        <v>246</v>
      </c>
      <c r="B274" s="71">
        <v>475.2629</v>
      </c>
      <c r="C274" s="71">
        <v>26.633700000000001</v>
      </c>
      <c r="D274" s="71">
        <v>501.89659999999998</v>
      </c>
      <c r="E274" s="71"/>
      <c r="F274" s="71">
        <v>83.967299999999994</v>
      </c>
      <c r="G274" s="71"/>
      <c r="H274" s="71"/>
      <c r="I274" s="71">
        <v>66.752200000000002</v>
      </c>
      <c r="J274" s="71"/>
      <c r="K274" s="71"/>
      <c r="L274" s="71">
        <v>10.489599999999999</v>
      </c>
      <c r="M274" s="71"/>
      <c r="N274" s="71">
        <v>10.4917</v>
      </c>
      <c r="O274" s="71">
        <v>0</v>
      </c>
      <c r="P274" s="71">
        <v>512.38829999999996</v>
      </c>
      <c r="Q274" s="73"/>
      <c r="R274" s="72"/>
    </row>
    <row r="275" spans="1:18" x14ac:dyDescent="0.25">
      <c r="A275" s="71" t="s">
        <v>247</v>
      </c>
      <c r="B275" s="71">
        <v>412.95460000000003</v>
      </c>
      <c r="C275" s="71">
        <v>13.9124</v>
      </c>
      <c r="D275" s="71">
        <v>426.86700000000002</v>
      </c>
      <c r="E275" s="71">
        <v>246.03</v>
      </c>
      <c r="F275" s="71">
        <v>71.4148</v>
      </c>
      <c r="G275" s="71">
        <v>43.653799999999997</v>
      </c>
      <c r="H275" s="71">
        <v>72</v>
      </c>
      <c r="I275" s="71">
        <v>56.773299999999999</v>
      </c>
      <c r="J275" s="71">
        <v>11.42</v>
      </c>
      <c r="K275" s="71"/>
      <c r="L275" s="71">
        <v>8.9215</v>
      </c>
      <c r="M275" s="71"/>
      <c r="N275" s="71">
        <v>0</v>
      </c>
      <c r="O275" s="71">
        <v>0</v>
      </c>
      <c r="P275" s="71">
        <v>481.94080000000002</v>
      </c>
      <c r="Q275" s="73"/>
      <c r="R275" s="72"/>
    </row>
    <row r="276" spans="1:18" x14ac:dyDescent="0.25">
      <c r="A276" s="71" t="s">
        <v>248</v>
      </c>
      <c r="B276" s="71">
        <v>630.79139999999995</v>
      </c>
      <c r="C276" s="71">
        <v>28.031600000000001</v>
      </c>
      <c r="D276" s="71">
        <v>658.82299999999998</v>
      </c>
      <c r="E276" s="71">
        <v>340</v>
      </c>
      <c r="F276" s="71">
        <v>110.22110000000001</v>
      </c>
      <c r="G276" s="71">
        <v>57.444699999999997</v>
      </c>
      <c r="H276" s="71">
        <v>143</v>
      </c>
      <c r="I276" s="71">
        <v>87.623500000000007</v>
      </c>
      <c r="J276" s="71">
        <v>41.532400000000003</v>
      </c>
      <c r="K276" s="71"/>
      <c r="L276" s="71">
        <v>13.769399999999999</v>
      </c>
      <c r="M276" s="71"/>
      <c r="N276" s="71">
        <v>0</v>
      </c>
      <c r="O276" s="71">
        <v>0</v>
      </c>
      <c r="P276" s="71">
        <v>757.80010000000004</v>
      </c>
      <c r="Q276" s="73"/>
      <c r="R276" s="72"/>
    </row>
    <row r="277" spans="1:18" x14ac:dyDescent="0.25">
      <c r="A277" s="71" t="s">
        <v>534</v>
      </c>
      <c r="B277" s="71">
        <v>115.4547</v>
      </c>
      <c r="C277" s="71"/>
      <c r="D277" s="71">
        <v>82.053399999999996</v>
      </c>
      <c r="E277" s="71">
        <v>74.180000000000007</v>
      </c>
      <c r="F277" s="71">
        <v>19.3156</v>
      </c>
      <c r="G277" s="71">
        <v>13.716100000000001</v>
      </c>
      <c r="H277" s="71">
        <v>12</v>
      </c>
      <c r="I277" s="71">
        <v>10.9131</v>
      </c>
      <c r="J277" s="71">
        <v>0.81520000000000004</v>
      </c>
      <c r="K277" s="71"/>
      <c r="L277" s="71">
        <v>1.7149000000000001</v>
      </c>
      <c r="M277" s="71"/>
      <c r="N277" s="71">
        <v>0</v>
      </c>
      <c r="O277" s="71">
        <v>0</v>
      </c>
      <c r="P277" s="71">
        <v>129.98599999999999</v>
      </c>
      <c r="Q277" s="73"/>
      <c r="R277" s="72"/>
    </row>
    <row r="278" spans="1:18" x14ac:dyDescent="0.25">
      <c r="A278" s="71" t="s">
        <v>249</v>
      </c>
      <c r="B278" s="73">
        <v>3711.7296000000001</v>
      </c>
      <c r="C278" s="71">
        <v>146.32419999999999</v>
      </c>
      <c r="D278" s="73">
        <v>3858.0538000000001</v>
      </c>
      <c r="E278" s="73">
        <v>2278.0100000000002</v>
      </c>
      <c r="F278" s="71">
        <v>645.45240000000001</v>
      </c>
      <c r="G278" s="71">
        <v>408.13940000000002</v>
      </c>
      <c r="H278" s="71">
        <v>617</v>
      </c>
      <c r="I278" s="71">
        <v>513.12120000000004</v>
      </c>
      <c r="J278" s="71">
        <v>77.909099999999995</v>
      </c>
      <c r="K278" s="71">
        <v>49</v>
      </c>
      <c r="L278" s="71">
        <v>80.633300000000006</v>
      </c>
      <c r="M278" s="71"/>
      <c r="N278" s="71">
        <v>61.135899999999999</v>
      </c>
      <c r="O278" s="71">
        <v>0</v>
      </c>
      <c r="P278" s="73">
        <v>4405.2381999999998</v>
      </c>
      <c r="Q278" s="73"/>
      <c r="R278" s="72"/>
    </row>
    <row r="279" spans="1:18" x14ac:dyDescent="0.25">
      <c r="A279" s="71" t="s">
        <v>535</v>
      </c>
      <c r="B279" s="71">
        <v>577.68889999999999</v>
      </c>
      <c r="C279" s="71">
        <v>18.7379</v>
      </c>
      <c r="D279" s="71">
        <v>457.11709999999999</v>
      </c>
      <c r="E279" s="71">
        <v>347.69</v>
      </c>
      <c r="F279" s="71">
        <v>99.782200000000003</v>
      </c>
      <c r="G279" s="71">
        <v>61.976900000000001</v>
      </c>
      <c r="H279" s="71">
        <v>81</v>
      </c>
      <c r="I279" s="71">
        <v>60.796599999999998</v>
      </c>
      <c r="J279" s="71">
        <v>15.1526</v>
      </c>
      <c r="K279" s="71"/>
      <c r="L279" s="71">
        <v>9.5536999999999992</v>
      </c>
      <c r="M279" s="71"/>
      <c r="N279" s="71">
        <v>0</v>
      </c>
      <c r="O279" s="71">
        <v>0</v>
      </c>
      <c r="P279" s="71">
        <v>673.55629999999996</v>
      </c>
      <c r="Q279" s="73"/>
      <c r="R279" s="72"/>
    </row>
    <row r="280" spans="1:18" x14ac:dyDescent="0.25">
      <c r="A280" s="71" t="s">
        <v>250</v>
      </c>
      <c r="B280" s="71">
        <v>381.41019999999997</v>
      </c>
      <c r="C280" s="71">
        <v>4.6551999999999998</v>
      </c>
      <c r="D280" s="71">
        <v>386.06540000000001</v>
      </c>
      <c r="E280" s="71">
        <v>129</v>
      </c>
      <c r="F280" s="71">
        <v>64.588700000000003</v>
      </c>
      <c r="G280" s="71">
        <v>16.102799999999998</v>
      </c>
      <c r="H280" s="71">
        <v>73</v>
      </c>
      <c r="I280" s="71">
        <v>51.346699999999998</v>
      </c>
      <c r="J280" s="71">
        <v>16.239999999999998</v>
      </c>
      <c r="K280" s="71">
        <v>20</v>
      </c>
      <c r="L280" s="71">
        <v>8.0687999999999995</v>
      </c>
      <c r="M280" s="71">
        <v>7.1586999999999996</v>
      </c>
      <c r="N280" s="71">
        <v>0</v>
      </c>
      <c r="O280" s="71">
        <v>0</v>
      </c>
      <c r="P280" s="71">
        <v>425.56689999999998</v>
      </c>
      <c r="Q280" s="73"/>
      <c r="R280" s="72"/>
    </row>
    <row r="281" spans="1:18" x14ac:dyDescent="0.25">
      <c r="A281" s="71" t="s">
        <v>251</v>
      </c>
      <c r="B281" s="71">
        <v>856.87609999999995</v>
      </c>
      <c r="C281" s="71">
        <v>32.893000000000001</v>
      </c>
      <c r="D281" s="71">
        <v>889.76909999999998</v>
      </c>
      <c r="E281" s="71">
        <v>378</v>
      </c>
      <c r="F281" s="71">
        <v>148.85839999999999</v>
      </c>
      <c r="G281" s="71">
        <v>57.285400000000003</v>
      </c>
      <c r="H281" s="71">
        <v>126</v>
      </c>
      <c r="I281" s="71">
        <v>118.33929999999999</v>
      </c>
      <c r="J281" s="71">
        <v>5.7454999999999998</v>
      </c>
      <c r="K281" s="71">
        <v>2</v>
      </c>
      <c r="L281" s="71">
        <v>18.5962</v>
      </c>
      <c r="M281" s="71"/>
      <c r="N281" s="71">
        <v>0</v>
      </c>
      <c r="O281" s="71">
        <v>0</v>
      </c>
      <c r="P281" s="71">
        <v>952.8</v>
      </c>
      <c r="Q281" s="73"/>
      <c r="R281" s="72"/>
    </row>
    <row r="282" spans="1:18" x14ac:dyDescent="0.25">
      <c r="A282" s="71" t="s">
        <v>252</v>
      </c>
      <c r="B282" s="73">
        <v>1868.9838999999999</v>
      </c>
      <c r="C282" s="71">
        <v>37.678400000000003</v>
      </c>
      <c r="D282" s="73">
        <v>1906.6623</v>
      </c>
      <c r="E282" s="71">
        <v>612.96</v>
      </c>
      <c r="F282" s="71">
        <v>318.9846</v>
      </c>
      <c r="G282" s="71">
        <v>73.493799999999993</v>
      </c>
      <c r="H282" s="71">
        <v>237</v>
      </c>
      <c r="I282" s="71">
        <v>253.58609999999999</v>
      </c>
      <c r="J282" s="71"/>
      <c r="K282" s="71">
        <v>13</v>
      </c>
      <c r="L282" s="71">
        <v>39.849200000000003</v>
      </c>
      <c r="M282" s="71"/>
      <c r="N282" s="71">
        <v>0</v>
      </c>
      <c r="O282" s="71">
        <v>0</v>
      </c>
      <c r="P282" s="73">
        <v>1980.1560999999999</v>
      </c>
      <c r="Q282" s="73"/>
      <c r="R282" s="72"/>
    </row>
    <row r="283" spans="1:18" x14ac:dyDescent="0.25">
      <c r="A283" s="71" t="s">
        <v>253</v>
      </c>
      <c r="B283" s="71">
        <v>274.97859999999997</v>
      </c>
      <c r="C283" s="71"/>
      <c r="D283" s="71">
        <v>274.97859999999997</v>
      </c>
      <c r="E283" s="71">
        <v>128</v>
      </c>
      <c r="F283" s="71">
        <v>46.003900000000002</v>
      </c>
      <c r="G283" s="71">
        <v>20.498999999999999</v>
      </c>
      <c r="H283" s="71">
        <v>55</v>
      </c>
      <c r="I283" s="71">
        <v>36.572200000000002</v>
      </c>
      <c r="J283" s="71">
        <v>13.8209</v>
      </c>
      <c r="K283" s="71">
        <v>12</v>
      </c>
      <c r="L283" s="71">
        <v>5.7470999999999997</v>
      </c>
      <c r="M283" s="71">
        <v>3.7517999999999998</v>
      </c>
      <c r="N283" s="71">
        <v>0</v>
      </c>
      <c r="O283" s="71">
        <v>0</v>
      </c>
      <c r="P283" s="71">
        <v>313.05029999999999</v>
      </c>
      <c r="Q283" s="73"/>
      <c r="R283" s="72"/>
    </row>
    <row r="284" spans="1:18" x14ac:dyDescent="0.25">
      <c r="A284" s="71" t="s">
        <v>254</v>
      </c>
      <c r="B284" s="71">
        <v>339.46660000000003</v>
      </c>
      <c r="C284" s="71"/>
      <c r="D284" s="71">
        <v>339.46660000000003</v>
      </c>
      <c r="E284" s="71">
        <v>97</v>
      </c>
      <c r="F284" s="71">
        <v>56.7928</v>
      </c>
      <c r="G284" s="71">
        <v>10.0518</v>
      </c>
      <c r="H284" s="71">
        <v>50</v>
      </c>
      <c r="I284" s="71">
        <v>45.149099999999997</v>
      </c>
      <c r="J284" s="71">
        <v>3.6381999999999999</v>
      </c>
      <c r="K284" s="71"/>
      <c r="L284" s="71">
        <v>7.0949</v>
      </c>
      <c r="M284" s="71"/>
      <c r="N284" s="71">
        <v>0</v>
      </c>
      <c r="O284" s="71">
        <v>0</v>
      </c>
      <c r="P284" s="71">
        <v>353.15660000000003</v>
      </c>
      <c r="Q284" s="73"/>
      <c r="R284" s="72"/>
    </row>
    <row r="285" spans="1:18" x14ac:dyDescent="0.25">
      <c r="A285" s="71" t="s">
        <v>255</v>
      </c>
      <c r="B285" s="71">
        <v>751.3066</v>
      </c>
      <c r="C285" s="71">
        <v>17.8368</v>
      </c>
      <c r="D285" s="71">
        <v>769.14340000000004</v>
      </c>
      <c r="E285" s="71">
        <v>403</v>
      </c>
      <c r="F285" s="71">
        <v>128.67769999999999</v>
      </c>
      <c r="G285" s="71">
        <v>68.580600000000004</v>
      </c>
      <c r="H285" s="71">
        <v>116</v>
      </c>
      <c r="I285" s="71">
        <v>102.2961</v>
      </c>
      <c r="J285" s="71">
        <v>10.277900000000001</v>
      </c>
      <c r="K285" s="71"/>
      <c r="L285" s="71">
        <v>16.075099999999999</v>
      </c>
      <c r="M285" s="71"/>
      <c r="N285" s="71">
        <v>10.241899999999999</v>
      </c>
      <c r="O285" s="71">
        <v>0</v>
      </c>
      <c r="P285" s="71">
        <v>858.24379999999996</v>
      </c>
      <c r="Q285" s="73"/>
      <c r="R285" s="72"/>
    </row>
    <row r="286" spans="1:18" x14ac:dyDescent="0.25">
      <c r="A286" s="71" t="s">
        <v>256</v>
      </c>
      <c r="B286" s="71">
        <v>516.00049999999999</v>
      </c>
      <c r="C286" s="71">
        <v>16.346699999999998</v>
      </c>
      <c r="D286" s="71">
        <v>532.34720000000004</v>
      </c>
      <c r="E286" s="71">
        <v>299.5</v>
      </c>
      <c r="F286" s="71">
        <v>89.061700000000002</v>
      </c>
      <c r="G286" s="71">
        <v>52.6096</v>
      </c>
      <c r="H286" s="71">
        <v>90</v>
      </c>
      <c r="I286" s="71">
        <v>70.802199999999999</v>
      </c>
      <c r="J286" s="71">
        <v>14.398400000000001</v>
      </c>
      <c r="K286" s="71"/>
      <c r="L286" s="71">
        <v>11.126099999999999</v>
      </c>
      <c r="M286" s="71"/>
      <c r="N286" s="71">
        <v>6.9185999999999996</v>
      </c>
      <c r="O286" s="71">
        <v>0</v>
      </c>
      <c r="P286" s="71">
        <v>606.27380000000005</v>
      </c>
      <c r="Q286" s="73"/>
      <c r="R286" s="72"/>
    </row>
    <row r="287" spans="1:18" x14ac:dyDescent="0.25">
      <c r="A287" s="71" t="s">
        <v>257</v>
      </c>
      <c r="B287" s="71">
        <v>615.65800000000002</v>
      </c>
      <c r="C287" s="71">
        <v>32.061100000000003</v>
      </c>
      <c r="D287" s="71">
        <v>647.71910000000003</v>
      </c>
      <c r="E287" s="71">
        <v>303.60000000000002</v>
      </c>
      <c r="F287" s="71">
        <v>108.3634</v>
      </c>
      <c r="G287" s="71">
        <v>48.809100000000001</v>
      </c>
      <c r="H287" s="71">
        <v>77</v>
      </c>
      <c r="I287" s="71">
        <v>86.146600000000007</v>
      </c>
      <c r="J287" s="71"/>
      <c r="K287" s="71">
        <v>7</v>
      </c>
      <c r="L287" s="71">
        <v>13.5373</v>
      </c>
      <c r="M287" s="71"/>
      <c r="N287" s="71">
        <v>0</v>
      </c>
      <c r="O287" s="71">
        <v>0</v>
      </c>
      <c r="P287" s="71">
        <v>696.52819999999997</v>
      </c>
      <c r="Q287" s="73"/>
      <c r="R287" s="72"/>
    </row>
    <row r="288" spans="1:18" x14ac:dyDescent="0.25">
      <c r="A288" s="71" t="s">
        <v>258</v>
      </c>
      <c r="B288" s="71">
        <v>638.02390000000003</v>
      </c>
      <c r="C288" s="71">
        <v>28.592700000000001</v>
      </c>
      <c r="D288" s="71">
        <v>666.61659999999995</v>
      </c>
      <c r="E288" s="71">
        <v>341.87</v>
      </c>
      <c r="F288" s="71">
        <v>111.52500000000001</v>
      </c>
      <c r="G288" s="71">
        <v>57.586300000000001</v>
      </c>
      <c r="H288" s="71">
        <v>89</v>
      </c>
      <c r="I288" s="71">
        <v>88.66</v>
      </c>
      <c r="J288" s="71">
        <v>0.255</v>
      </c>
      <c r="K288" s="71">
        <v>11</v>
      </c>
      <c r="L288" s="71">
        <v>13.9323</v>
      </c>
      <c r="M288" s="71"/>
      <c r="N288" s="71">
        <v>22.980399999999999</v>
      </c>
      <c r="O288" s="71">
        <v>0</v>
      </c>
      <c r="P288" s="71">
        <v>747.43830000000003</v>
      </c>
      <c r="Q288" s="73"/>
      <c r="R288" s="72"/>
    </row>
    <row r="289" spans="1:18" x14ac:dyDescent="0.25">
      <c r="A289" s="71" t="s">
        <v>259</v>
      </c>
      <c r="B289" s="73">
        <v>1322.9721999999999</v>
      </c>
      <c r="C289" s="71">
        <v>55.938400000000001</v>
      </c>
      <c r="D289" s="73">
        <v>1378.9105999999999</v>
      </c>
      <c r="E289" s="71">
        <v>650.36</v>
      </c>
      <c r="F289" s="71">
        <v>230.6917</v>
      </c>
      <c r="G289" s="71">
        <v>104.9171</v>
      </c>
      <c r="H289" s="71">
        <v>257</v>
      </c>
      <c r="I289" s="71">
        <v>183.39510000000001</v>
      </c>
      <c r="J289" s="71">
        <v>55.203699999999998</v>
      </c>
      <c r="K289" s="71"/>
      <c r="L289" s="71">
        <v>28.819199999999999</v>
      </c>
      <c r="M289" s="71"/>
      <c r="N289" s="71">
        <v>11.4291</v>
      </c>
      <c r="O289" s="71">
        <v>0</v>
      </c>
      <c r="P289" s="73">
        <v>1550.4604999999999</v>
      </c>
      <c r="Q289" s="73"/>
      <c r="R289" s="72"/>
    </row>
    <row r="290" spans="1:18" x14ac:dyDescent="0.25">
      <c r="A290" s="71" t="s">
        <v>260</v>
      </c>
      <c r="B290" s="73">
        <v>1626.422</v>
      </c>
      <c r="C290" s="71">
        <v>97.323099999999997</v>
      </c>
      <c r="D290" s="73">
        <v>1723.7451000000001</v>
      </c>
      <c r="E290" s="73">
        <v>1072.4000000000001</v>
      </c>
      <c r="F290" s="71">
        <v>288.38260000000002</v>
      </c>
      <c r="G290" s="71">
        <v>196.0044</v>
      </c>
      <c r="H290" s="71">
        <v>372</v>
      </c>
      <c r="I290" s="71">
        <v>229.25810000000001</v>
      </c>
      <c r="J290" s="71">
        <v>107.0564</v>
      </c>
      <c r="K290" s="71">
        <v>154</v>
      </c>
      <c r="L290" s="71">
        <v>36.026299999999999</v>
      </c>
      <c r="M290" s="71">
        <v>70.784199999999998</v>
      </c>
      <c r="N290" s="71">
        <v>33.033900000000003</v>
      </c>
      <c r="O290" s="71">
        <v>0</v>
      </c>
      <c r="P290" s="73">
        <v>2130.6239999999998</v>
      </c>
      <c r="Q290" s="73"/>
      <c r="R290" s="72"/>
    </row>
    <row r="291" spans="1:18" x14ac:dyDescent="0.25">
      <c r="A291" s="71" t="s">
        <v>261</v>
      </c>
      <c r="B291" s="71">
        <v>269.30799999999999</v>
      </c>
      <c r="C291" s="71">
        <v>8.0271000000000008</v>
      </c>
      <c r="D291" s="71">
        <v>277.33510000000001</v>
      </c>
      <c r="E291" s="71">
        <v>222.8</v>
      </c>
      <c r="F291" s="71">
        <v>46.398200000000003</v>
      </c>
      <c r="G291" s="71">
        <v>44.100499999999997</v>
      </c>
      <c r="H291" s="71">
        <v>57</v>
      </c>
      <c r="I291" s="71">
        <v>36.885599999999997</v>
      </c>
      <c r="J291" s="71">
        <v>15.085800000000001</v>
      </c>
      <c r="K291" s="71">
        <v>48</v>
      </c>
      <c r="L291" s="71">
        <v>5.7962999999999996</v>
      </c>
      <c r="M291" s="71">
        <v>25.322199999999999</v>
      </c>
      <c r="N291" s="71">
        <v>0</v>
      </c>
      <c r="O291" s="71">
        <v>0</v>
      </c>
      <c r="P291" s="71">
        <v>361.84359999999998</v>
      </c>
      <c r="Q291" s="73"/>
      <c r="R291" s="72"/>
    </row>
    <row r="292" spans="1:18" x14ac:dyDescent="0.25">
      <c r="A292" s="71" t="s">
        <v>262</v>
      </c>
      <c r="B292" s="71">
        <v>419.86529999999999</v>
      </c>
      <c r="C292" s="71">
        <v>8.0841999999999992</v>
      </c>
      <c r="D292" s="71">
        <v>427.9495</v>
      </c>
      <c r="E292" s="71">
        <v>162.62</v>
      </c>
      <c r="F292" s="71">
        <v>71.596000000000004</v>
      </c>
      <c r="G292" s="71">
        <v>22.756</v>
      </c>
      <c r="H292" s="71">
        <v>79</v>
      </c>
      <c r="I292" s="71">
        <v>56.917299999999997</v>
      </c>
      <c r="J292" s="71">
        <v>16.562000000000001</v>
      </c>
      <c r="K292" s="71">
        <v>3</v>
      </c>
      <c r="L292" s="71">
        <v>8.9441000000000006</v>
      </c>
      <c r="M292" s="71"/>
      <c r="N292" s="71">
        <v>0</v>
      </c>
      <c r="O292" s="71">
        <v>0</v>
      </c>
      <c r="P292" s="71">
        <v>467.26749999999998</v>
      </c>
      <c r="Q292" s="73"/>
      <c r="R292" s="72"/>
    </row>
    <row r="293" spans="1:18" x14ac:dyDescent="0.25">
      <c r="A293" s="71" t="s">
        <v>263</v>
      </c>
      <c r="B293" s="71">
        <v>794.96839999999997</v>
      </c>
      <c r="C293" s="71">
        <v>33.364699999999999</v>
      </c>
      <c r="D293" s="71">
        <v>828.33309999999994</v>
      </c>
      <c r="E293" s="71">
        <v>343.5</v>
      </c>
      <c r="F293" s="71">
        <v>138.58009999999999</v>
      </c>
      <c r="G293" s="71">
        <v>51.23</v>
      </c>
      <c r="H293" s="71">
        <v>146</v>
      </c>
      <c r="I293" s="71">
        <v>110.1683</v>
      </c>
      <c r="J293" s="71">
        <v>26.873799999999999</v>
      </c>
      <c r="K293" s="71"/>
      <c r="L293" s="71">
        <v>17.312200000000001</v>
      </c>
      <c r="M293" s="71"/>
      <c r="N293" s="71">
        <v>0</v>
      </c>
      <c r="O293" s="71">
        <v>0</v>
      </c>
      <c r="P293" s="71">
        <v>906.43690000000004</v>
      </c>
      <c r="Q293" s="73"/>
      <c r="R293" s="72"/>
    </row>
    <row r="294" spans="1:18" x14ac:dyDescent="0.25">
      <c r="A294" s="71" t="s">
        <v>264</v>
      </c>
      <c r="B294" s="71">
        <v>392.005</v>
      </c>
      <c r="C294" s="71">
        <v>3.7959999999999998</v>
      </c>
      <c r="D294" s="71">
        <v>395.80099999999999</v>
      </c>
      <c r="E294" s="71">
        <v>138</v>
      </c>
      <c r="F294" s="71">
        <v>66.217500000000001</v>
      </c>
      <c r="G294" s="71">
        <v>17.945599999999999</v>
      </c>
      <c r="H294" s="71">
        <v>58</v>
      </c>
      <c r="I294" s="71">
        <v>52.641500000000001</v>
      </c>
      <c r="J294" s="71">
        <v>4.0189000000000004</v>
      </c>
      <c r="K294" s="71"/>
      <c r="L294" s="71">
        <v>8.2721999999999998</v>
      </c>
      <c r="M294" s="71"/>
      <c r="N294" s="71">
        <v>5.4199000000000002</v>
      </c>
      <c r="O294" s="71">
        <v>0</v>
      </c>
      <c r="P294" s="71">
        <v>423.18540000000002</v>
      </c>
      <c r="Q294" s="73"/>
      <c r="R294" s="72"/>
    </row>
    <row r="295" spans="1:18" x14ac:dyDescent="0.25">
      <c r="A295" s="71" t="s">
        <v>265</v>
      </c>
      <c r="B295" s="71">
        <v>720.49519999999995</v>
      </c>
      <c r="C295" s="71">
        <v>24.9026</v>
      </c>
      <c r="D295" s="71">
        <v>745.39779999999996</v>
      </c>
      <c r="E295" s="71">
        <v>363.58</v>
      </c>
      <c r="F295" s="71">
        <v>124.7051</v>
      </c>
      <c r="G295" s="71">
        <v>59.718699999999998</v>
      </c>
      <c r="H295" s="71">
        <v>108</v>
      </c>
      <c r="I295" s="71">
        <v>99.137900000000002</v>
      </c>
      <c r="J295" s="71">
        <v>6.6466000000000003</v>
      </c>
      <c r="K295" s="71">
        <v>26</v>
      </c>
      <c r="L295" s="71">
        <v>15.578799999999999</v>
      </c>
      <c r="M295" s="71">
        <v>6.2526999999999999</v>
      </c>
      <c r="N295" s="71">
        <v>11.3711</v>
      </c>
      <c r="O295" s="71">
        <v>0</v>
      </c>
      <c r="P295" s="71">
        <v>829.38689999999997</v>
      </c>
      <c r="Q295" s="73"/>
      <c r="R295" s="72"/>
    </row>
    <row r="296" spans="1:18" x14ac:dyDescent="0.25">
      <c r="A296" s="71" t="s">
        <v>266</v>
      </c>
      <c r="B296" s="73">
        <v>5983.9363999999996</v>
      </c>
      <c r="C296" s="71">
        <v>199.6816</v>
      </c>
      <c r="D296" s="73">
        <v>6183.6180000000004</v>
      </c>
      <c r="E296" s="73">
        <v>2008.82</v>
      </c>
      <c r="F296" s="73">
        <v>1034.5192999999999</v>
      </c>
      <c r="G296" s="71">
        <v>243.5752</v>
      </c>
      <c r="H296" s="68">
        <v>1026</v>
      </c>
      <c r="I296" s="71">
        <v>822.4212</v>
      </c>
      <c r="J296" s="71">
        <v>152.6841</v>
      </c>
      <c r="K296" s="71">
        <v>98</v>
      </c>
      <c r="L296" s="71">
        <v>129.23759999999999</v>
      </c>
      <c r="M296" s="71"/>
      <c r="N296" s="71">
        <v>53.001600000000003</v>
      </c>
      <c r="O296" s="71">
        <v>0</v>
      </c>
      <c r="P296" s="73">
        <v>6632.8788999999997</v>
      </c>
      <c r="Q296" s="73"/>
      <c r="R296" s="72"/>
    </row>
    <row r="297" spans="1:18" x14ac:dyDescent="0.25">
      <c r="A297" s="71" t="s">
        <v>267</v>
      </c>
      <c r="B297" s="73">
        <v>1358.0616</v>
      </c>
      <c r="C297" s="71">
        <v>37.304299999999998</v>
      </c>
      <c r="D297" s="73">
        <v>1395.3659</v>
      </c>
      <c r="E297" s="71">
        <v>593.99</v>
      </c>
      <c r="F297" s="71">
        <v>233.44470000000001</v>
      </c>
      <c r="G297" s="71">
        <v>90.136300000000006</v>
      </c>
      <c r="H297" s="71">
        <v>263</v>
      </c>
      <c r="I297" s="71">
        <v>185.58369999999999</v>
      </c>
      <c r="J297" s="71">
        <v>58.0623</v>
      </c>
      <c r="K297" s="71">
        <v>6</v>
      </c>
      <c r="L297" s="71">
        <v>29.1631</v>
      </c>
      <c r="M297" s="71"/>
      <c r="N297" s="71">
        <v>0</v>
      </c>
      <c r="O297" s="71">
        <v>0</v>
      </c>
      <c r="P297" s="73">
        <v>1543.5645</v>
      </c>
      <c r="Q297" s="73"/>
      <c r="R297" s="72"/>
    </row>
    <row r="298" spans="1:18" x14ac:dyDescent="0.25">
      <c r="A298" s="71" t="s">
        <v>268</v>
      </c>
      <c r="B298" s="71">
        <v>148.00299999999999</v>
      </c>
      <c r="C298" s="71"/>
      <c r="D298" s="71">
        <v>148.00299999999999</v>
      </c>
      <c r="E298" s="71">
        <v>67</v>
      </c>
      <c r="F298" s="71">
        <v>24.760899999999999</v>
      </c>
      <c r="G298" s="71">
        <v>10.559799999999999</v>
      </c>
      <c r="H298" s="71">
        <v>35</v>
      </c>
      <c r="I298" s="71">
        <v>19.6844</v>
      </c>
      <c r="J298" s="71">
        <v>11.486700000000001</v>
      </c>
      <c r="K298" s="71">
        <v>1</v>
      </c>
      <c r="L298" s="71">
        <v>3.0933000000000002</v>
      </c>
      <c r="M298" s="71"/>
      <c r="N298" s="71">
        <v>0</v>
      </c>
      <c r="O298" s="71">
        <v>0</v>
      </c>
      <c r="P298" s="71">
        <v>170.04949999999999</v>
      </c>
      <c r="Q298" s="73"/>
      <c r="R298" s="72"/>
    </row>
    <row r="299" spans="1:18" x14ac:dyDescent="0.25">
      <c r="A299" s="71" t="s">
        <v>269</v>
      </c>
      <c r="B299" s="71">
        <v>88.293899999999994</v>
      </c>
      <c r="C299" s="71"/>
      <c r="D299" s="71">
        <v>88.293899999999994</v>
      </c>
      <c r="E299" s="71">
        <v>44</v>
      </c>
      <c r="F299" s="71">
        <v>14.771599999999999</v>
      </c>
      <c r="G299" s="71">
        <v>7.3071000000000002</v>
      </c>
      <c r="H299" s="71">
        <v>20</v>
      </c>
      <c r="I299" s="71">
        <v>11.7431</v>
      </c>
      <c r="J299" s="71">
        <v>6.1927000000000003</v>
      </c>
      <c r="K299" s="71"/>
      <c r="L299" s="71">
        <v>1.8452999999999999</v>
      </c>
      <c r="M299" s="71"/>
      <c r="N299" s="71">
        <v>0.31409999999999999</v>
      </c>
      <c r="O299" s="71">
        <v>0</v>
      </c>
      <c r="P299" s="71">
        <v>102.1078</v>
      </c>
      <c r="Q299" s="73"/>
      <c r="R299" s="72"/>
    </row>
    <row r="300" spans="1:18" x14ac:dyDescent="0.25">
      <c r="A300" s="71" t="s">
        <v>270</v>
      </c>
      <c r="B300" s="71">
        <v>206.22239999999999</v>
      </c>
      <c r="C300" s="71">
        <v>7.9955999999999996</v>
      </c>
      <c r="D300" s="71">
        <v>214.21799999999999</v>
      </c>
      <c r="E300" s="71">
        <v>68</v>
      </c>
      <c r="F300" s="71">
        <v>35.838700000000003</v>
      </c>
      <c r="G300" s="71">
        <v>8.0403000000000002</v>
      </c>
      <c r="H300" s="71">
        <v>31</v>
      </c>
      <c r="I300" s="71">
        <v>28.491</v>
      </c>
      <c r="J300" s="71">
        <v>1.8817999999999999</v>
      </c>
      <c r="K300" s="71"/>
      <c r="L300" s="71">
        <v>4.4771999999999998</v>
      </c>
      <c r="M300" s="71"/>
      <c r="N300" s="71">
        <v>0</v>
      </c>
      <c r="O300" s="71">
        <v>0</v>
      </c>
      <c r="P300" s="71">
        <v>224.14009999999999</v>
      </c>
      <c r="Q300" s="73"/>
      <c r="R300" s="72"/>
    </row>
    <row r="301" spans="1:18" x14ac:dyDescent="0.25">
      <c r="A301" s="71" t="s">
        <v>271</v>
      </c>
      <c r="B301" s="71">
        <v>566.59929999999997</v>
      </c>
      <c r="C301" s="71">
        <v>28.486899999999999</v>
      </c>
      <c r="D301" s="71">
        <v>595.08619999999996</v>
      </c>
      <c r="E301" s="71">
        <v>234.76</v>
      </c>
      <c r="F301" s="71">
        <v>99.557900000000004</v>
      </c>
      <c r="G301" s="71">
        <v>33.8005</v>
      </c>
      <c r="H301" s="71">
        <v>83</v>
      </c>
      <c r="I301" s="71">
        <v>79.146500000000003</v>
      </c>
      <c r="J301" s="71">
        <v>2.8902000000000001</v>
      </c>
      <c r="K301" s="71"/>
      <c r="L301" s="71">
        <v>12.4373</v>
      </c>
      <c r="M301" s="71"/>
      <c r="N301" s="71">
        <v>0</v>
      </c>
      <c r="O301" s="71">
        <v>0</v>
      </c>
      <c r="P301" s="71">
        <v>631.77689999999996</v>
      </c>
      <c r="Q301" s="73"/>
      <c r="R301" s="72"/>
    </row>
    <row r="302" spans="1:18" x14ac:dyDescent="0.25">
      <c r="A302" s="71" t="s">
        <v>272</v>
      </c>
      <c r="B302" s="71">
        <v>790.28560000000004</v>
      </c>
      <c r="C302" s="71"/>
      <c r="D302" s="71">
        <v>790.28560000000004</v>
      </c>
      <c r="E302" s="71">
        <v>383.03</v>
      </c>
      <c r="F302" s="71">
        <v>132.2148</v>
      </c>
      <c r="G302" s="71">
        <v>62.703800000000001</v>
      </c>
      <c r="H302" s="71">
        <v>144</v>
      </c>
      <c r="I302" s="71">
        <v>105.108</v>
      </c>
      <c r="J302" s="71">
        <v>29.169</v>
      </c>
      <c r="K302" s="71">
        <v>4</v>
      </c>
      <c r="L302" s="71">
        <v>16.516999999999999</v>
      </c>
      <c r="M302" s="71"/>
      <c r="N302" s="71">
        <v>0</v>
      </c>
      <c r="O302" s="71">
        <v>0</v>
      </c>
      <c r="P302" s="71">
        <v>882.15840000000003</v>
      </c>
      <c r="Q302" s="73"/>
      <c r="R302" s="72"/>
    </row>
    <row r="303" spans="1:18" x14ac:dyDescent="0.25">
      <c r="A303" s="71" t="s">
        <v>273</v>
      </c>
      <c r="B303" s="71">
        <v>155.97620000000001</v>
      </c>
      <c r="C303" s="71"/>
      <c r="D303" s="71">
        <v>155.97620000000001</v>
      </c>
      <c r="E303" s="71">
        <v>97</v>
      </c>
      <c r="F303" s="71">
        <v>26.094799999999999</v>
      </c>
      <c r="G303" s="71">
        <v>17.726299999999998</v>
      </c>
      <c r="H303" s="71">
        <v>21</v>
      </c>
      <c r="I303" s="71">
        <v>20.744800000000001</v>
      </c>
      <c r="J303" s="71">
        <v>0.19139999999999999</v>
      </c>
      <c r="K303" s="71"/>
      <c r="L303" s="71">
        <v>3.2599</v>
      </c>
      <c r="M303" s="71"/>
      <c r="N303" s="71">
        <v>0</v>
      </c>
      <c r="O303" s="71">
        <v>0</v>
      </c>
      <c r="P303" s="71">
        <v>173.8939</v>
      </c>
      <c r="Q303" s="73"/>
      <c r="R303" s="72"/>
    </row>
    <row r="304" spans="1:18" x14ac:dyDescent="0.25">
      <c r="A304" s="71" t="s">
        <v>536</v>
      </c>
      <c r="B304" s="71">
        <v>57.974499999999999</v>
      </c>
      <c r="C304" s="71"/>
      <c r="D304" s="71">
        <v>44.789400000000001</v>
      </c>
      <c r="E304" s="71">
        <v>38</v>
      </c>
      <c r="F304" s="71">
        <v>9.6990999999999996</v>
      </c>
      <c r="G304" s="71">
        <v>7.0751999999999997</v>
      </c>
      <c r="H304" s="71">
        <v>3</v>
      </c>
      <c r="I304" s="71">
        <v>5.9569999999999999</v>
      </c>
      <c r="J304" s="71"/>
      <c r="K304" s="71">
        <v>1</v>
      </c>
      <c r="L304" s="71">
        <v>0.93610000000000004</v>
      </c>
      <c r="M304" s="71">
        <v>3.8300000000000001E-2</v>
      </c>
      <c r="N304" s="71">
        <v>0</v>
      </c>
      <c r="O304" s="71">
        <v>0</v>
      </c>
      <c r="P304" s="71">
        <v>65.087999999999994</v>
      </c>
      <c r="Q304" s="73"/>
      <c r="R304" s="72"/>
    </row>
    <row r="305" spans="1:18" x14ac:dyDescent="0.25">
      <c r="A305" s="71" t="s">
        <v>274</v>
      </c>
      <c r="B305" s="73">
        <v>1541.8378</v>
      </c>
      <c r="C305" s="71">
        <v>59.415500000000002</v>
      </c>
      <c r="D305" s="73">
        <v>1601.2533000000001</v>
      </c>
      <c r="E305" s="71">
        <v>704.73</v>
      </c>
      <c r="F305" s="71">
        <v>267.8897</v>
      </c>
      <c r="G305" s="71">
        <v>109.2101</v>
      </c>
      <c r="H305" s="71">
        <v>266</v>
      </c>
      <c r="I305" s="71">
        <v>212.9667</v>
      </c>
      <c r="J305" s="71">
        <v>39.774999999999999</v>
      </c>
      <c r="K305" s="71">
        <v>12</v>
      </c>
      <c r="L305" s="71">
        <v>33.466200000000001</v>
      </c>
      <c r="M305" s="71"/>
      <c r="N305" s="71">
        <v>3.7795000000000001</v>
      </c>
      <c r="O305" s="71">
        <v>0</v>
      </c>
      <c r="P305" s="73">
        <v>1754.0179000000001</v>
      </c>
      <c r="Q305" s="73"/>
      <c r="R305" s="72"/>
    </row>
    <row r="306" spans="1:18" x14ac:dyDescent="0.25">
      <c r="A306" s="71" t="s">
        <v>275</v>
      </c>
      <c r="B306" s="73">
        <v>3193.7215999999999</v>
      </c>
      <c r="C306" s="71">
        <v>187.7527</v>
      </c>
      <c r="D306" s="73">
        <v>3381.4742999999999</v>
      </c>
      <c r="E306" s="73">
        <v>2414.59</v>
      </c>
      <c r="F306" s="71">
        <v>565.72069999999997</v>
      </c>
      <c r="G306" s="71">
        <v>462.21730000000002</v>
      </c>
      <c r="H306" s="71">
        <v>597</v>
      </c>
      <c r="I306" s="71">
        <v>449.73610000000002</v>
      </c>
      <c r="J306" s="71">
        <v>110.4479</v>
      </c>
      <c r="K306" s="71">
        <v>685</v>
      </c>
      <c r="L306" s="71">
        <v>70.672799999999995</v>
      </c>
      <c r="M306" s="71">
        <v>368.59629999999999</v>
      </c>
      <c r="N306" s="71">
        <v>0</v>
      </c>
      <c r="O306" s="71">
        <v>0</v>
      </c>
      <c r="P306" s="73">
        <v>4322.7358000000004</v>
      </c>
      <c r="Q306" s="73"/>
      <c r="R306" s="72"/>
    </row>
    <row r="307" spans="1:18" x14ac:dyDescent="0.25">
      <c r="A307" s="71" t="s">
        <v>276</v>
      </c>
      <c r="B307" s="71">
        <v>189.04480000000001</v>
      </c>
      <c r="C307" s="71"/>
      <c r="D307" s="71">
        <v>189.04480000000001</v>
      </c>
      <c r="E307" s="71">
        <v>72.989999999999995</v>
      </c>
      <c r="F307" s="71">
        <v>31.627199999999998</v>
      </c>
      <c r="G307" s="71">
        <v>10.3407</v>
      </c>
      <c r="H307" s="71">
        <v>20</v>
      </c>
      <c r="I307" s="71">
        <v>25.143000000000001</v>
      </c>
      <c r="J307" s="71"/>
      <c r="K307" s="71"/>
      <c r="L307" s="71">
        <v>3.9510000000000001</v>
      </c>
      <c r="M307" s="71"/>
      <c r="N307" s="71">
        <v>0</v>
      </c>
      <c r="O307" s="71">
        <v>0</v>
      </c>
      <c r="P307" s="71">
        <v>199.38550000000001</v>
      </c>
      <c r="Q307" s="73"/>
      <c r="R307" s="72"/>
    </row>
    <row r="308" spans="1:18" x14ac:dyDescent="0.25">
      <c r="A308" s="71" t="s">
        <v>277</v>
      </c>
      <c r="B308" s="71">
        <v>182.4975</v>
      </c>
      <c r="C308" s="71"/>
      <c r="D308" s="71">
        <v>182.4975</v>
      </c>
      <c r="E308" s="71">
        <v>106</v>
      </c>
      <c r="F308" s="71">
        <v>30.5318</v>
      </c>
      <c r="G308" s="71">
        <v>18.867000000000001</v>
      </c>
      <c r="H308" s="71">
        <v>30</v>
      </c>
      <c r="I308" s="71">
        <v>24.272200000000002</v>
      </c>
      <c r="J308" s="71">
        <v>4.2958999999999996</v>
      </c>
      <c r="K308" s="71"/>
      <c r="L308" s="71">
        <v>3.8142</v>
      </c>
      <c r="M308" s="71"/>
      <c r="N308" s="71">
        <v>0</v>
      </c>
      <c r="O308" s="71">
        <v>0</v>
      </c>
      <c r="P308" s="71">
        <v>205.66040000000001</v>
      </c>
      <c r="Q308" s="73"/>
      <c r="R308" s="72"/>
    </row>
    <row r="309" spans="1:18" x14ac:dyDescent="0.25">
      <c r="A309" s="71" t="s">
        <v>278</v>
      </c>
      <c r="B309" s="71">
        <v>272.76319999999998</v>
      </c>
      <c r="C309" s="71"/>
      <c r="D309" s="71">
        <v>272.76319999999998</v>
      </c>
      <c r="E309" s="71">
        <v>92</v>
      </c>
      <c r="F309" s="71">
        <v>45.633299999999998</v>
      </c>
      <c r="G309" s="71">
        <v>11.591699999999999</v>
      </c>
      <c r="H309" s="71">
        <v>35</v>
      </c>
      <c r="I309" s="71">
        <v>36.277500000000003</v>
      </c>
      <c r="J309" s="71"/>
      <c r="K309" s="71"/>
      <c r="L309" s="71">
        <v>5.7008000000000001</v>
      </c>
      <c r="M309" s="71"/>
      <c r="N309" s="71">
        <v>0</v>
      </c>
      <c r="O309" s="71">
        <v>0</v>
      </c>
      <c r="P309" s="71">
        <v>284.35489999999999</v>
      </c>
      <c r="Q309" s="73"/>
      <c r="R309" s="72"/>
    </row>
    <row r="310" spans="1:18" x14ac:dyDescent="0.25">
      <c r="A310" s="71" t="s">
        <v>279</v>
      </c>
      <c r="B310" s="73">
        <v>1057.8490999999999</v>
      </c>
      <c r="C310" s="71">
        <v>49.377699999999997</v>
      </c>
      <c r="D310" s="73">
        <v>1107.2267999999999</v>
      </c>
      <c r="E310" s="71">
        <v>499.42</v>
      </c>
      <c r="F310" s="71">
        <v>185.239</v>
      </c>
      <c r="G310" s="71">
        <v>78.545199999999994</v>
      </c>
      <c r="H310" s="71">
        <v>128</v>
      </c>
      <c r="I310" s="71">
        <v>147.2612</v>
      </c>
      <c r="J310" s="71"/>
      <c r="K310" s="71">
        <v>8</v>
      </c>
      <c r="L310" s="71">
        <v>23.140999999999998</v>
      </c>
      <c r="M310" s="71"/>
      <c r="N310" s="71">
        <v>0</v>
      </c>
      <c r="O310" s="71">
        <v>0</v>
      </c>
      <c r="P310" s="73">
        <v>1185.7719999999999</v>
      </c>
      <c r="Q310" s="73"/>
      <c r="R310" s="72"/>
    </row>
    <row r="311" spans="1:18" x14ac:dyDescent="0.25">
      <c r="A311" s="71" t="s">
        <v>537</v>
      </c>
      <c r="B311" s="71">
        <v>55.252600000000001</v>
      </c>
      <c r="C311" s="71"/>
      <c r="D311" s="71">
        <v>33.6892</v>
      </c>
      <c r="E311" s="71">
        <v>25</v>
      </c>
      <c r="F311" s="71">
        <v>9.2438000000000002</v>
      </c>
      <c r="G311" s="71">
        <v>3.9390999999999998</v>
      </c>
      <c r="H311" s="71">
        <v>6</v>
      </c>
      <c r="I311" s="71">
        <v>4.4806999999999997</v>
      </c>
      <c r="J311" s="71">
        <v>1.1395</v>
      </c>
      <c r="K311" s="71"/>
      <c r="L311" s="71">
        <v>0.70409999999999995</v>
      </c>
      <c r="M311" s="71"/>
      <c r="N311" s="71">
        <v>0</v>
      </c>
      <c r="O311" s="71">
        <v>0</v>
      </c>
      <c r="P311" s="71">
        <v>60.331200000000003</v>
      </c>
      <c r="Q311" s="73"/>
      <c r="R311" s="72"/>
    </row>
    <row r="312" spans="1:18" x14ac:dyDescent="0.25">
      <c r="A312" s="71" t="s">
        <v>280</v>
      </c>
      <c r="B312" s="71">
        <v>79.533500000000004</v>
      </c>
      <c r="C312" s="71"/>
      <c r="D312" s="71">
        <v>79.533500000000004</v>
      </c>
      <c r="E312" s="71">
        <v>43</v>
      </c>
      <c r="F312" s="71">
        <v>13.305999999999999</v>
      </c>
      <c r="G312" s="71">
        <v>7.4234999999999998</v>
      </c>
      <c r="H312" s="71">
        <v>12</v>
      </c>
      <c r="I312" s="71">
        <v>10.577999999999999</v>
      </c>
      <c r="J312" s="71">
        <v>1.0665</v>
      </c>
      <c r="K312" s="71"/>
      <c r="L312" s="71">
        <v>1.6623000000000001</v>
      </c>
      <c r="M312" s="71"/>
      <c r="N312" s="71">
        <v>0</v>
      </c>
      <c r="O312" s="71">
        <v>0</v>
      </c>
      <c r="P312" s="71">
        <v>88.023499999999999</v>
      </c>
      <c r="Q312" s="73"/>
      <c r="R312" s="72"/>
    </row>
    <row r="313" spans="1:18" x14ac:dyDescent="0.25">
      <c r="A313" s="71" t="s">
        <v>281</v>
      </c>
      <c r="B313" s="71">
        <v>108.0436</v>
      </c>
      <c r="C313" s="71"/>
      <c r="D313" s="71">
        <v>108.0436</v>
      </c>
      <c r="E313" s="71">
        <v>73.67</v>
      </c>
      <c r="F313" s="71">
        <v>18.075700000000001</v>
      </c>
      <c r="G313" s="71">
        <v>13.8986</v>
      </c>
      <c r="H313" s="71">
        <v>16</v>
      </c>
      <c r="I313" s="71">
        <v>14.3698</v>
      </c>
      <c r="J313" s="71">
        <v>1.2226999999999999</v>
      </c>
      <c r="K313" s="71"/>
      <c r="L313" s="71">
        <v>2.2581000000000002</v>
      </c>
      <c r="M313" s="71"/>
      <c r="N313" s="71">
        <v>0.96</v>
      </c>
      <c r="O313" s="71">
        <v>0</v>
      </c>
      <c r="P313" s="71">
        <v>124.1249</v>
      </c>
      <c r="Q313" s="73"/>
      <c r="R313" s="72"/>
    </row>
    <row r="314" spans="1:18" x14ac:dyDescent="0.25">
      <c r="A314" s="71" t="s">
        <v>282</v>
      </c>
      <c r="B314" s="73">
        <v>1655.2264</v>
      </c>
      <c r="C314" s="71">
        <v>47.465800000000002</v>
      </c>
      <c r="D314" s="73">
        <v>1702.6922</v>
      </c>
      <c r="E314" s="71">
        <v>938.14</v>
      </c>
      <c r="F314" s="71">
        <v>284.86040000000003</v>
      </c>
      <c r="G314" s="71">
        <v>163.31989999999999</v>
      </c>
      <c r="H314" s="71">
        <v>259</v>
      </c>
      <c r="I314" s="71">
        <v>226.4581</v>
      </c>
      <c r="J314" s="71">
        <v>24.406500000000001</v>
      </c>
      <c r="K314" s="71">
        <v>13</v>
      </c>
      <c r="L314" s="71">
        <v>35.586300000000001</v>
      </c>
      <c r="M314" s="71"/>
      <c r="N314" s="71">
        <v>27.551500000000001</v>
      </c>
      <c r="O314" s="71">
        <v>0</v>
      </c>
      <c r="P314" s="73">
        <v>1917.9701</v>
      </c>
      <c r="Q314" s="73"/>
      <c r="R314" s="72"/>
    </row>
    <row r="315" spans="1:18" x14ac:dyDescent="0.25">
      <c r="A315" s="71" t="s">
        <v>283</v>
      </c>
      <c r="B315" s="71">
        <v>385.59190000000001</v>
      </c>
      <c r="C315" s="71">
        <v>22.7226</v>
      </c>
      <c r="D315" s="71">
        <v>408.31450000000001</v>
      </c>
      <c r="E315" s="71">
        <v>143</v>
      </c>
      <c r="F315" s="71">
        <v>68.311000000000007</v>
      </c>
      <c r="G315" s="71">
        <v>18.6722</v>
      </c>
      <c r="H315" s="71">
        <v>48</v>
      </c>
      <c r="I315" s="71">
        <v>54.305799999999998</v>
      </c>
      <c r="J315" s="71"/>
      <c r="K315" s="71"/>
      <c r="L315" s="71">
        <v>8.5337999999999994</v>
      </c>
      <c r="M315" s="71"/>
      <c r="N315" s="71">
        <v>0</v>
      </c>
      <c r="O315" s="71">
        <v>0</v>
      </c>
      <c r="P315" s="71">
        <v>426.98669999999998</v>
      </c>
      <c r="Q315" s="73"/>
      <c r="R315" s="72"/>
    </row>
    <row r="316" spans="1:18" x14ac:dyDescent="0.25">
      <c r="A316" s="71" t="s">
        <v>284</v>
      </c>
      <c r="B316" s="71">
        <v>624.08420000000001</v>
      </c>
      <c r="C316" s="71">
        <v>11.137</v>
      </c>
      <c r="D316" s="71">
        <v>635.22119999999995</v>
      </c>
      <c r="E316" s="71">
        <v>281.32</v>
      </c>
      <c r="F316" s="71">
        <v>106.27249999999999</v>
      </c>
      <c r="G316" s="71">
        <v>43.761899999999997</v>
      </c>
      <c r="H316" s="71">
        <v>88</v>
      </c>
      <c r="I316" s="71">
        <v>84.484399999999994</v>
      </c>
      <c r="J316" s="71">
        <v>2.6366999999999998</v>
      </c>
      <c r="K316" s="71"/>
      <c r="L316" s="71">
        <v>13.2761</v>
      </c>
      <c r="M316" s="71"/>
      <c r="N316" s="71">
        <v>2.133</v>
      </c>
      <c r="O316" s="71">
        <v>0</v>
      </c>
      <c r="P316" s="71">
        <v>683.75279999999998</v>
      </c>
      <c r="Q316" s="73"/>
      <c r="R316" s="72"/>
    </row>
    <row r="317" spans="1:18" x14ac:dyDescent="0.25">
      <c r="A317" s="71" t="s">
        <v>285</v>
      </c>
      <c r="B317" s="71">
        <v>183.11439999999999</v>
      </c>
      <c r="C317" s="71">
        <v>8.0399999999999999E-2</v>
      </c>
      <c r="D317" s="71">
        <v>183.19479999999999</v>
      </c>
      <c r="E317" s="71">
        <v>78</v>
      </c>
      <c r="F317" s="71">
        <v>30.648499999999999</v>
      </c>
      <c r="G317" s="71">
        <v>11.837899999999999</v>
      </c>
      <c r="H317" s="71">
        <v>20</v>
      </c>
      <c r="I317" s="71">
        <v>24.364899999999999</v>
      </c>
      <c r="J317" s="71"/>
      <c r="K317" s="71"/>
      <c r="L317" s="71">
        <v>3.8288000000000002</v>
      </c>
      <c r="M317" s="71"/>
      <c r="N317" s="71">
        <v>0</v>
      </c>
      <c r="O317" s="71">
        <v>0</v>
      </c>
      <c r="P317" s="71">
        <v>195.03270000000001</v>
      </c>
      <c r="Q317" s="73"/>
      <c r="R317" s="72"/>
    </row>
    <row r="318" spans="1:18" x14ac:dyDescent="0.25">
      <c r="A318" s="71" t="s">
        <v>286</v>
      </c>
      <c r="B318" s="73">
        <v>1025.3339000000001</v>
      </c>
      <c r="C318" s="71">
        <v>25.4421</v>
      </c>
      <c r="D318" s="73">
        <v>1050.7760000000001</v>
      </c>
      <c r="E318" s="71">
        <v>352.35</v>
      </c>
      <c r="F318" s="71">
        <v>175.79480000000001</v>
      </c>
      <c r="G318" s="71">
        <v>44.138800000000003</v>
      </c>
      <c r="H318" s="71">
        <v>162</v>
      </c>
      <c r="I318" s="71">
        <v>139.75319999999999</v>
      </c>
      <c r="J318" s="71">
        <v>16.685099999999998</v>
      </c>
      <c r="K318" s="71">
        <v>2</v>
      </c>
      <c r="L318" s="71">
        <v>21.961200000000002</v>
      </c>
      <c r="M318" s="71"/>
      <c r="N318" s="71">
        <v>0</v>
      </c>
      <c r="O318" s="71">
        <v>0</v>
      </c>
      <c r="P318" s="73">
        <v>1111.5998999999999</v>
      </c>
      <c r="Q318" s="73"/>
      <c r="R318" s="72"/>
    </row>
    <row r="319" spans="1:18" x14ac:dyDescent="0.25">
      <c r="A319" s="71" t="s">
        <v>287</v>
      </c>
      <c r="B319" s="73">
        <v>2862.8375000000001</v>
      </c>
      <c r="C319" s="71">
        <v>38.694200000000002</v>
      </c>
      <c r="D319" s="73">
        <v>2901.5317</v>
      </c>
      <c r="E319" s="73">
        <v>1683.1</v>
      </c>
      <c r="F319" s="71">
        <v>485.42630000000003</v>
      </c>
      <c r="G319" s="71">
        <v>299.41840000000002</v>
      </c>
      <c r="H319" s="71">
        <v>496</v>
      </c>
      <c r="I319" s="71">
        <v>385.90370000000001</v>
      </c>
      <c r="J319" s="71">
        <v>82.572199999999995</v>
      </c>
      <c r="K319" s="71">
        <v>27</v>
      </c>
      <c r="L319" s="71">
        <v>60.642000000000003</v>
      </c>
      <c r="M319" s="71"/>
      <c r="N319" s="71">
        <v>29.5106</v>
      </c>
      <c r="O319" s="71">
        <v>0</v>
      </c>
      <c r="P319" s="73">
        <v>3313.0329000000002</v>
      </c>
      <c r="Q319" s="73"/>
      <c r="R319" s="72"/>
    </row>
    <row r="320" spans="1:18" x14ac:dyDescent="0.25">
      <c r="A320" s="71" t="s">
        <v>288</v>
      </c>
      <c r="B320" s="71">
        <v>121.73439999999999</v>
      </c>
      <c r="C320" s="71">
        <v>0.98670000000000002</v>
      </c>
      <c r="D320" s="71">
        <v>122.72110000000001</v>
      </c>
      <c r="E320" s="71">
        <v>79</v>
      </c>
      <c r="F320" s="71">
        <v>20.531199999999998</v>
      </c>
      <c r="G320" s="71">
        <v>14.6172</v>
      </c>
      <c r="H320" s="71">
        <v>16</v>
      </c>
      <c r="I320" s="71">
        <v>16.321899999999999</v>
      </c>
      <c r="J320" s="71"/>
      <c r="K320" s="71"/>
      <c r="L320" s="71">
        <v>2.5649000000000002</v>
      </c>
      <c r="M320" s="71"/>
      <c r="N320" s="71">
        <v>0</v>
      </c>
      <c r="O320" s="71">
        <v>0</v>
      </c>
      <c r="P320" s="71">
        <v>137.3383</v>
      </c>
      <c r="Q320" s="73"/>
      <c r="R320" s="72"/>
    </row>
    <row r="321" spans="1:18" x14ac:dyDescent="0.25">
      <c r="A321" s="71" t="s">
        <v>289</v>
      </c>
      <c r="B321" s="71">
        <v>274.60739999999998</v>
      </c>
      <c r="C321" s="71"/>
      <c r="D321" s="71">
        <v>274.60739999999998</v>
      </c>
      <c r="E321" s="71">
        <v>86</v>
      </c>
      <c r="F321" s="71">
        <v>45.941800000000001</v>
      </c>
      <c r="G321" s="71">
        <v>10.0145</v>
      </c>
      <c r="H321" s="71">
        <v>41</v>
      </c>
      <c r="I321" s="71">
        <v>36.522799999999997</v>
      </c>
      <c r="J321" s="71">
        <v>3.3578999999999999</v>
      </c>
      <c r="K321" s="71"/>
      <c r="L321" s="71">
        <v>5.7393000000000001</v>
      </c>
      <c r="M321" s="71"/>
      <c r="N321" s="71">
        <v>0</v>
      </c>
      <c r="O321" s="71">
        <v>0</v>
      </c>
      <c r="P321" s="71">
        <v>287.97980000000001</v>
      </c>
      <c r="Q321" s="73"/>
      <c r="R321" s="72"/>
    </row>
    <row r="322" spans="1:18" x14ac:dyDescent="0.25">
      <c r="A322" s="71" t="s">
        <v>290</v>
      </c>
      <c r="B322" s="73">
        <v>1775.9347</v>
      </c>
      <c r="C322" s="71">
        <v>67.813000000000002</v>
      </c>
      <c r="D322" s="73">
        <v>1843.7476999999999</v>
      </c>
      <c r="E322" s="71">
        <v>963.75</v>
      </c>
      <c r="F322" s="71">
        <v>308.459</v>
      </c>
      <c r="G322" s="71">
        <v>163.8228</v>
      </c>
      <c r="H322" s="71">
        <v>176</v>
      </c>
      <c r="I322" s="71">
        <v>245.2184</v>
      </c>
      <c r="J322" s="71"/>
      <c r="K322" s="71">
        <v>6</v>
      </c>
      <c r="L322" s="71">
        <v>38.534300000000002</v>
      </c>
      <c r="M322" s="71"/>
      <c r="N322" s="71">
        <v>36.439500000000002</v>
      </c>
      <c r="O322" s="71">
        <v>0</v>
      </c>
      <c r="P322" s="73">
        <v>2044.01</v>
      </c>
      <c r="Q322" s="73"/>
      <c r="R322" s="72"/>
    </row>
    <row r="323" spans="1:18" x14ac:dyDescent="0.25">
      <c r="A323" s="71" t="s">
        <v>291</v>
      </c>
      <c r="B323" s="71">
        <v>149.72739999999999</v>
      </c>
      <c r="C323" s="71"/>
      <c r="D323" s="71">
        <v>149.72739999999999</v>
      </c>
      <c r="E323" s="71">
        <v>69</v>
      </c>
      <c r="F323" s="71">
        <v>25.049399999999999</v>
      </c>
      <c r="G323" s="71">
        <v>10.9877</v>
      </c>
      <c r="H323" s="71">
        <v>20</v>
      </c>
      <c r="I323" s="71">
        <v>19.913699999999999</v>
      </c>
      <c r="J323" s="71">
        <v>6.4699999999999994E-2</v>
      </c>
      <c r="K323" s="71"/>
      <c r="L323" s="71">
        <v>3.1293000000000002</v>
      </c>
      <c r="M323" s="71"/>
      <c r="N323" s="71">
        <v>0</v>
      </c>
      <c r="O323" s="71">
        <v>0</v>
      </c>
      <c r="P323" s="71">
        <v>160.77979999999999</v>
      </c>
      <c r="Q323" s="73"/>
      <c r="R323" s="72"/>
    </row>
    <row r="324" spans="1:18" x14ac:dyDescent="0.25">
      <c r="A324" s="71" t="s">
        <v>292</v>
      </c>
      <c r="B324" s="71">
        <v>244.41419999999999</v>
      </c>
      <c r="C324" s="71"/>
      <c r="D324" s="71">
        <v>244.41419999999999</v>
      </c>
      <c r="E324" s="71">
        <v>35</v>
      </c>
      <c r="F324" s="71">
        <v>40.890500000000003</v>
      </c>
      <c r="G324" s="71"/>
      <c r="H324" s="71">
        <v>13</v>
      </c>
      <c r="I324" s="71">
        <v>32.507100000000001</v>
      </c>
      <c r="J324" s="71"/>
      <c r="K324" s="71"/>
      <c r="L324" s="71">
        <v>5.1082999999999998</v>
      </c>
      <c r="M324" s="71"/>
      <c r="N324" s="71">
        <v>0</v>
      </c>
      <c r="O324" s="71">
        <v>0</v>
      </c>
      <c r="P324" s="71">
        <v>244.41419999999999</v>
      </c>
      <c r="Q324" s="73"/>
      <c r="R324" s="72"/>
    </row>
    <row r="325" spans="1:18" x14ac:dyDescent="0.25">
      <c r="A325" s="71" t="s">
        <v>293</v>
      </c>
      <c r="B325" s="73">
        <v>1710.7705000000001</v>
      </c>
      <c r="C325" s="71">
        <v>19.2424</v>
      </c>
      <c r="D325" s="73">
        <v>1730.0128999999999</v>
      </c>
      <c r="E325" s="71">
        <v>863</v>
      </c>
      <c r="F325" s="71">
        <v>289.43119999999999</v>
      </c>
      <c r="G325" s="71">
        <v>143.3922</v>
      </c>
      <c r="H325" s="71">
        <v>221</v>
      </c>
      <c r="I325" s="71">
        <v>230.0917</v>
      </c>
      <c r="J325" s="71"/>
      <c r="K325" s="71">
        <v>24</v>
      </c>
      <c r="L325" s="71">
        <v>36.157299999999999</v>
      </c>
      <c r="M325" s="71"/>
      <c r="N325" s="71">
        <v>0</v>
      </c>
      <c r="O325" s="71">
        <v>0</v>
      </c>
      <c r="P325" s="73">
        <v>1873.4050999999999</v>
      </c>
      <c r="Q325" s="73"/>
      <c r="R325" s="72"/>
    </row>
    <row r="326" spans="1:18" x14ac:dyDescent="0.25">
      <c r="A326" s="71" t="s">
        <v>294</v>
      </c>
      <c r="B326" s="71">
        <v>610.52049999999997</v>
      </c>
      <c r="C326" s="71">
        <v>41.846299999999999</v>
      </c>
      <c r="D326" s="71">
        <v>652.36680000000001</v>
      </c>
      <c r="E326" s="71">
        <v>283</v>
      </c>
      <c r="F326" s="71">
        <v>109.14100000000001</v>
      </c>
      <c r="G326" s="71">
        <v>43.464799999999997</v>
      </c>
      <c r="H326" s="71">
        <v>79</v>
      </c>
      <c r="I326" s="71">
        <v>86.764799999999994</v>
      </c>
      <c r="J326" s="71"/>
      <c r="K326" s="71"/>
      <c r="L326" s="71">
        <v>13.634499999999999</v>
      </c>
      <c r="M326" s="71"/>
      <c r="N326" s="71">
        <v>0</v>
      </c>
      <c r="O326" s="71">
        <v>0</v>
      </c>
      <c r="P326" s="71">
        <v>695.83159999999998</v>
      </c>
      <c r="Q326" s="73"/>
      <c r="R326" s="72"/>
    </row>
    <row r="327" spans="1:18" x14ac:dyDescent="0.25">
      <c r="A327" s="71" t="s">
        <v>295</v>
      </c>
      <c r="B327" s="71">
        <v>865.6807</v>
      </c>
      <c r="C327" s="71">
        <v>10.018700000000001</v>
      </c>
      <c r="D327" s="71">
        <v>875.69939999999997</v>
      </c>
      <c r="E327" s="71">
        <v>610.32000000000005</v>
      </c>
      <c r="F327" s="71">
        <v>146.50450000000001</v>
      </c>
      <c r="G327" s="71">
        <v>115.9539</v>
      </c>
      <c r="H327" s="71">
        <v>140</v>
      </c>
      <c r="I327" s="71">
        <v>116.468</v>
      </c>
      <c r="J327" s="71">
        <v>17.649000000000001</v>
      </c>
      <c r="K327" s="71"/>
      <c r="L327" s="71">
        <v>18.302099999999999</v>
      </c>
      <c r="M327" s="71"/>
      <c r="N327" s="71">
        <v>0</v>
      </c>
      <c r="O327" s="71">
        <v>0</v>
      </c>
      <c r="P327" s="73">
        <v>1009.3022999999999</v>
      </c>
      <c r="Q327" s="73"/>
      <c r="R327" s="72"/>
    </row>
    <row r="328" spans="1:18" x14ac:dyDescent="0.25">
      <c r="A328" s="71" t="s">
        <v>296</v>
      </c>
      <c r="B328" s="71">
        <v>593.01909999999998</v>
      </c>
      <c r="C328" s="71">
        <v>12.1472</v>
      </c>
      <c r="D328" s="71">
        <v>605.16629999999998</v>
      </c>
      <c r="E328" s="71">
        <v>609.03</v>
      </c>
      <c r="F328" s="71">
        <v>101.2443</v>
      </c>
      <c r="G328" s="71">
        <v>126.9464</v>
      </c>
      <c r="H328" s="71">
        <v>89</v>
      </c>
      <c r="I328" s="71">
        <v>80.487099999999998</v>
      </c>
      <c r="J328" s="71">
        <v>6.3846999999999996</v>
      </c>
      <c r="K328" s="71">
        <v>4</v>
      </c>
      <c r="L328" s="71">
        <v>12.648</v>
      </c>
      <c r="M328" s="71"/>
      <c r="N328" s="71">
        <v>20.2028</v>
      </c>
      <c r="O328" s="71">
        <v>0</v>
      </c>
      <c r="P328" s="71">
        <v>758.7002</v>
      </c>
      <c r="Q328" s="73"/>
      <c r="R328" s="72"/>
    </row>
    <row r="329" spans="1:18" x14ac:dyDescent="0.25">
      <c r="A329" s="71" t="s">
        <v>297</v>
      </c>
      <c r="B329" s="73">
        <v>1166.6189999999999</v>
      </c>
      <c r="C329" s="71">
        <v>36.2911</v>
      </c>
      <c r="D329" s="73">
        <v>1202.9101000000001</v>
      </c>
      <c r="E329" s="71">
        <v>461.11</v>
      </c>
      <c r="F329" s="71">
        <v>201.24690000000001</v>
      </c>
      <c r="G329" s="71">
        <v>64.965800000000002</v>
      </c>
      <c r="H329" s="71">
        <v>114</v>
      </c>
      <c r="I329" s="71">
        <v>159.98699999999999</v>
      </c>
      <c r="J329" s="71"/>
      <c r="K329" s="71">
        <v>74</v>
      </c>
      <c r="L329" s="71">
        <v>25.140799999999999</v>
      </c>
      <c r="M329" s="71">
        <v>29.3155</v>
      </c>
      <c r="N329" s="71">
        <v>0</v>
      </c>
      <c r="O329" s="71">
        <v>0</v>
      </c>
      <c r="P329" s="73">
        <v>1297.1913999999999</v>
      </c>
      <c r="Q329" s="73"/>
      <c r="R329" s="72"/>
    </row>
    <row r="330" spans="1:18" x14ac:dyDescent="0.25">
      <c r="A330" s="71" t="s">
        <v>538</v>
      </c>
      <c r="B330" s="71">
        <v>82.534999999999997</v>
      </c>
      <c r="C330" s="71"/>
      <c r="D330" s="71">
        <v>73.164599999999993</v>
      </c>
      <c r="E330" s="71">
        <v>43</v>
      </c>
      <c r="F330" s="71">
        <v>13.8081</v>
      </c>
      <c r="G330" s="71">
        <v>7.298</v>
      </c>
      <c r="H330" s="71">
        <v>9</v>
      </c>
      <c r="I330" s="71">
        <v>9.7309000000000001</v>
      </c>
      <c r="J330" s="71"/>
      <c r="K330" s="71"/>
      <c r="L330" s="71">
        <v>1.5290999999999999</v>
      </c>
      <c r="M330" s="71"/>
      <c r="N330" s="71">
        <v>0</v>
      </c>
      <c r="O330" s="71">
        <v>0</v>
      </c>
      <c r="P330" s="71">
        <v>89.832999999999998</v>
      </c>
      <c r="Q330" s="73"/>
      <c r="R330" s="72"/>
    </row>
    <row r="331" spans="1:18" x14ac:dyDescent="0.25">
      <c r="A331" s="71" t="s">
        <v>539</v>
      </c>
      <c r="B331" s="71">
        <v>45.177399999999999</v>
      </c>
      <c r="C331" s="71">
        <v>0.28710000000000002</v>
      </c>
      <c r="D331" s="71">
        <v>31.376799999999999</v>
      </c>
      <c r="E331" s="71">
        <v>17</v>
      </c>
      <c r="F331" s="71">
        <v>7.6062000000000003</v>
      </c>
      <c r="G331" s="71">
        <v>2.3483999999999998</v>
      </c>
      <c r="H331" s="71">
        <v>6</v>
      </c>
      <c r="I331" s="71">
        <v>4.1730999999999998</v>
      </c>
      <c r="J331" s="71">
        <v>1.3702000000000001</v>
      </c>
      <c r="K331" s="71"/>
      <c r="L331" s="71">
        <v>0.65580000000000005</v>
      </c>
      <c r="M331" s="71"/>
      <c r="N331" s="71">
        <v>0</v>
      </c>
      <c r="O331" s="71">
        <v>0</v>
      </c>
      <c r="P331" s="71">
        <v>49.183100000000003</v>
      </c>
      <c r="Q331" s="73"/>
      <c r="R331" s="72"/>
    </row>
    <row r="332" spans="1:18" x14ac:dyDescent="0.25">
      <c r="A332" s="71" t="s">
        <v>298</v>
      </c>
      <c r="B332" s="71">
        <v>487.01429999999999</v>
      </c>
      <c r="C332" s="71">
        <v>26.646699999999999</v>
      </c>
      <c r="D332" s="71">
        <v>513.66099999999994</v>
      </c>
      <c r="E332" s="71">
        <v>207.57</v>
      </c>
      <c r="F332" s="71">
        <v>85.935500000000005</v>
      </c>
      <c r="G332" s="71">
        <v>30.4086</v>
      </c>
      <c r="H332" s="71">
        <v>110</v>
      </c>
      <c r="I332" s="71">
        <v>68.316900000000004</v>
      </c>
      <c r="J332" s="71">
        <v>31.2623</v>
      </c>
      <c r="K332" s="71">
        <v>3</v>
      </c>
      <c r="L332" s="71">
        <v>10.7355</v>
      </c>
      <c r="M332" s="71"/>
      <c r="N332" s="71">
        <v>0</v>
      </c>
      <c r="O332" s="71">
        <v>0</v>
      </c>
      <c r="P332" s="71">
        <v>575.33190000000002</v>
      </c>
      <c r="Q332" s="73"/>
      <c r="R332" s="72"/>
    </row>
    <row r="333" spans="1:18" x14ac:dyDescent="0.25">
      <c r="A333" s="71" t="s">
        <v>299</v>
      </c>
      <c r="B333" s="71">
        <v>163.33000000000001</v>
      </c>
      <c r="C333" s="71"/>
      <c r="D333" s="71">
        <v>163.33000000000001</v>
      </c>
      <c r="E333" s="71">
        <v>38</v>
      </c>
      <c r="F333" s="71">
        <v>27.325099999999999</v>
      </c>
      <c r="G333" s="71">
        <v>2.6686999999999999</v>
      </c>
      <c r="H333" s="71">
        <v>25</v>
      </c>
      <c r="I333" s="71">
        <v>21.722899999999999</v>
      </c>
      <c r="J333" s="71">
        <v>2.4578000000000002</v>
      </c>
      <c r="K333" s="71"/>
      <c r="L333" s="71">
        <v>3.4136000000000002</v>
      </c>
      <c r="M333" s="71"/>
      <c r="N333" s="71">
        <v>0</v>
      </c>
      <c r="O333" s="71">
        <v>0</v>
      </c>
      <c r="P333" s="71">
        <v>168.45650000000001</v>
      </c>
      <c r="Q333" s="73"/>
      <c r="R333" s="72"/>
    </row>
    <row r="334" spans="1:18" x14ac:dyDescent="0.25">
      <c r="A334" s="71" t="s">
        <v>540</v>
      </c>
      <c r="B334" s="71">
        <v>63.134900000000002</v>
      </c>
      <c r="C334" s="71">
        <v>1.3867</v>
      </c>
      <c r="D334" s="71">
        <v>48.727200000000003</v>
      </c>
      <c r="E334" s="71">
        <v>38</v>
      </c>
      <c r="F334" s="71">
        <v>10.794499999999999</v>
      </c>
      <c r="G334" s="71">
        <v>6.8014000000000001</v>
      </c>
      <c r="H334" s="71">
        <v>15</v>
      </c>
      <c r="I334" s="71">
        <v>6.4806999999999997</v>
      </c>
      <c r="J334" s="71">
        <v>6.3895</v>
      </c>
      <c r="K334" s="71"/>
      <c r="L334" s="71">
        <v>1.0184</v>
      </c>
      <c r="M334" s="71"/>
      <c r="N334" s="71">
        <v>0</v>
      </c>
      <c r="O334" s="71">
        <v>0</v>
      </c>
      <c r="P334" s="71">
        <v>77.712500000000006</v>
      </c>
      <c r="Q334" s="73"/>
      <c r="R334" s="72"/>
    </row>
    <row r="335" spans="1:18" x14ac:dyDescent="0.25">
      <c r="A335" s="71" t="s">
        <v>541</v>
      </c>
      <c r="B335" s="71">
        <v>38.457999999999998</v>
      </c>
      <c r="C335" s="71"/>
      <c r="D335" s="71">
        <v>33.874499999999998</v>
      </c>
      <c r="E335" s="71">
        <v>22</v>
      </c>
      <c r="F335" s="71">
        <v>6.4340000000000002</v>
      </c>
      <c r="G335" s="71">
        <v>3.8915000000000002</v>
      </c>
      <c r="H335" s="71">
        <v>5</v>
      </c>
      <c r="I335" s="71">
        <v>4.5053000000000001</v>
      </c>
      <c r="J335" s="71">
        <v>0.371</v>
      </c>
      <c r="K335" s="71"/>
      <c r="L335" s="71">
        <v>0.70799999999999996</v>
      </c>
      <c r="M335" s="71"/>
      <c r="N335" s="71">
        <v>0</v>
      </c>
      <c r="O335" s="71">
        <v>0</v>
      </c>
      <c r="P335" s="71">
        <v>42.720500000000001</v>
      </c>
      <c r="Q335" s="73"/>
      <c r="R335" s="72"/>
    </row>
    <row r="336" spans="1:18" x14ac:dyDescent="0.25">
      <c r="A336" s="71" t="s">
        <v>300</v>
      </c>
      <c r="B336" s="71">
        <v>639.80409999999995</v>
      </c>
      <c r="C336" s="71">
        <v>26.667000000000002</v>
      </c>
      <c r="D336" s="71">
        <v>666.47109999999998</v>
      </c>
      <c r="E336" s="71">
        <v>288.36</v>
      </c>
      <c r="F336" s="71">
        <v>111.50060000000001</v>
      </c>
      <c r="G336" s="71">
        <v>44.214799999999997</v>
      </c>
      <c r="H336" s="71">
        <v>107</v>
      </c>
      <c r="I336" s="71">
        <v>88.640699999999995</v>
      </c>
      <c r="J336" s="71">
        <v>13.769500000000001</v>
      </c>
      <c r="K336" s="71">
        <v>7</v>
      </c>
      <c r="L336" s="71">
        <v>13.9292</v>
      </c>
      <c r="M336" s="71"/>
      <c r="N336" s="71">
        <v>12.9246</v>
      </c>
      <c r="O336" s="71">
        <v>0</v>
      </c>
      <c r="P336" s="71">
        <v>737.38</v>
      </c>
      <c r="Q336" s="73"/>
      <c r="R336" s="72"/>
    </row>
    <row r="337" spans="1:18" x14ac:dyDescent="0.25">
      <c r="A337" s="71" t="s">
        <v>542</v>
      </c>
      <c r="B337" s="71">
        <v>68.168000000000006</v>
      </c>
      <c r="C337" s="71"/>
      <c r="D337" s="71">
        <v>44.322899999999997</v>
      </c>
      <c r="E337" s="71">
        <v>18</v>
      </c>
      <c r="F337" s="71">
        <v>11.404500000000001</v>
      </c>
      <c r="G337" s="71">
        <v>1.6489</v>
      </c>
      <c r="H337" s="71">
        <v>9</v>
      </c>
      <c r="I337" s="71">
        <v>5.8948999999999998</v>
      </c>
      <c r="J337" s="71">
        <v>2.3288000000000002</v>
      </c>
      <c r="K337" s="71"/>
      <c r="L337" s="71">
        <v>0.92630000000000001</v>
      </c>
      <c r="M337" s="71"/>
      <c r="N337" s="71">
        <v>0.46439999999999998</v>
      </c>
      <c r="O337" s="71">
        <v>0</v>
      </c>
      <c r="P337" s="71">
        <v>72.610100000000003</v>
      </c>
      <c r="Q337" s="73"/>
      <c r="R337" s="72"/>
    </row>
    <row r="338" spans="1:18" x14ac:dyDescent="0.25">
      <c r="A338" s="71" t="s">
        <v>301</v>
      </c>
      <c r="B338" s="71">
        <v>153.65600000000001</v>
      </c>
      <c r="C338" s="71"/>
      <c r="D338" s="71">
        <v>153.65600000000001</v>
      </c>
      <c r="E338" s="71">
        <v>68</v>
      </c>
      <c r="F338" s="71">
        <v>25.706600000000002</v>
      </c>
      <c r="G338" s="71">
        <v>10.5733</v>
      </c>
      <c r="H338" s="71">
        <v>20</v>
      </c>
      <c r="I338" s="71">
        <v>20.436199999999999</v>
      </c>
      <c r="J338" s="71"/>
      <c r="K338" s="71"/>
      <c r="L338" s="71">
        <v>3.2113999999999998</v>
      </c>
      <c r="M338" s="71"/>
      <c r="N338" s="71">
        <v>0</v>
      </c>
      <c r="O338" s="71">
        <v>0</v>
      </c>
      <c r="P338" s="71">
        <v>164.22929999999999</v>
      </c>
      <c r="Q338" s="73"/>
      <c r="R338" s="72"/>
    </row>
    <row r="339" spans="1:18" x14ac:dyDescent="0.25">
      <c r="A339" s="71" t="s">
        <v>302</v>
      </c>
      <c r="B339" s="71">
        <v>377.5385</v>
      </c>
      <c r="C339" s="71"/>
      <c r="D339" s="71">
        <v>377.5385</v>
      </c>
      <c r="E339" s="71">
        <v>181.25</v>
      </c>
      <c r="F339" s="71">
        <v>63.162199999999999</v>
      </c>
      <c r="G339" s="71">
        <v>29.521999999999998</v>
      </c>
      <c r="H339" s="71">
        <v>66</v>
      </c>
      <c r="I339" s="71">
        <v>50.212600000000002</v>
      </c>
      <c r="J339" s="71">
        <v>11.8405</v>
      </c>
      <c r="K339" s="71"/>
      <c r="L339" s="71">
        <v>7.8906000000000001</v>
      </c>
      <c r="M339" s="71"/>
      <c r="N339" s="71">
        <v>6.4640000000000004</v>
      </c>
      <c r="O339" s="71">
        <v>0</v>
      </c>
      <c r="P339" s="71">
        <v>425.36500000000001</v>
      </c>
      <c r="Q339" s="73"/>
      <c r="R339" s="72"/>
    </row>
    <row r="340" spans="1:18" x14ac:dyDescent="0.25">
      <c r="A340" s="71" t="s">
        <v>303</v>
      </c>
      <c r="B340" s="71">
        <v>221.9579</v>
      </c>
      <c r="C340" s="71"/>
      <c r="D340" s="71">
        <v>221.9579</v>
      </c>
      <c r="E340" s="71">
        <v>113</v>
      </c>
      <c r="F340" s="71">
        <v>37.133600000000001</v>
      </c>
      <c r="G340" s="71">
        <v>18.9666</v>
      </c>
      <c r="H340" s="71">
        <v>32</v>
      </c>
      <c r="I340" s="71">
        <v>29.520399999999999</v>
      </c>
      <c r="J340" s="71">
        <v>1.8596999999999999</v>
      </c>
      <c r="K340" s="71"/>
      <c r="L340" s="71">
        <v>4.6388999999999996</v>
      </c>
      <c r="M340" s="71"/>
      <c r="N340" s="71">
        <v>0</v>
      </c>
      <c r="O340" s="71">
        <v>0</v>
      </c>
      <c r="P340" s="71">
        <v>242.7842</v>
      </c>
      <c r="Q340" s="73"/>
      <c r="R340" s="72"/>
    </row>
    <row r="341" spans="1:18" x14ac:dyDescent="0.25">
      <c r="A341" s="71" t="s">
        <v>304</v>
      </c>
      <c r="B341" s="71">
        <v>964.40210000000002</v>
      </c>
      <c r="C341" s="71">
        <v>22.657800000000002</v>
      </c>
      <c r="D341" s="71">
        <v>987.05989999999997</v>
      </c>
      <c r="E341" s="71">
        <v>440.34</v>
      </c>
      <c r="F341" s="71">
        <v>165.13509999999999</v>
      </c>
      <c r="G341" s="71">
        <v>68.801199999999994</v>
      </c>
      <c r="H341" s="71">
        <v>166</v>
      </c>
      <c r="I341" s="71">
        <v>131.279</v>
      </c>
      <c r="J341" s="71">
        <v>26.040800000000001</v>
      </c>
      <c r="K341" s="71">
        <v>9</v>
      </c>
      <c r="L341" s="71">
        <v>20.6296</v>
      </c>
      <c r="M341" s="71"/>
      <c r="N341" s="71">
        <v>0</v>
      </c>
      <c r="O341" s="71">
        <v>0</v>
      </c>
      <c r="P341" s="73">
        <v>1081.9019000000001</v>
      </c>
      <c r="Q341" s="73"/>
      <c r="R341" s="72"/>
    </row>
    <row r="342" spans="1:18" x14ac:dyDescent="0.25">
      <c r="A342" s="71" t="s">
        <v>305</v>
      </c>
      <c r="B342" s="71">
        <v>754.13189999999997</v>
      </c>
      <c r="C342" s="71">
        <v>38.600999999999999</v>
      </c>
      <c r="D342" s="71">
        <v>792.73289999999997</v>
      </c>
      <c r="E342" s="71">
        <v>577.79</v>
      </c>
      <c r="F342" s="71">
        <v>132.6242</v>
      </c>
      <c r="G342" s="71">
        <v>111.2914</v>
      </c>
      <c r="H342" s="71">
        <v>124</v>
      </c>
      <c r="I342" s="71">
        <v>105.4335</v>
      </c>
      <c r="J342" s="71">
        <v>13.924899999999999</v>
      </c>
      <c r="K342" s="71">
        <v>1</v>
      </c>
      <c r="L342" s="71">
        <v>16.568100000000001</v>
      </c>
      <c r="M342" s="71"/>
      <c r="N342" s="71">
        <v>15.7163</v>
      </c>
      <c r="O342" s="71">
        <v>0</v>
      </c>
      <c r="P342" s="71">
        <v>933.66549999999995</v>
      </c>
      <c r="Q342" s="73"/>
      <c r="R342" s="72"/>
    </row>
    <row r="343" spans="1:18" x14ac:dyDescent="0.25">
      <c r="A343" s="71" t="s">
        <v>306</v>
      </c>
      <c r="B343" s="73">
        <v>1089.3931</v>
      </c>
      <c r="C343" s="71"/>
      <c r="D343" s="73">
        <v>1089.3931</v>
      </c>
      <c r="E343" s="71">
        <v>639.52</v>
      </c>
      <c r="F343" s="71">
        <v>182.25550000000001</v>
      </c>
      <c r="G343" s="71">
        <v>114.31610000000001</v>
      </c>
      <c r="H343" s="71">
        <v>167</v>
      </c>
      <c r="I343" s="71">
        <v>144.88929999999999</v>
      </c>
      <c r="J343" s="71">
        <v>16.582999999999998</v>
      </c>
      <c r="K343" s="71"/>
      <c r="L343" s="71">
        <v>22.7683</v>
      </c>
      <c r="M343" s="71"/>
      <c r="N343" s="71">
        <v>0</v>
      </c>
      <c r="O343" s="71">
        <v>0</v>
      </c>
      <c r="P343" s="73">
        <v>1220.2922000000001</v>
      </c>
      <c r="Q343" s="73"/>
      <c r="R343" s="72"/>
    </row>
    <row r="344" spans="1:18" x14ac:dyDescent="0.25">
      <c r="A344" s="71" t="s">
        <v>307</v>
      </c>
      <c r="B344" s="71">
        <v>142.21960000000001</v>
      </c>
      <c r="C344" s="71"/>
      <c r="D344" s="71">
        <v>142.21960000000001</v>
      </c>
      <c r="E344" s="71">
        <v>88</v>
      </c>
      <c r="F344" s="71">
        <v>23.793299999999999</v>
      </c>
      <c r="G344" s="71">
        <v>16.0517</v>
      </c>
      <c r="H344" s="71">
        <v>16</v>
      </c>
      <c r="I344" s="71">
        <v>18.915199999999999</v>
      </c>
      <c r="J344" s="71"/>
      <c r="K344" s="71"/>
      <c r="L344" s="71">
        <v>2.9723999999999999</v>
      </c>
      <c r="M344" s="71"/>
      <c r="N344" s="71">
        <v>0</v>
      </c>
      <c r="O344" s="71">
        <v>0</v>
      </c>
      <c r="P344" s="71">
        <v>158.2713</v>
      </c>
      <c r="Q344" s="73"/>
      <c r="R344" s="72"/>
    </row>
    <row r="345" spans="1:18" x14ac:dyDescent="0.25">
      <c r="A345" s="71" t="s">
        <v>308</v>
      </c>
      <c r="B345" s="71">
        <v>592.54610000000002</v>
      </c>
      <c r="C345" s="71">
        <v>27.609300000000001</v>
      </c>
      <c r="D345" s="71">
        <v>620.15539999999999</v>
      </c>
      <c r="E345" s="71">
        <v>421.09</v>
      </c>
      <c r="F345" s="71">
        <v>103.752</v>
      </c>
      <c r="G345" s="71">
        <v>79.334500000000006</v>
      </c>
      <c r="H345" s="71">
        <v>53</v>
      </c>
      <c r="I345" s="71">
        <v>82.480699999999999</v>
      </c>
      <c r="J345" s="71"/>
      <c r="K345" s="71"/>
      <c r="L345" s="71">
        <v>12.9612</v>
      </c>
      <c r="M345" s="71"/>
      <c r="N345" s="71">
        <v>18.959299999999999</v>
      </c>
      <c r="O345" s="71">
        <v>0</v>
      </c>
      <c r="P345" s="71">
        <v>718.44920000000002</v>
      </c>
      <c r="Q345" s="73"/>
      <c r="R345" s="72"/>
    </row>
    <row r="346" spans="1:18" x14ac:dyDescent="0.25">
      <c r="A346" s="71" t="s">
        <v>309</v>
      </c>
      <c r="B346" s="71">
        <v>202.8338</v>
      </c>
      <c r="C346" s="71"/>
      <c r="D346" s="71">
        <v>202.8338</v>
      </c>
      <c r="E346" s="71">
        <v>145.1</v>
      </c>
      <c r="F346" s="71">
        <v>33.934100000000001</v>
      </c>
      <c r="G346" s="71">
        <v>27.791499999999999</v>
      </c>
      <c r="H346" s="71">
        <v>33</v>
      </c>
      <c r="I346" s="71">
        <v>26.976900000000001</v>
      </c>
      <c r="J346" s="71">
        <v>4.5172999999999996</v>
      </c>
      <c r="K346" s="71">
        <v>5</v>
      </c>
      <c r="L346" s="71">
        <v>4.2392000000000003</v>
      </c>
      <c r="M346" s="71">
        <v>0.45650000000000002</v>
      </c>
      <c r="N346" s="71">
        <v>0</v>
      </c>
      <c r="O346" s="71">
        <v>0</v>
      </c>
      <c r="P346" s="71">
        <v>235.59909999999999</v>
      </c>
      <c r="Q346" s="73"/>
      <c r="R346" s="72"/>
    </row>
    <row r="347" spans="1:18" x14ac:dyDescent="0.25">
      <c r="A347" s="71" t="s">
        <v>310</v>
      </c>
      <c r="B347" s="73">
        <v>1091.2318</v>
      </c>
      <c r="C347" s="71"/>
      <c r="D347" s="73">
        <v>1091.2318</v>
      </c>
      <c r="E347" s="71">
        <v>835.23</v>
      </c>
      <c r="F347" s="71">
        <v>182.56309999999999</v>
      </c>
      <c r="G347" s="71">
        <v>163.16669999999999</v>
      </c>
      <c r="H347" s="71">
        <v>166</v>
      </c>
      <c r="I347" s="71">
        <v>145.13380000000001</v>
      </c>
      <c r="J347" s="71">
        <v>15.6496</v>
      </c>
      <c r="K347" s="71">
        <v>2</v>
      </c>
      <c r="L347" s="71">
        <v>22.806699999999999</v>
      </c>
      <c r="M347" s="71"/>
      <c r="N347" s="71">
        <v>0</v>
      </c>
      <c r="O347" s="71">
        <v>0</v>
      </c>
      <c r="P347" s="73">
        <v>1270.0481</v>
      </c>
      <c r="Q347" s="73"/>
      <c r="R347" s="72"/>
    </row>
    <row r="348" spans="1:18" x14ac:dyDescent="0.25">
      <c r="A348" s="71" t="s">
        <v>311</v>
      </c>
      <c r="B348" s="73">
        <v>1266.1999000000001</v>
      </c>
      <c r="C348" s="71">
        <v>43.1661</v>
      </c>
      <c r="D348" s="73">
        <v>1309.366</v>
      </c>
      <c r="E348" s="71">
        <v>732</v>
      </c>
      <c r="F348" s="71">
        <v>219.05690000000001</v>
      </c>
      <c r="G348" s="71">
        <v>128.23580000000001</v>
      </c>
      <c r="H348" s="71">
        <v>193</v>
      </c>
      <c r="I348" s="71">
        <v>174.14570000000001</v>
      </c>
      <c r="J348" s="71">
        <v>14.140700000000001</v>
      </c>
      <c r="K348" s="71">
        <v>82</v>
      </c>
      <c r="L348" s="71">
        <v>27.3657</v>
      </c>
      <c r="M348" s="71">
        <v>32.7806</v>
      </c>
      <c r="N348" s="71">
        <v>0</v>
      </c>
      <c r="O348" s="71">
        <v>0</v>
      </c>
      <c r="P348" s="73">
        <v>1484.5231000000001</v>
      </c>
      <c r="Q348" s="73"/>
      <c r="R348" s="72"/>
    </row>
    <row r="349" spans="1:18" x14ac:dyDescent="0.25">
      <c r="A349" s="71" t="s">
        <v>312</v>
      </c>
      <c r="B349" s="71">
        <v>674.13099999999997</v>
      </c>
      <c r="C349" s="71">
        <v>31.836400000000001</v>
      </c>
      <c r="D349" s="71">
        <v>705.9674</v>
      </c>
      <c r="E349" s="71">
        <v>366.77</v>
      </c>
      <c r="F349" s="71">
        <v>118.1083</v>
      </c>
      <c r="G349" s="71">
        <v>62.165399999999998</v>
      </c>
      <c r="H349" s="71">
        <v>127</v>
      </c>
      <c r="I349" s="71">
        <v>93.893699999999995</v>
      </c>
      <c r="J349" s="71">
        <v>24.829799999999999</v>
      </c>
      <c r="K349" s="71">
        <v>9</v>
      </c>
      <c r="L349" s="71">
        <v>14.7547</v>
      </c>
      <c r="M349" s="71"/>
      <c r="N349" s="71">
        <v>0</v>
      </c>
      <c r="O349" s="71">
        <v>0</v>
      </c>
      <c r="P349" s="71">
        <v>792.96259999999995</v>
      </c>
      <c r="Q349" s="73"/>
      <c r="R349" s="72"/>
    </row>
    <row r="350" spans="1:18" x14ac:dyDescent="0.25">
      <c r="A350" s="71" t="s">
        <v>543</v>
      </c>
      <c r="B350" s="71">
        <v>135.78290000000001</v>
      </c>
      <c r="C350" s="71"/>
      <c r="D350" s="71">
        <v>98.137699999999995</v>
      </c>
      <c r="E350" s="71">
        <v>69.900000000000006</v>
      </c>
      <c r="F350" s="71">
        <v>22.7165</v>
      </c>
      <c r="G350" s="71">
        <v>11.7959</v>
      </c>
      <c r="H350" s="71">
        <v>16</v>
      </c>
      <c r="I350" s="71">
        <v>13.052300000000001</v>
      </c>
      <c r="J350" s="71">
        <v>2.2107999999999999</v>
      </c>
      <c r="K350" s="71"/>
      <c r="L350" s="71">
        <v>2.0510999999999999</v>
      </c>
      <c r="M350" s="71"/>
      <c r="N350" s="71">
        <v>0</v>
      </c>
      <c r="O350" s="71">
        <v>0</v>
      </c>
      <c r="P350" s="71">
        <v>149.78960000000001</v>
      </c>
      <c r="Q350" s="73"/>
      <c r="R350" s="72"/>
    </row>
    <row r="351" spans="1:18" x14ac:dyDescent="0.25">
      <c r="A351" s="71" t="s">
        <v>313</v>
      </c>
      <c r="B351" s="73">
        <v>1257.1292000000001</v>
      </c>
      <c r="C351" s="71">
        <v>52.013100000000001</v>
      </c>
      <c r="D351" s="73">
        <v>1309.1423</v>
      </c>
      <c r="E351" s="71">
        <v>589.02</v>
      </c>
      <c r="F351" s="71">
        <v>219.01949999999999</v>
      </c>
      <c r="G351" s="71">
        <v>92.500100000000003</v>
      </c>
      <c r="H351" s="71">
        <v>162</v>
      </c>
      <c r="I351" s="71">
        <v>174.11590000000001</v>
      </c>
      <c r="J351" s="71"/>
      <c r="K351" s="71">
        <v>14</v>
      </c>
      <c r="L351" s="71">
        <v>27.3611</v>
      </c>
      <c r="M351" s="71"/>
      <c r="N351" s="71">
        <v>10.5519</v>
      </c>
      <c r="O351" s="71">
        <v>0</v>
      </c>
      <c r="P351" s="73">
        <v>1412.1943000000001</v>
      </c>
      <c r="Q351" s="73"/>
      <c r="R351" s="72"/>
    </row>
    <row r="352" spans="1:18" x14ac:dyDescent="0.25">
      <c r="A352" s="71" t="s">
        <v>314</v>
      </c>
      <c r="B352" s="73">
        <v>4324.8077000000003</v>
      </c>
      <c r="C352" s="71">
        <v>208.2456</v>
      </c>
      <c r="D352" s="73">
        <v>4533.0532999999996</v>
      </c>
      <c r="E352" s="73">
        <v>2678.7</v>
      </c>
      <c r="F352" s="71">
        <v>758.37980000000005</v>
      </c>
      <c r="G352" s="71">
        <v>480.08</v>
      </c>
      <c r="H352" s="71">
        <v>474</v>
      </c>
      <c r="I352" s="71">
        <v>602.89610000000005</v>
      </c>
      <c r="J352" s="71"/>
      <c r="K352" s="71">
        <v>756</v>
      </c>
      <c r="L352" s="71">
        <v>94.740799999999993</v>
      </c>
      <c r="M352" s="71">
        <v>396.75549999999998</v>
      </c>
      <c r="N352" s="71">
        <v>8.7606999999999999</v>
      </c>
      <c r="O352" s="71">
        <v>0</v>
      </c>
      <c r="P352" s="73">
        <v>5418.6495000000004</v>
      </c>
      <c r="Q352" s="73"/>
      <c r="R352" s="72"/>
    </row>
    <row r="353" spans="1:18" x14ac:dyDescent="0.25">
      <c r="A353" s="71" t="s">
        <v>315</v>
      </c>
      <c r="B353" s="71">
        <v>179.721</v>
      </c>
      <c r="C353" s="71"/>
      <c r="D353" s="71">
        <v>179.721</v>
      </c>
      <c r="E353" s="71">
        <v>95</v>
      </c>
      <c r="F353" s="71">
        <v>30.067299999999999</v>
      </c>
      <c r="G353" s="71">
        <v>16.2332</v>
      </c>
      <c r="H353" s="71">
        <v>29</v>
      </c>
      <c r="I353" s="71">
        <v>23.902899999999999</v>
      </c>
      <c r="J353" s="71">
        <v>3.8228</v>
      </c>
      <c r="K353" s="71"/>
      <c r="L353" s="71">
        <v>3.7562000000000002</v>
      </c>
      <c r="M353" s="71"/>
      <c r="N353" s="71">
        <v>0</v>
      </c>
      <c r="O353" s="71">
        <v>0</v>
      </c>
      <c r="P353" s="71">
        <v>199.77699999999999</v>
      </c>
      <c r="Q353" s="73"/>
      <c r="R353" s="72"/>
    </row>
    <row r="354" spans="1:18" x14ac:dyDescent="0.25">
      <c r="A354" s="71" t="s">
        <v>316</v>
      </c>
      <c r="B354" s="71">
        <v>207.83879999999999</v>
      </c>
      <c r="C354" s="71"/>
      <c r="D354" s="71">
        <v>207.83879999999999</v>
      </c>
      <c r="E354" s="71">
        <v>84</v>
      </c>
      <c r="F354" s="71">
        <v>34.7714</v>
      </c>
      <c r="G354" s="71">
        <v>12.3071</v>
      </c>
      <c r="H354" s="71">
        <v>39</v>
      </c>
      <c r="I354" s="71">
        <v>27.642600000000002</v>
      </c>
      <c r="J354" s="71">
        <v>8.5181000000000004</v>
      </c>
      <c r="K354" s="71"/>
      <c r="L354" s="71">
        <v>4.3437999999999999</v>
      </c>
      <c r="M354" s="71"/>
      <c r="N354" s="71">
        <v>0</v>
      </c>
      <c r="O354" s="71">
        <v>0</v>
      </c>
      <c r="P354" s="71">
        <v>228.66399999999999</v>
      </c>
      <c r="Q354" s="73"/>
      <c r="R354" s="72"/>
    </row>
    <row r="355" spans="1:18" x14ac:dyDescent="0.25">
      <c r="A355" s="71" t="s">
        <v>317</v>
      </c>
      <c r="B355" s="71">
        <v>173.9896</v>
      </c>
      <c r="C355" s="71"/>
      <c r="D355" s="71">
        <v>173.9896</v>
      </c>
      <c r="E355" s="71">
        <v>57</v>
      </c>
      <c r="F355" s="71">
        <v>29.108499999999999</v>
      </c>
      <c r="G355" s="71">
        <v>6.9729000000000001</v>
      </c>
      <c r="H355" s="71">
        <v>19</v>
      </c>
      <c r="I355" s="71">
        <v>23.140599999999999</v>
      </c>
      <c r="J355" s="71"/>
      <c r="K355" s="71"/>
      <c r="L355" s="71">
        <v>3.6364000000000001</v>
      </c>
      <c r="M355" s="71"/>
      <c r="N355" s="71">
        <v>0</v>
      </c>
      <c r="O355" s="71">
        <v>0</v>
      </c>
      <c r="P355" s="71">
        <v>180.96250000000001</v>
      </c>
      <c r="Q355" s="73"/>
      <c r="R355" s="72"/>
    </row>
    <row r="356" spans="1:18" x14ac:dyDescent="0.25">
      <c r="A356" s="71" t="s">
        <v>318</v>
      </c>
      <c r="B356" s="71">
        <v>113.7786</v>
      </c>
      <c r="C356" s="71"/>
      <c r="D356" s="71">
        <v>113.7786</v>
      </c>
      <c r="E356" s="71">
        <v>50</v>
      </c>
      <c r="F356" s="71">
        <v>19.0352</v>
      </c>
      <c r="G356" s="71">
        <v>7.7412000000000001</v>
      </c>
      <c r="H356" s="71">
        <v>7</v>
      </c>
      <c r="I356" s="71">
        <v>15.1326</v>
      </c>
      <c r="J356" s="71"/>
      <c r="K356" s="71"/>
      <c r="L356" s="71">
        <v>2.3780000000000001</v>
      </c>
      <c r="M356" s="71"/>
      <c r="N356" s="71">
        <v>1.929</v>
      </c>
      <c r="O356" s="71">
        <v>0</v>
      </c>
      <c r="P356" s="71">
        <v>123.44880000000001</v>
      </c>
      <c r="Q356" s="73"/>
      <c r="R356" s="72"/>
    </row>
    <row r="357" spans="1:18" x14ac:dyDescent="0.25">
      <c r="A357" s="71" t="s">
        <v>319</v>
      </c>
      <c r="B357" s="71">
        <v>172.34700000000001</v>
      </c>
      <c r="C357" s="71"/>
      <c r="D357" s="71">
        <v>172.34700000000001</v>
      </c>
      <c r="E357" s="71">
        <v>95.46</v>
      </c>
      <c r="F357" s="71">
        <v>28.8337</v>
      </c>
      <c r="G357" s="71">
        <v>16.656600000000001</v>
      </c>
      <c r="H357" s="71">
        <v>19</v>
      </c>
      <c r="I357" s="71">
        <v>22.9222</v>
      </c>
      <c r="J357" s="71"/>
      <c r="K357" s="71"/>
      <c r="L357" s="71">
        <v>3.6021000000000001</v>
      </c>
      <c r="M357" s="71"/>
      <c r="N357" s="71">
        <v>0</v>
      </c>
      <c r="O357" s="71">
        <v>0</v>
      </c>
      <c r="P357" s="71">
        <v>189.00360000000001</v>
      </c>
      <c r="Q357" s="73"/>
      <c r="R357" s="72"/>
    </row>
    <row r="358" spans="1:18" x14ac:dyDescent="0.25">
      <c r="A358" s="71" t="s">
        <v>320</v>
      </c>
      <c r="B358" s="73">
        <v>1214.806</v>
      </c>
      <c r="C358" s="71">
        <v>19.573599999999999</v>
      </c>
      <c r="D358" s="73">
        <v>1234.3796</v>
      </c>
      <c r="E358" s="71">
        <v>413.38</v>
      </c>
      <c r="F358" s="71">
        <v>206.51169999999999</v>
      </c>
      <c r="G358" s="71">
        <v>51.717100000000002</v>
      </c>
      <c r="H358" s="71">
        <v>184</v>
      </c>
      <c r="I358" s="71">
        <v>164.17250000000001</v>
      </c>
      <c r="J358" s="71">
        <v>14.8706</v>
      </c>
      <c r="K358" s="71">
        <v>4</v>
      </c>
      <c r="L358" s="71">
        <v>25.798500000000001</v>
      </c>
      <c r="M358" s="71"/>
      <c r="N358" s="71">
        <v>17.609000000000002</v>
      </c>
      <c r="O358" s="71">
        <v>0</v>
      </c>
      <c r="P358" s="73">
        <v>1318.5762999999999</v>
      </c>
      <c r="Q358" s="73"/>
      <c r="R358" s="72"/>
    </row>
    <row r="359" spans="1:18" x14ac:dyDescent="0.25">
      <c r="A359" s="71" t="s">
        <v>321</v>
      </c>
      <c r="B359" s="71">
        <v>146.20179999999999</v>
      </c>
      <c r="C359" s="71"/>
      <c r="D359" s="71">
        <v>146.20179999999999</v>
      </c>
      <c r="E359" s="71">
        <v>51</v>
      </c>
      <c r="F359" s="71">
        <v>24.459599999999998</v>
      </c>
      <c r="G359" s="71">
        <v>6.6351000000000004</v>
      </c>
      <c r="H359" s="71">
        <v>21</v>
      </c>
      <c r="I359" s="71">
        <v>19.444800000000001</v>
      </c>
      <c r="J359" s="71">
        <v>1.1664000000000001</v>
      </c>
      <c r="K359" s="71"/>
      <c r="L359" s="71">
        <v>3.0556000000000001</v>
      </c>
      <c r="M359" s="71"/>
      <c r="N359" s="71">
        <v>0</v>
      </c>
      <c r="O359" s="71">
        <v>0</v>
      </c>
      <c r="P359" s="71">
        <v>154.0033</v>
      </c>
      <c r="Q359" s="73"/>
      <c r="R359" s="72"/>
    </row>
    <row r="360" spans="1:18" x14ac:dyDescent="0.25">
      <c r="A360" s="71" t="s">
        <v>322</v>
      </c>
      <c r="B360" s="71">
        <v>129.3509</v>
      </c>
      <c r="C360" s="71"/>
      <c r="D360" s="71">
        <v>129.3509</v>
      </c>
      <c r="E360" s="71">
        <v>73</v>
      </c>
      <c r="F360" s="71">
        <v>21.6404</v>
      </c>
      <c r="G360" s="71">
        <v>12.8399</v>
      </c>
      <c r="H360" s="71">
        <v>41</v>
      </c>
      <c r="I360" s="71">
        <v>17.203700000000001</v>
      </c>
      <c r="J360" s="71">
        <v>17.847200000000001</v>
      </c>
      <c r="K360" s="71"/>
      <c r="L360" s="71">
        <v>2.7033999999999998</v>
      </c>
      <c r="M360" s="71"/>
      <c r="N360" s="71">
        <v>0</v>
      </c>
      <c r="O360" s="71">
        <v>0</v>
      </c>
      <c r="P360" s="71">
        <v>160.03800000000001</v>
      </c>
      <c r="Q360" s="73"/>
      <c r="R360" s="72"/>
    </row>
    <row r="361" spans="1:18" x14ac:dyDescent="0.25">
      <c r="A361" s="71" t="s">
        <v>323</v>
      </c>
      <c r="B361" s="71">
        <v>686.44159999999999</v>
      </c>
      <c r="C361" s="71">
        <v>10.5397</v>
      </c>
      <c r="D361" s="71">
        <v>696.98130000000003</v>
      </c>
      <c r="E361" s="71">
        <v>405</v>
      </c>
      <c r="F361" s="71">
        <v>116.605</v>
      </c>
      <c r="G361" s="71">
        <v>72.098799999999997</v>
      </c>
      <c r="H361" s="71">
        <v>100</v>
      </c>
      <c r="I361" s="71">
        <v>92.698499999999996</v>
      </c>
      <c r="J361" s="71">
        <v>5.4760999999999997</v>
      </c>
      <c r="K361" s="71"/>
      <c r="L361" s="71">
        <v>14.5669</v>
      </c>
      <c r="M361" s="71"/>
      <c r="N361" s="71">
        <v>0</v>
      </c>
      <c r="O361" s="71">
        <v>0</v>
      </c>
      <c r="P361" s="71">
        <v>774.55619999999999</v>
      </c>
      <c r="Q361" s="73"/>
      <c r="R361" s="72"/>
    </row>
    <row r="362" spans="1:18" x14ac:dyDescent="0.25">
      <c r="A362" s="71" t="s">
        <v>324</v>
      </c>
      <c r="B362" s="71">
        <v>155.3604</v>
      </c>
      <c r="C362" s="71">
        <v>9.2828999999999997</v>
      </c>
      <c r="D362" s="71">
        <v>164.64330000000001</v>
      </c>
      <c r="E362" s="71">
        <v>123.5</v>
      </c>
      <c r="F362" s="71">
        <v>27.544799999999999</v>
      </c>
      <c r="G362" s="71">
        <v>23.988800000000001</v>
      </c>
      <c r="H362" s="71">
        <v>43</v>
      </c>
      <c r="I362" s="71">
        <v>21.897600000000001</v>
      </c>
      <c r="J362" s="71">
        <v>15.8268</v>
      </c>
      <c r="K362" s="71"/>
      <c r="L362" s="71">
        <v>3.4409999999999998</v>
      </c>
      <c r="M362" s="71"/>
      <c r="N362" s="71">
        <v>0</v>
      </c>
      <c r="O362" s="71">
        <v>0</v>
      </c>
      <c r="P362" s="71">
        <v>204.4589</v>
      </c>
      <c r="Q362" s="73"/>
      <c r="R362" s="72"/>
    </row>
    <row r="363" spans="1:18" x14ac:dyDescent="0.25">
      <c r="A363" s="71" t="s">
        <v>325</v>
      </c>
      <c r="B363" s="71">
        <v>507.51029999999997</v>
      </c>
      <c r="C363" s="71">
        <v>13.6357</v>
      </c>
      <c r="D363" s="71">
        <v>521.14599999999996</v>
      </c>
      <c r="E363" s="71">
        <v>339.92</v>
      </c>
      <c r="F363" s="71">
        <v>87.187700000000007</v>
      </c>
      <c r="G363" s="71">
        <v>63.183100000000003</v>
      </c>
      <c r="H363" s="71">
        <v>80</v>
      </c>
      <c r="I363" s="71">
        <v>69.312399999999997</v>
      </c>
      <c r="J363" s="71">
        <v>8.0157000000000007</v>
      </c>
      <c r="K363" s="71">
        <v>1</v>
      </c>
      <c r="L363" s="71">
        <v>10.891999999999999</v>
      </c>
      <c r="M363" s="71"/>
      <c r="N363" s="71">
        <v>6.5685000000000002</v>
      </c>
      <c r="O363" s="71">
        <v>0</v>
      </c>
      <c r="P363" s="71">
        <v>598.91330000000005</v>
      </c>
      <c r="Q363" s="73"/>
      <c r="R363" s="72"/>
    </row>
    <row r="364" spans="1:18" x14ac:dyDescent="0.25">
      <c r="A364" s="71" t="s">
        <v>326</v>
      </c>
      <c r="B364" s="71">
        <v>102.36369999999999</v>
      </c>
      <c r="C364" s="71"/>
      <c r="D364" s="71">
        <v>102.36369999999999</v>
      </c>
      <c r="E364" s="71">
        <v>63.17</v>
      </c>
      <c r="F364" s="71">
        <v>17.125399999999999</v>
      </c>
      <c r="G364" s="71">
        <v>11.511100000000001</v>
      </c>
      <c r="H364" s="71">
        <v>19</v>
      </c>
      <c r="I364" s="71">
        <v>13.6144</v>
      </c>
      <c r="J364" s="71">
        <v>4.0392000000000001</v>
      </c>
      <c r="K364" s="71"/>
      <c r="L364" s="71">
        <v>2.1394000000000002</v>
      </c>
      <c r="M364" s="71"/>
      <c r="N364" s="71">
        <v>0</v>
      </c>
      <c r="O364" s="71">
        <v>0</v>
      </c>
      <c r="P364" s="71">
        <v>117.914</v>
      </c>
      <c r="Q364" s="73"/>
      <c r="R364" s="72"/>
    </row>
    <row r="365" spans="1:18" x14ac:dyDescent="0.25">
      <c r="A365" s="71" t="s">
        <v>327</v>
      </c>
      <c r="B365" s="71">
        <v>527.25429999999994</v>
      </c>
      <c r="C365" s="71">
        <v>35.929099999999998</v>
      </c>
      <c r="D365" s="71">
        <v>563.18340000000001</v>
      </c>
      <c r="E365" s="71">
        <v>221.62</v>
      </c>
      <c r="F365" s="71">
        <v>94.220600000000005</v>
      </c>
      <c r="G365" s="71">
        <v>31.849900000000002</v>
      </c>
      <c r="H365" s="71">
        <v>76</v>
      </c>
      <c r="I365" s="71">
        <v>74.903400000000005</v>
      </c>
      <c r="J365" s="71">
        <v>0.82250000000000001</v>
      </c>
      <c r="K365" s="71"/>
      <c r="L365" s="71">
        <v>11.7705</v>
      </c>
      <c r="M365" s="71"/>
      <c r="N365" s="71">
        <v>0</v>
      </c>
      <c r="O365" s="71">
        <v>0</v>
      </c>
      <c r="P365" s="71">
        <v>595.85580000000004</v>
      </c>
      <c r="Q365" s="73"/>
      <c r="R365" s="72"/>
    </row>
    <row r="366" spans="1:18" x14ac:dyDescent="0.25">
      <c r="A366" s="71" t="s">
        <v>328</v>
      </c>
      <c r="B366" s="71">
        <v>635.72339999999997</v>
      </c>
      <c r="C366" s="71">
        <v>28.4998</v>
      </c>
      <c r="D366" s="71">
        <v>664.22320000000002</v>
      </c>
      <c r="E366" s="71">
        <v>107.03</v>
      </c>
      <c r="F366" s="71">
        <v>111.1245</v>
      </c>
      <c r="G366" s="71"/>
      <c r="H366" s="71">
        <v>88</v>
      </c>
      <c r="I366" s="71">
        <v>88.341700000000003</v>
      </c>
      <c r="J366" s="71"/>
      <c r="K366" s="71">
        <v>2</v>
      </c>
      <c r="L366" s="71">
        <v>13.882300000000001</v>
      </c>
      <c r="M366" s="71"/>
      <c r="N366" s="71">
        <v>0</v>
      </c>
      <c r="O366" s="71">
        <v>0</v>
      </c>
      <c r="P366" s="71">
        <v>664.22320000000002</v>
      </c>
      <c r="Q366" s="73"/>
      <c r="R366" s="72"/>
    </row>
    <row r="367" spans="1:18" x14ac:dyDescent="0.25">
      <c r="A367" s="71" t="s">
        <v>544</v>
      </c>
      <c r="B367" s="71">
        <v>65.3476</v>
      </c>
      <c r="C367" s="71"/>
      <c r="D367" s="71">
        <v>47.021500000000003</v>
      </c>
      <c r="E367" s="71">
        <v>45</v>
      </c>
      <c r="F367" s="71">
        <v>10.932700000000001</v>
      </c>
      <c r="G367" s="71">
        <v>8.5167999999999999</v>
      </c>
      <c r="H367" s="71">
        <v>4</v>
      </c>
      <c r="I367" s="71">
        <v>6.2538999999999998</v>
      </c>
      <c r="J367" s="71"/>
      <c r="K367" s="71"/>
      <c r="L367" s="71">
        <v>0.98270000000000002</v>
      </c>
      <c r="M367" s="71"/>
      <c r="N367" s="71">
        <v>0</v>
      </c>
      <c r="O367" s="71">
        <v>0</v>
      </c>
      <c r="P367" s="71">
        <v>73.864400000000003</v>
      </c>
      <c r="Q367" s="73"/>
      <c r="R367" s="72"/>
    </row>
    <row r="368" spans="1:18" x14ac:dyDescent="0.25">
      <c r="A368" s="71" t="s">
        <v>329</v>
      </c>
      <c r="B368" s="71">
        <v>323.37169999999998</v>
      </c>
      <c r="C368" s="71">
        <v>5.7026000000000003</v>
      </c>
      <c r="D368" s="71">
        <v>329.07429999999999</v>
      </c>
      <c r="E368" s="71">
        <v>200</v>
      </c>
      <c r="F368" s="71">
        <v>55.054099999999998</v>
      </c>
      <c r="G368" s="71">
        <v>36.236499999999999</v>
      </c>
      <c r="H368" s="71">
        <v>56</v>
      </c>
      <c r="I368" s="71">
        <v>43.7669</v>
      </c>
      <c r="J368" s="71">
        <v>9.1747999999999994</v>
      </c>
      <c r="K368" s="71"/>
      <c r="L368" s="71">
        <v>6.8776999999999999</v>
      </c>
      <c r="M368" s="71"/>
      <c r="N368" s="71">
        <v>1</v>
      </c>
      <c r="O368" s="71">
        <v>0</v>
      </c>
      <c r="P368" s="71">
        <v>375.48559999999998</v>
      </c>
      <c r="Q368" s="73"/>
      <c r="R368" s="72"/>
    </row>
    <row r="369" spans="1:18" x14ac:dyDescent="0.25">
      <c r="A369" s="71" t="s">
        <v>330</v>
      </c>
      <c r="B369" s="71">
        <v>558.76869999999997</v>
      </c>
      <c r="C369" s="71">
        <v>31.7056</v>
      </c>
      <c r="D369" s="71">
        <v>590.47429999999997</v>
      </c>
      <c r="E369" s="71">
        <v>406</v>
      </c>
      <c r="F369" s="71">
        <v>98.7864</v>
      </c>
      <c r="G369" s="71">
        <v>76.803399999999996</v>
      </c>
      <c r="H369" s="71">
        <v>91</v>
      </c>
      <c r="I369" s="71">
        <v>78.533100000000005</v>
      </c>
      <c r="J369" s="71">
        <v>9.3501999999999992</v>
      </c>
      <c r="K369" s="71"/>
      <c r="L369" s="71">
        <v>12.3409</v>
      </c>
      <c r="M369" s="71"/>
      <c r="N369" s="71">
        <v>16.575199999999999</v>
      </c>
      <c r="O369" s="71">
        <v>0</v>
      </c>
      <c r="P369" s="71">
        <v>693.20309999999995</v>
      </c>
      <c r="Q369" s="73"/>
      <c r="R369" s="72"/>
    </row>
    <row r="370" spans="1:18" x14ac:dyDescent="0.25">
      <c r="A370" s="71" t="s">
        <v>331</v>
      </c>
      <c r="B370" s="71">
        <v>221.351</v>
      </c>
      <c r="C370" s="71">
        <v>8.0081000000000007</v>
      </c>
      <c r="D370" s="71">
        <v>229.35910000000001</v>
      </c>
      <c r="E370" s="71">
        <v>140</v>
      </c>
      <c r="F370" s="71">
        <v>38.3718</v>
      </c>
      <c r="G370" s="71">
        <v>25.4071</v>
      </c>
      <c r="H370" s="71">
        <v>42</v>
      </c>
      <c r="I370" s="71">
        <v>30.504799999999999</v>
      </c>
      <c r="J370" s="71">
        <v>8.6213999999999995</v>
      </c>
      <c r="K370" s="71"/>
      <c r="L370" s="71">
        <v>4.7935999999999996</v>
      </c>
      <c r="M370" s="71"/>
      <c r="N370" s="71">
        <v>0</v>
      </c>
      <c r="O370" s="71">
        <v>0</v>
      </c>
      <c r="P370" s="71">
        <v>263.38760000000002</v>
      </c>
      <c r="Q370" s="73"/>
      <c r="R370" s="72"/>
    </row>
    <row r="371" spans="1:18" x14ac:dyDescent="0.25">
      <c r="A371" s="71" t="s">
        <v>332</v>
      </c>
      <c r="B371" s="71">
        <v>87.79</v>
      </c>
      <c r="C371" s="71"/>
      <c r="D371" s="71">
        <v>87.79</v>
      </c>
      <c r="E371" s="71">
        <v>75.88</v>
      </c>
      <c r="F371" s="71">
        <v>14.6873</v>
      </c>
      <c r="G371" s="71">
        <v>15.2982</v>
      </c>
      <c r="H371" s="71">
        <v>8</v>
      </c>
      <c r="I371" s="71">
        <v>11.6761</v>
      </c>
      <c r="J371" s="71"/>
      <c r="K371" s="71"/>
      <c r="L371" s="71">
        <v>1.8348</v>
      </c>
      <c r="M371" s="71"/>
      <c r="N371" s="71">
        <v>0</v>
      </c>
      <c r="O371" s="71">
        <v>0</v>
      </c>
      <c r="P371" s="71">
        <v>103.0882</v>
      </c>
      <c r="Q371" s="73"/>
      <c r="R371" s="72"/>
    </row>
    <row r="372" spans="1:18" x14ac:dyDescent="0.25">
      <c r="A372" s="71" t="s">
        <v>333</v>
      </c>
      <c r="B372" s="71">
        <v>208.69720000000001</v>
      </c>
      <c r="C372" s="71"/>
      <c r="D372" s="71">
        <v>208.69720000000001</v>
      </c>
      <c r="E372" s="71">
        <v>201.59</v>
      </c>
      <c r="F372" s="71">
        <v>34.914999999999999</v>
      </c>
      <c r="G372" s="71">
        <v>41.668700000000001</v>
      </c>
      <c r="H372" s="71">
        <v>10</v>
      </c>
      <c r="I372" s="71">
        <v>27.756699999999999</v>
      </c>
      <c r="J372" s="71"/>
      <c r="K372" s="71"/>
      <c r="L372" s="71">
        <v>4.3617999999999997</v>
      </c>
      <c r="M372" s="71"/>
      <c r="N372" s="71">
        <v>0</v>
      </c>
      <c r="O372" s="71">
        <v>0</v>
      </c>
      <c r="P372" s="71">
        <v>250.36590000000001</v>
      </c>
      <c r="Q372" s="73"/>
      <c r="R372" s="72"/>
    </row>
    <row r="373" spans="1:18" x14ac:dyDescent="0.25">
      <c r="A373" s="71" t="s">
        <v>334</v>
      </c>
      <c r="B373" s="71">
        <v>512.73720000000003</v>
      </c>
      <c r="C373" s="71">
        <v>19.6526</v>
      </c>
      <c r="D373" s="71">
        <v>532.38980000000004</v>
      </c>
      <c r="E373" s="71">
        <v>565.51</v>
      </c>
      <c r="F373" s="71">
        <v>89.068799999999996</v>
      </c>
      <c r="G373" s="71">
        <v>119.1103</v>
      </c>
      <c r="H373" s="71">
        <v>45</v>
      </c>
      <c r="I373" s="71">
        <v>70.8078</v>
      </c>
      <c r="J373" s="71"/>
      <c r="K373" s="71"/>
      <c r="L373" s="71">
        <v>11.126899999999999</v>
      </c>
      <c r="M373" s="71"/>
      <c r="N373" s="71">
        <v>0</v>
      </c>
      <c r="O373" s="71">
        <v>0</v>
      </c>
      <c r="P373" s="71">
        <v>651.50009999999997</v>
      </c>
      <c r="Q373" s="73"/>
      <c r="R373" s="72"/>
    </row>
    <row r="374" spans="1:18" x14ac:dyDescent="0.25">
      <c r="A374" s="71" t="s">
        <v>545</v>
      </c>
      <c r="B374" s="71">
        <v>127.866</v>
      </c>
      <c r="C374" s="71"/>
      <c r="D374" s="71">
        <v>91.281599999999997</v>
      </c>
      <c r="E374" s="71">
        <v>58.12</v>
      </c>
      <c r="F374" s="71">
        <v>21.391999999999999</v>
      </c>
      <c r="G374" s="71">
        <v>9.1820000000000004</v>
      </c>
      <c r="H374" s="71">
        <v>4</v>
      </c>
      <c r="I374" s="71">
        <v>12.140499999999999</v>
      </c>
      <c r="J374" s="71"/>
      <c r="K374" s="71"/>
      <c r="L374" s="71">
        <v>1.9077999999999999</v>
      </c>
      <c r="M374" s="71"/>
      <c r="N374" s="71">
        <v>0</v>
      </c>
      <c r="O374" s="71">
        <v>0</v>
      </c>
      <c r="P374" s="71">
        <v>137.048</v>
      </c>
      <c r="Q374" s="73"/>
      <c r="R374" s="72"/>
    </row>
    <row r="375" spans="1:18" x14ac:dyDescent="0.25">
      <c r="A375" s="71" t="s">
        <v>335</v>
      </c>
      <c r="B375" s="71">
        <v>121.0759</v>
      </c>
      <c r="C375" s="71"/>
      <c r="D375" s="71">
        <v>121.0759</v>
      </c>
      <c r="E375" s="71">
        <v>81</v>
      </c>
      <c r="F375" s="71">
        <v>20.256</v>
      </c>
      <c r="G375" s="71">
        <v>15.186</v>
      </c>
      <c r="H375" s="71">
        <v>7</v>
      </c>
      <c r="I375" s="71">
        <v>16.103100000000001</v>
      </c>
      <c r="J375" s="71"/>
      <c r="K375" s="71"/>
      <c r="L375" s="71">
        <v>2.5305</v>
      </c>
      <c r="M375" s="71"/>
      <c r="N375" s="71">
        <v>0</v>
      </c>
      <c r="O375" s="71">
        <v>0</v>
      </c>
      <c r="P375" s="71">
        <v>136.2619</v>
      </c>
      <c r="Q375" s="73"/>
      <c r="R375" s="72"/>
    </row>
    <row r="376" spans="1:18" x14ac:dyDescent="0.25">
      <c r="A376" s="71" t="s">
        <v>336</v>
      </c>
      <c r="B376" s="71">
        <v>491.18759999999997</v>
      </c>
      <c r="C376" s="71">
        <v>25.7331</v>
      </c>
      <c r="D376" s="71">
        <v>516.92070000000001</v>
      </c>
      <c r="E376" s="71">
        <v>342.74</v>
      </c>
      <c r="F376" s="71">
        <v>86.480800000000002</v>
      </c>
      <c r="G376" s="71">
        <v>64.064800000000005</v>
      </c>
      <c r="H376" s="71">
        <v>33</v>
      </c>
      <c r="I376" s="71">
        <v>68.750500000000002</v>
      </c>
      <c r="J376" s="71"/>
      <c r="K376" s="71"/>
      <c r="L376" s="71">
        <v>10.803599999999999</v>
      </c>
      <c r="M376" s="71"/>
      <c r="N376" s="71">
        <v>11.210800000000001</v>
      </c>
      <c r="O376" s="71">
        <v>0</v>
      </c>
      <c r="P376" s="71">
        <v>592.19629999999995</v>
      </c>
      <c r="Q376" s="73"/>
      <c r="R376" s="72"/>
    </row>
    <row r="377" spans="1:18" x14ac:dyDescent="0.25">
      <c r="A377" s="71" t="s">
        <v>337</v>
      </c>
      <c r="B377" s="71">
        <v>134.5574</v>
      </c>
      <c r="C377" s="71"/>
      <c r="D377" s="71">
        <v>134.5574</v>
      </c>
      <c r="E377" s="71">
        <v>100</v>
      </c>
      <c r="F377" s="71">
        <v>22.511500000000002</v>
      </c>
      <c r="G377" s="71">
        <v>19.3721</v>
      </c>
      <c r="H377" s="71">
        <v>12</v>
      </c>
      <c r="I377" s="71">
        <v>17.896100000000001</v>
      </c>
      <c r="J377" s="71"/>
      <c r="K377" s="71">
        <v>3</v>
      </c>
      <c r="L377" s="71">
        <v>2.8121999999999998</v>
      </c>
      <c r="M377" s="71">
        <v>0.11269999999999999</v>
      </c>
      <c r="N377" s="71">
        <v>2.9842</v>
      </c>
      <c r="O377" s="71">
        <v>0</v>
      </c>
      <c r="P377" s="71">
        <v>157.0264</v>
      </c>
      <c r="Q377" s="73"/>
      <c r="R377" s="72"/>
    </row>
    <row r="378" spans="1:18" x14ac:dyDescent="0.25">
      <c r="A378" s="71" t="s">
        <v>338</v>
      </c>
      <c r="B378" s="71">
        <v>806.14739999999995</v>
      </c>
      <c r="C378" s="71">
        <v>19.119499999999999</v>
      </c>
      <c r="D378" s="71">
        <v>825.26689999999996</v>
      </c>
      <c r="E378" s="71">
        <v>627.23</v>
      </c>
      <c r="F378" s="71">
        <v>138.06720000000001</v>
      </c>
      <c r="G378" s="71">
        <v>122.2907</v>
      </c>
      <c r="H378" s="71">
        <v>56</v>
      </c>
      <c r="I378" s="71">
        <v>109.76049999999999</v>
      </c>
      <c r="J378" s="71"/>
      <c r="K378" s="71">
        <v>15</v>
      </c>
      <c r="L378" s="71">
        <v>17.248100000000001</v>
      </c>
      <c r="M378" s="71"/>
      <c r="N378" s="71">
        <v>15.3436</v>
      </c>
      <c r="O378" s="71">
        <v>0</v>
      </c>
      <c r="P378" s="71">
        <v>962.90120000000002</v>
      </c>
      <c r="Q378" s="73"/>
      <c r="R378" s="72"/>
    </row>
    <row r="379" spans="1:18" x14ac:dyDescent="0.25">
      <c r="A379" s="71" t="s">
        <v>1166</v>
      </c>
      <c r="B379" s="73"/>
      <c r="C379" s="71"/>
      <c r="D379" s="73">
        <v>0</v>
      </c>
      <c r="E379" s="71"/>
      <c r="F379" s="71">
        <v>0</v>
      </c>
      <c r="G379" s="71"/>
      <c r="H379" s="71"/>
      <c r="I379" s="71">
        <v>0</v>
      </c>
      <c r="J379" s="71"/>
      <c r="K379" s="71"/>
      <c r="L379" s="71">
        <v>0</v>
      </c>
      <c r="M379" s="71"/>
      <c r="N379" s="71">
        <v>0</v>
      </c>
      <c r="O379" s="71">
        <v>0</v>
      </c>
      <c r="P379" s="73"/>
      <c r="Q379" s="73"/>
      <c r="R379" s="72"/>
    </row>
    <row r="380" spans="1:18" x14ac:dyDescent="0.25">
      <c r="A380" s="71" t="s">
        <v>339</v>
      </c>
      <c r="B380" s="71">
        <v>1796.4471000000001</v>
      </c>
      <c r="C380" s="71">
        <v>45.127699999999997</v>
      </c>
      <c r="D380" s="71">
        <v>1841.5748000000001</v>
      </c>
      <c r="E380" s="71">
        <v>921.66</v>
      </c>
      <c r="F380" s="71">
        <v>308.09550000000002</v>
      </c>
      <c r="G380" s="71">
        <v>153.39109999999999</v>
      </c>
      <c r="H380" s="71">
        <v>267</v>
      </c>
      <c r="I380" s="71">
        <v>244.92939999999999</v>
      </c>
      <c r="J380" s="71">
        <v>16.552900000000001</v>
      </c>
      <c r="K380" s="71">
        <v>95</v>
      </c>
      <c r="L380" s="71">
        <v>38.488900000000001</v>
      </c>
      <c r="M380" s="71">
        <v>33.906700000000001</v>
      </c>
      <c r="N380" s="71">
        <v>0</v>
      </c>
      <c r="O380" s="71">
        <v>0</v>
      </c>
      <c r="P380" s="71">
        <v>2045.4255000000001</v>
      </c>
      <c r="Q380" s="73"/>
      <c r="R380" s="72"/>
    </row>
    <row r="381" spans="1:18" x14ac:dyDescent="0.25">
      <c r="A381" s="71" t="s">
        <v>546</v>
      </c>
      <c r="B381" s="71">
        <v>78.599900000000005</v>
      </c>
      <c r="C381" s="71"/>
      <c r="D381" s="71">
        <v>65.307699999999997</v>
      </c>
      <c r="E381" s="71">
        <v>24</v>
      </c>
      <c r="F381" s="71">
        <v>13.149800000000001</v>
      </c>
      <c r="G381" s="71">
        <v>2.7126000000000001</v>
      </c>
      <c r="H381" s="71">
        <v>12</v>
      </c>
      <c r="I381" s="71">
        <v>8.6859000000000002</v>
      </c>
      <c r="J381" s="71">
        <v>2.4855999999999998</v>
      </c>
      <c r="K381" s="71"/>
      <c r="L381" s="71">
        <v>1.3649</v>
      </c>
      <c r="M381" s="71"/>
      <c r="N381" s="71">
        <v>0</v>
      </c>
      <c r="O381" s="71">
        <v>0</v>
      </c>
      <c r="P381" s="71">
        <v>83.798100000000005</v>
      </c>
      <c r="Q381" s="73"/>
      <c r="R381" s="72"/>
    </row>
    <row r="382" spans="1:18" x14ac:dyDescent="0.25">
      <c r="A382" s="71" t="s">
        <v>340</v>
      </c>
      <c r="B382" s="71">
        <v>275.8895</v>
      </c>
      <c r="C382" s="71"/>
      <c r="D382" s="71">
        <v>275.8895</v>
      </c>
      <c r="E382" s="71">
        <v>139</v>
      </c>
      <c r="F382" s="71">
        <v>46.156300000000002</v>
      </c>
      <c r="G382" s="71">
        <v>23.210899999999999</v>
      </c>
      <c r="H382" s="71">
        <v>31</v>
      </c>
      <c r="I382" s="71">
        <v>36.693300000000001</v>
      </c>
      <c r="J382" s="71"/>
      <c r="K382" s="71">
        <v>24</v>
      </c>
      <c r="L382" s="71">
        <v>5.7660999999999998</v>
      </c>
      <c r="M382" s="71">
        <v>10.940300000000001</v>
      </c>
      <c r="N382" s="71">
        <v>0</v>
      </c>
      <c r="O382" s="71">
        <v>0</v>
      </c>
      <c r="P382" s="71">
        <v>310.04070000000002</v>
      </c>
      <c r="Q382" s="73"/>
      <c r="R382" s="72"/>
    </row>
    <row r="383" spans="1:18" x14ac:dyDescent="0.25">
      <c r="A383" s="71" t="s">
        <v>341</v>
      </c>
      <c r="B383" s="71">
        <v>264.78840000000002</v>
      </c>
      <c r="C383" s="71"/>
      <c r="D383" s="71">
        <v>264.78840000000002</v>
      </c>
      <c r="E383" s="71">
        <v>162</v>
      </c>
      <c r="F383" s="71">
        <v>44.299100000000003</v>
      </c>
      <c r="G383" s="71">
        <v>29.4252</v>
      </c>
      <c r="H383" s="71">
        <v>26</v>
      </c>
      <c r="I383" s="71">
        <v>35.216900000000003</v>
      </c>
      <c r="J383" s="71"/>
      <c r="K383" s="71">
        <v>46</v>
      </c>
      <c r="L383" s="71">
        <v>5.5340999999999996</v>
      </c>
      <c r="M383" s="71">
        <v>24.279599999999999</v>
      </c>
      <c r="N383" s="71">
        <v>0</v>
      </c>
      <c r="O383" s="71">
        <v>0</v>
      </c>
      <c r="P383" s="71">
        <v>318.4932</v>
      </c>
      <c r="Q383" s="73"/>
      <c r="R383" s="72"/>
    </row>
    <row r="384" spans="1:18" x14ac:dyDescent="0.25">
      <c r="A384" s="71" t="s">
        <v>342</v>
      </c>
      <c r="B384" s="71">
        <v>450.78289999999998</v>
      </c>
      <c r="C384" s="71">
        <v>13.7554</v>
      </c>
      <c r="D384" s="71">
        <v>464.53829999999999</v>
      </c>
      <c r="E384" s="71">
        <v>186.08</v>
      </c>
      <c r="F384" s="71">
        <v>77.717299999999994</v>
      </c>
      <c r="G384" s="71">
        <v>27.090699999999998</v>
      </c>
      <c r="H384" s="71">
        <v>63</v>
      </c>
      <c r="I384" s="71">
        <v>61.7836</v>
      </c>
      <c r="J384" s="71">
        <v>0.9123</v>
      </c>
      <c r="K384" s="71">
        <v>29</v>
      </c>
      <c r="L384" s="71">
        <v>9.7088999999999999</v>
      </c>
      <c r="M384" s="71">
        <v>11.5747</v>
      </c>
      <c r="N384" s="71">
        <v>2.3513999999999999</v>
      </c>
      <c r="O384" s="71">
        <v>0</v>
      </c>
      <c r="P384" s="71">
        <v>506.4674</v>
      </c>
      <c r="Q384" s="73"/>
      <c r="R384" s="72"/>
    </row>
    <row r="385" spans="1:18" x14ac:dyDescent="0.25">
      <c r="A385" s="71" t="s">
        <v>343</v>
      </c>
      <c r="B385" s="71">
        <v>329.43939999999998</v>
      </c>
      <c r="C385" s="71"/>
      <c r="D385" s="71">
        <v>329.43939999999998</v>
      </c>
      <c r="E385" s="71">
        <v>136</v>
      </c>
      <c r="F385" s="71">
        <v>55.115200000000002</v>
      </c>
      <c r="G385" s="71">
        <v>20.2212</v>
      </c>
      <c r="H385" s="71">
        <v>44</v>
      </c>
      <c r="I385" s="71">
        <v>43.815399999999997</v>
      </c>
      <c r="J385" s="71">
        <v>0.1384</v>
      </c>
      <c r="K385" s="71">
        <v>30</v>
      </c>
      <c r="L385" s="71">
        <v>6.8853</v>
      </c>
      <c r="M385" s="71">
        <v>13.8688</v>
      </c>
      <c r="N385" s="71">
        <v>0</v>
      </c>
      <c r="O385" s="71">
        <v>0</v>
      </c>
      <c r="P385" s="71">
        <v>363.6678</v>
      </c>
      <c r="Q385" s="73"/>
      <c r="R385" s="72"/>
    </row>
    <row r="386" spans="1:18" x14ac:dyDescent="0.25">
      <c r="A386" s="71" t="s">
        <v>547</v>
      </c>
      <c r="B386" s="73">
        <v>143.0188</v>
      </c>
      <c r="C386" s="71">
        <v>3.2835999999999999</v>
      </c>
      <c r="D386" s="73">
        <v>102.14709999999999</v>
      </c>
      <c r="E386" s="73">
        <v>109.39</v>
      </c>
      <c r="F386" s="71">
        <v>24.476400000000002</v>
      </c>
      <c r="G386" s="71">
        <v>21.228400000000001</v>
      </c>
      <c r="H386" s="71">
        <v>9</v>
      </c>
      <c r="I386" s="71">
        <v>13.585599999999999</v>
      </c>
      <c r="J386" s="71"/>
      <c r="K386" s="71">
        <v>28</v>
      </c>
      <c r="L386" s="71">
        <v>2.1349</v>
      </c>
      <c r="M386" s="71">
        <v>15.5191</v>
      </c>
      <c r="N386" s="71">
        <v>0</v>
      </c>
      <c r="O386" s="71">
        <v>0</v>
      </c>
      <c r="P386" s="73">
        <v>183.04990000000001</v>
      </c>
      <c r="Q386" s="73"/>
      <c r="R386" s="72"/>
    </row>
    <row r="387" spans="1:18" x14ac:dyDescent="0.25">
      <c r="A387" s="71" t="s">
        <v>344</v>
      </c>
      <c r="B387" s="73">
        <v>4418.5113000000001</v>
      </c>
      <c r="C387" s="71">
        <v>49.169699999999999</v>
      </c>
      <c r="D387" s="73">
        <v>4467.6809999999996</v>
      </c>
      <c r="E387" s="71">
        <v>2989.83</v>
      </c>
      <c r="F387" s="71">
        <v>747.44299999999998</v>
      </c>
      <c r="G387" s="71">
        <v>560.59670000000006</v>
      </c>
      <c r="H387" s="71">
        <v>690</v>
      </c>
      <c r="I387" s="71">
        <v>594.20159999999998</v>
      </c>
      <c r="J387" s="71">
        <v>71.848799999999997</v>
      </c>
      <c r="K387" s="71">
        <v>644</v>
      </c>
      <c r="L387" s="71">
        <v>93.374499999999998</v>
      </c>
      <c r="M387" s="71">
        <v>330.37529999999998</v>
      </c>
      <c r="N387" s="71">
        <v>0</v>
      </c>
      <c r="O387" s="71">
        <v>0</v>
      </c>
      <c r="P387" s="73">
        <v>5430.5018</v>
      </c>
      <c r="Q387" s="73"/>
      <c r="R387" s="72"/>
    </row>
    <row r="388" spans="1:18" x14ac:dyDescent="0.25">
      <c r="A388" s="71" t="s">
        <v>345</v>
      </c>
      <c r="B388" s="71">
        <v>1381.4567</v>
      </c>
      <c r="C388" s="71">
        <v>55.857100000000003</v>
      </c>
      <c r="D388" s="71">
        <v>1437.3137999999999</v>
      </c>
      <c r="E388" s="71">
        <v>777</v>
      </c>
      <c r="F388" s="71">
        <v>240.46260000000001</v>
      </c>
      <c r="G388" s="71">
        <v>134.1344</v>
      </c>
      <c r="H388" s="71">
        <v>228</v>
      </c>
      <c r="I388" s="71">
        <v>191.1627</v>
      </c>
      <c r="J388" s="71">
        <v>27.6279</v>
      </c>
      <c r="K388" s="71">
        <v>1</v>
      </c>
      <c r="L388" s="71">
        <v>30.039899999999999</v>
      </c>
      <c r="M388" s="71"/>
      <c r="N388" s="71">
        <v>0</v>
      </c>
      <c r="O388" s="71">
        <v>0</v>
      </c>
      <c r="P388" s="71">
        <v>1599.0761</v>
      </c>
      <c r="Q388" s="73"/>
      <c r="R388" s="72"/>
    </row>
    <row r="389" spans="1:18" x14ac:dyDescent="0.25">
      <c r="A389" s="71" t="s">
        <v>346</v>
      </c>
      <c r="B389" s="73">
        <v>266.3596</v>
      </c>
      <c r="C389" s="71">
        <v>20.2393</v>
      </c>
      <c r="D389" s="73">
        <v>286.59890000000001</v>
      </c>
      <c r="E389" s="73">
        <v>186</v>
      </c>
      <c r="F389" s="71">
        <v>47.948</v>
      </c>
      <c r="G389" s="71">
        <v>34.512999999999998</v>
      </c>
      <c r="H389" s="71">
        <v>45</v>
      </c>
      <c r="I389" s="71">
        <v>38.117699999999999</v>
      </c>
      <c r="J389" s="71">
        <v>5.1618000000000004</v>
      </c>
      <c r="K389" s="71"/>
      <c r="L389" s="71">
        <v>5.9898999999999996</v>
      </c>
      <c r="M389" s="71"/>
      <c r="N389" s="71">
        <v>6.6745000000000001</v>
      </c>
      <c r="O389" s="71">
        <v>0</v>
      </c>
      <c r="P389" s="73">
        <v>332.94819999999999</v>
      </c>
      <c r="Q389" s="73"/>
      <c r="R389" s="72"/>
    </row>
    <row r="390" spans="1:18" x14ac:dyDescent="0.25">
      <c r="A390" s="71" t="s">
        <v>347</v>
      </c>
      <c r="B390" s="71">
        <v>3594.5608999999999</v>
      </c>
      <c r="C390" s="71">
        <v>113.4633</v>
      </c>
      <c r="D390" s="71">
        <v>3708.0241999999998</v>
      </c>
      <c r="E390" s="71">
        <v>1781.93</v>
      </c>
      <c r="F390" s="71">
        <v>620.35239999999999</v>
      </c>
      <c r="G390" s="71">
        <v>290.39440000000002</v>
      </c>
      <c r="H390" s="71">
        <v>567</v>
      </c>
      <c r="I390" s="71">
        <v>493.16719999999998</v>
      </c>
      <c r="J390" s="71">
        <v>55.374600000000001</v>
      </c>
      <c r="K390" s="71">
        <v>108</v>
      </c>
      <c r="L390" s="71">
        <v>77.497699999999995</v>
      </c>
      <c r="M390" s="71">
        <v>18.301400000000001</v>
      </c>
      <c r="N390" s="71">
        <v>0</v>
      </c>
      <c r="O390" s="71">
        <v>0</v>
      </c>
      <c r="P390" s="71">
        <v>4072.0945999999999</v>
      </c>
      <c r="Q390" s="73"/>
      <c r="R390" s="72"/>
    </row>
    <row r="391" spans="1:18" x14ac:dyDescent="0.25">
      <c r="A391" s="71" t="s">
        <v>548</v>
      </c>
      <c r="B391" s="73">
        <v>202.81739999999999</v>
      </c>
      <c r="C391" s="71"/>
      <c r="D391" s="73">
        <v>139.6319</v>
      </c>
      <c r="E391" s="71">
        <v>122.2</v>
      </c>
      <c r="F391" s="71">
        <v>33.931399999999996</v>
      </c>
      <c r="G391" s="71">
        <v>22.0672</v>
      </c>
      <c r="H391" s="71">
        <v>36</v>
      </c>
      <c r="I391" s="71">
        <v>18.571000000000002</v>
      </c>
      <c r="J391" s="71">
        <v>13.0717</v>
      </c>
      <c r="K391" s="71"/>
      <c r="L391" s="71">
        <v>2.9182999999999999</v>
      </c>
      <c r="M391" s="71"/>
      <c r="N391" s="71">
        <v>4.7774999999999999</v>
      </c>
      <c r="O391" s="71">
        <v>0</v>
      </c>
      <c r="P391" s="73">
        <v>242.7338</v>
      </c>
      <c r="Q391" s="73"/>
      <c r="R391" s="72"/>
    </row>
    <row r="392" spans="1:18" x14ac:dyDescent="0.25">
      <c r="A392" s="71" t="s">
        <v>348</v>
      </c>
      <c r="B392" s="71">
        <v>1158.7491</v>
      </c>
      <c r="C392" s="71">
        <v>35.5139</v>
      </c>
      <c r="D392" s="71">
        <v>1194.2629999999999</v>
      </c>
      <c r="E392" s="71">
        <v>483.61</v>
      </c>
      <c r="F392" s="71">
        <v>199.80019999999999</v>
      </c>
      <c r="G392" s="71">
        <v>70.952500000000001</v>
      </c>
      <c r="H392" s="71">
        <v>192</v>
      </c>
      <c r="I392" s="71">
        <v>158.83699999999999</v>
      </c>
      <c r="J392" s="71">
        <v>24.872299999999999</v>
      </c>
      <c r="K392" s="71">
        <v>13</v>
      </c>
      <c r="L392" s="71">
        <v>24.960100000000001</v>
      </c>
      <c r="M392" s="71"/>
      <c r="N392" s="71">
        <v>16.473700000000001</v>
      </c>
      <c r="O392" s="71">
        <v>0</v>
      </c>
      <c r="P392" s="71">
        <v>1306.5615</v>
      </c>
      <c r="Q392" s="73"/>
      <c r="R392" s="72"/>
    </row>
    <row r="393" spans="1:18" x14ac:dyDescent="0.25">
      <c r="A393" s="71" t="s">
        <v>349</v>
      </c>
      <c r="B393" s="71">
        <v>391.91090000000003</v>
      </c>
      <c r="C393" s="71"/>
      <c r="D393" s="71">
        <v>391.91090000000003</v>
      </c>
      <c r="E393" s="71">
        <v>164</v>
      </c>
      <c r="F393" s="71">
        <v>65.566699999999997</v>
      </c>
      <c r="G393" s="71">
        <v>24.6083</v>
      </c>
      <c r="H393" s="71">
        <v>55</v>
      </c>
      <c r="I393" s="71">
        <v>52.124099999999999</v>
      </c>
      <c r="J393" s="71">
        <v>2.1568999999999998</v>
      </c>
      <c r="K393" s="71"/>
      <c r="L393" s="71">
        <v>8.1908999999999992</v>
      </c>
      <c r="M393" s="71"/>
      <c r="N393" s="71">
        <v>3.6459000000000001</v>
      </c>
      <c r="O393" s="71">
        <v>0</v>
      </c>
      <c r="P393" s="71">
        <v>422.322</v>
      </c>
      <c r="Q393" s="73"/>
      <c r="R393" s="72"/>
    </row>
    <row r="394" spans="1:18" x14ac:dyDescent="0.25">
      <c r="A394" s="71" t="s">
        <v>549</v>
      </c>
      <c r="B394" s="71">
        <v>38.018999999999998</v>
      </c>
      <c r="C394" s="71"/>
      <c r="D394" s="71">
        <v>26.347799999999999</v>
      </c>
      <c r="E394" s="71">
        <v>15</v>
      </c>
      <c r="F394" s="71">
        <v>6.3605999999999998</v>
      </c>
      <c r="G394" s="71">
        <v>2.1598999999999999</v>
      </c>
      <c r="H394" s="71">
        <v>6</v>
      </c>
      <c r="I394" s="71">
        <v>3.5043000000000002</v>
      </c>
      <c r="J394" s="71">
        <v>1.8717999999999999</v>
      </c>
      <c r="K394" s="71"/>
      <c r="L394" s="71">
        <v>0.55069999999999997</v>
      </c>
      <c r="M394" s="71"/>
      <c r="N394" s="71">
        <v>0</v>
      </c>
      <c r="O394" s="71">
        <v>0</v>
      </c>
      <c r="P394" s="71">
        <v>42.050699999999999</v>
      </c>
      <c r="Q394" s="73"/>
      <c r="R394" s="72"/>
    </row>
    <row r="395" spans="1:18" x14ac:dyDescent="0.25">
      <c r="A395" s="71" t="s">
        <v>350</v>
      </c>
      <c r="B395" s="71">
        <v>592.02589999999998</v>
      </c>
      <c r="C395" s="71">
        <v>3.9133</v>
      </c>
      <c r="D395" s="71">
        <v>595.93920000000003</v>
      </c>
      <c r="E395" s="71">
        <v>375</v>
      </c>
      <c r="F395" s="71">
        <v>99.700599999999994</v>
      </c>
      <c r="G395" s="71">
        <v>68.824799999999996</v>
      </c>
      <c r="H395" s="71">
        <v>77</v>
      </c>
      <c r="I395" s="71">
        <v>79.259900000000002</v>
      </c>
      <c r="J395" s="71"/>
      <c r="K395" s="71">
        <v>22</v>
      </c>
      <c r="L395" s="71">
        <v>12.4551</v>
      </c>
      <c r="M395" s="71">
        <v>5.7268999999999997</v>
      </c>
      <c r="N395" s="71">
        <v>0</v>
      </c>
      <c r="O395" s="71">
        <v>0</v>
      </c>
      <c r="P395" s="71">
        <v>670.49090000000001</v>
      </c>
      <c r="Q395" s="73"/>
      <c r="R395" s="72"/>
    </row>
    <row r="396" spans="1:18" x14ac:dyDescent="0.25">
      <c r="A396" s="71" t="s">
        <v>351</v>
      </c>
      <c r="B396" s="71">
        <v>510.476</v>
      </c>
      <c r="C396" s="71">
        <v>12.220800000000001</v>
      </c>
      <c r="D396" s="71">
        <v>522.69680000000005</v>
      </c>
      <c r="E396" s="71">
        <v>147</v>
      </c>
      <c r="F396" s="71">
        <v>87.447199999999995</v>
      </c>
      <c r="G396" s="71">
        <v>14.888199999999999</v>
      </c>
      <c r="H396" s="71">
        <v>54</v>
      </c>
      <c r="I396" s="71">
        <v>69.518699999999995</v>
      </c>
      <c r="J396" s="71"/>
      <c r="K396" s="71">
        <v>1</v>
      </c>
      <c r="L396" s="71">
        <v>10.9244</v>
      </c>
      <c r="M396" s="71"/>
      <c r="N396" s="71">
        <v>0</v>
      </c>
      <c r="O396" s="71">
        <v>0</v>
      </c>
      <c r="P396" s="71">
        <v>537.58500000000004</v>
      </c>
      <c r="Q396" s="73"/>
      <c r="R396" s="72"/>
    </row>
    <row r="397" spans="1:18" x14ac:dyDescent="0.25">
      <c r="A397" s="71" t="s">
        <v>352</v>
      </c>
      <c r="B397" s="73">
        <v>650.48199999999997</v>
      </c>
      <c r="C397" s="71">
        <v>4.9363000000000001</v>
      </c>
      <c r="D397" s="73">
        <v>655.41830000000004</v>
      </c>
      <c r="E397" s="73">
        <v>112</v>
      </c>
      <c r="F397" s="71">
        <v>109.6515</v>
      </c>
      <c r="G397" s="71">
        <v>0.58709999999999996</v>
      </c>
      <c r="H397" s="71">
        <v>53</v>
      </c>
      <c r="I397" s="71">
        <v>87.170599999999993</v>
      </c>
      <c r="J397" s="71"/>
      <c r="K397" s="71">
        <v>1</v>
      </c>
      <c r="L397" s="71">
        <v>13.6982</v>
      </c>
      <c r="M397" s="71"/>
      <c r="N397" s="71">
        <v>0</v>
      </c>
      <c r="O397" s="71">
        <v>0</v>
      </c>
      <c r="P397" s="73">
        <v>656.00540000000001</v>
      </c>
      <c r="Q397" s="73"/>
      <c r="R397" s="72"/>
    </row>
    <row r="398" spans="1:18" x14ac:dyDescent="0.25">
      <c r="A398" s="71" t="s">
        <v>353</v>
      </c>
      <c r="B398" s="73">
        <v>3921.5355</v>
      </c>
      <c r="C398" s="71">
        <v>70.212599999999995</v>
      </c>
      <c r="D398" s="73">
        <v>3991.7480999999998</v>
      </c>
      <c r="E398" s="73">
        <v>1002.64</v>
      </c>
      <c r="F398" s="73">
        <v>667.81949999999995</v>
      </c>
      <c r="G398" s="71">
        <v>83.705100000000002</v>
      </c>
      <c r="H398" s="68">
        <v>413</v>
      </c>
      <c r="I398" s="73">
        <v>530.90250000000003</v>
      </c>
      <c r="J398" s="71"/>
      <c r="K398" s="71">
        <v>112</v>
      </c>
      <c r="L398" s="71">
        <v>83.427499999999995</v>
      </c>
      <c r="M398" s="71">
        <v>17.1435</v>
      </c>
      <c r="N398" s="71">
        <v>0</v>
      </c>
      <c r="O398" s="71">
        <v>0</v>
      </c>
      <c r="P398" s="73">
        <v>4092.5967000000001</v>
      </c>
      <c r="Q398" s="73"/>
      <c r="R398" s="72"/>
    </row>
    <row r="399" spans="1:18" x14ac:dyDescent="0.25">
      <c r="A399" s="71" t="s">
        <v>354</v>
      </c>
      <c r="B399" s="73">
        <v>10563.3698</v>
      </c>
      <c r="C399" s="71">
        <v>465.97930000000002</v>
      </c>
      <c r="D399" s="73">
        <v>11029.349099999999</v>
      </c>
      <c r="E399" s="73">
        <v>3106.95</v>
      </c>
      <c r="F399" s="71">
        <v>1845.2101</v>
      </c>
      <c r="G399" s="71">
        <v>315.435</v>
      </c>
      <c r="H399" s="71">
        <v>1198</v>
      </c>
      <c r="I399" s="71">
        <v>1466.9033999999999</v>
      </c>
      <c r="J399" s="71"/>
      <c r="K399" s="71">
        <v>856</v>
      </c>
      <c r="L399" s="71">
        <v>230.51339999999999</v>
      </c>
      <c r="M399" s="71">
        <v>375.29199999999997</v>
      </c>
      <c r="N399" s="71">
        <v>16.0382</v>
      </c>
      <c r="O399" s="71">
        <v>0</v>
      </c>
      <c r="P399" s="73">
        <v>11736.114299999999</v>
      </c>
      <c r="Q399" s="73"/>
      <c r="R399" s="72"/>
    </row>
    <row r="400" spans="1:18" x14ac:dyDescent="0.25">
      <c r="A400" s="71" t="s">
        <v>355</v>
      </c>
      <c r="B400" s="71">
        <v>2378.2772</v>
      </c>
      <c r="C400" s="71">
        <v>145.1285</v>
      </c>
      <c r="D400" s="71">
        <v>2523.4056999999998</v>
      </c>
      <c r="E400" s="71">
        <v>1139.25</v>
      </c>
      <c r="F400" s="71">
        <v>422.16579999999999</v>
      </c>
      <c r="G400" s="71">
        <v>179.27109999999999</v>
      </c>
      <c r="H400" s="71">
        <v>362</v>
      </c>
      <c r="I400" s="71">
        <v>335.613</v>
      </c>
      <c r="J400" s="71">
        <v>19.790299999999998</v>
      </c>
      <c r="K400" s="71">
        <v>8</v>
      </c>
      <c r="L400" s="71">
        <v>52.739199999999997</v>
      </c>
      <c r="M400" s="71"/>
      <c r="N400" s="71">
        <v>32.552700000000002</v>
      </c>
      <c r="O400" s="71">
        <v>0</v>
      </c>
      <c r="P400" s="71">
        <v>2755.0198</v>
      </c>
      <c r="Q400" s="73"/>
      <c r="R400" s="72"/>
    </row>
    <row r="401" spans="1:18" x14ac:dyDescent="0.25">
      <c r="A401" s="71" t="s">
        <v>356</v>
      </c>
      <c r="B401" s="71">
        <v>305.24489999999997</v>
      </c>
      <c r="C401" s="71">
        <v>16.4999</v>
      </c>
      <c r="D401" s="71">
        <v>321.7448</v>
      </c>
      <c r="E401" s="71">
        <v>216.69</v>
      </c>
      <c r="F401" s="71">
        <v>53.8279</v>
      </c>
      <c r="G401" s="71">
        <v>40.715499999999999</v>
      </c>
      <c r="H401" s="71">
        <v>52</v>
      </c>
      <c r="I401" s="71">
        <v>42.792099999999998</v>
      </c>
      <c r="J401" s="71">
        <v>6.9059999999999997</v>
      </c>
      <c r="K401" s="71"/>
      <c r="L401" s="71">
        <v>6.7244999999999999</v>
      </c>
      <c r="M401" s="71"/>
      <c r="N401" s="71">
        <v>0</v>
      </c>
      <c r="O401" s="71">
        <v>0</v>
      </c>
      <c r="P401" s="71">
        <v>369.36630000000002</v>
      </c>
      <c r="Q401" s="73"/>
      <c r="R401" s="72"/>
    </row>
    <row r="402" spans="1:18" x14ac:dyDescent="0.25">
      <c r="A402" s="71" t="s">
        <v>357</v>
      </c>
      <c r="B402" s="71">
        <v>236.05160000000001</v>
      </c>
      <c r="C402" s="71">
        <v>11.4636</v>
      </c>
      <c r="D402" s="71">
        <v>247.51519999999999</v>
      </c>
      <c r="E402" s="71">
        <v>111</v>
      </c>
      <c r="F402" s="71">
        <v>41.409300000000002</v>
      </c>
      <c r="G402" s="71">
        <v>17.3977</v>
      </c>
      <c r="H402" s="71">
        <v>32</v>
      </c>
      <c r="I402" s="71">
        <v>32.919499999999999</v>
      </c>
      <c r="J402" s="71"/>
      <c r="K402" s="71">
        <v>2</v>
      </c>
      <c r="L402" s="71">
        <v>5.1730999999999998</v>
      </c>
      <c r="M402" s="71"/>
      <c r="N402" s="71">
        <v>0</v>
      </c>
      <c r="O402" s="71">
        <v>0</v>
      </c>
      <c r="P402" s="71">
        <v>264.91289999999998</v>
      </c>
      <c r="Q402" s="73"/>
      <c r="R402" s="72"/>
    </row>
    <row r="403" spans="1:18" x14ac:dyDescent="0.25">
      <c r="A403" s="71" t="s">
        <v>358</v>
      </c>
      <c r="B403" s="71">
        <v>311.89940000000001</v>
      </c>
      <c r="C403" s="71"/>
      <c r="D403" s="71">
        <v>311.89940000000001</v>
      </c>
      <c r="E403" s="71">
        <v>298.33</v>
      </c>
      <c r="F403" s="71">
        <v>52.180799999999998</v>
      </c>
      <c r="G403" s="71">
        <v>61.537300000000002</v>
      </c>
      <c r="H403" s="71">
        <v>44</v>
      </c>
      <c r="I403" s="71">
        <v>41.482599999999998</v>
      </c>
      <c r="J403" s="71">
        <v>1.8879999999999999</v>
      </c>
      <c r="K403" s="71"/>
      <c r="L403" s="71">
        <v>6.5186999999999999</v>
      </c>
      <c r="M403" s="71"/>
      <c r="N403" s="71">
        <v>5.7840999999999996</v>
      </c>
      <c r="O403" s="71">
        <v>0</v>
      </c>
      <c r="P403" s="71">
        <v>381.10879999999997</v>
      </c>
      <c r="Q403" s="73"/>
      <c r="R403" s="72"/>
    </row>
    <row r="404" spans="1:18" x14ac:dyDescent="0.25">
      <c r="A404" s="71" t="s">
        <v>359</v>
      </c>
      <c r="B404" s="71">
        <v>510.18869999999998</v>
      </c>
      <c r="C404" s="71">
        <v>10.0412</v>
      </c>
      <c r="D404" s="71">
        <v>520.22990000000004</v>
      </c>
      <c r="E404" s="71">
        <v>205</v>
      </c>
      <c r="F404" s="71">
        <v>87.034499999999994</v>
      </c>
      <c r="G404" s="71">
        <v>29.491399999999999</v>
      </c>
      <c r="H404" s="71">
        <v>82</v>
      </c>
      <c r="I404" s="71">
        <v>69.190600000000003</v>
      </c>
      <c r="J404" s="71">
        <v>9.6071000000000009</v>
      </c>
      <c r="K404" s="71">
        <v>13</v>
      </c>
      <c r="L404" s="71">
        <v>10.8728</v>
      </c>
      <c r="M404" s="71">
        <v>1.2763</v>
      </c>
      <c r="N404" s="71">
        <v>0</v>
      </c>
      <c r="O404" s="71">
        <v>0</v>
      </c>
      <c r="P404" s="71">
        <v>560.60469999999998</v>
      </c>
      <c r="Q404" s="73"/>
      <c r="R404" s="72"/>
    </row>
    <row r="405" spans="1:18" x14ac:dyDescent="0.25">
      <c r="A405" s="71" t="s">
        <v>360</v>
      </c>
      <c r="B405" s="71">
        <v>595.04639999999995</v>
      </c>
      <c r="C405" s="71">
        <v>15.607799999999999</v>
      </c>
      <c r="D405" s="71">
        <v>610.65419999999995</v>
      </c>
      <c r="E405" s="71">
        <v>350</v>
      </c>
      <c r="F405" s="71">
        <v>102.16240000000001</v>
      </c>
      <c r="G405" s="71">
        <v>61.959400000000002</v>
      </c>
      <c r="H405" s="71">
        <v>133</v>
      </c>
      <c r="I405" s="71">
        <v>81.216999999999999</v>
      </c>
      <c r="J405" s="71">
        <v>38.837200000000003</v>
      </c>
      <c r="K405" s="71">
        <v>1</v>
      </c>
      <c r="L405" s="71">
        <v>12.762700000000001</v>
      </c>
      <c r="M405" s="71"/>
      <c r="N405" s="71">
        <v>1.3915999999999999</v>
      </c>
      <c r="O405" s="71">
        <v>0</v>
      </c>
      <c r="P405" s="71">
        <v>712.8424</v>
      </c>
      <c r="Q405" s="73"/>
      <c r="R405" s="72"/>
    </row>
    <row r="406" spans="1:18" x14ac:dyDescent="0.25">
      <c r="A406" s="71" t="s">
        <v>550</v>
      </c>
      <c r="B406" s="71">
        <v>50.459200000000003</v>
      </c>
      <c r="C406" s="71"/>
      <c r="D406" s="71">
        <v>30.893799999999999</v>
      </c>
      <c r="E406" s="71">
        <v>25.1</v>
      </c>
      <c r="F406" s="71">
        <v>8.4418000000000006</v>
      </c>
      <c r="G406" s="71">
        <v>4.1645000000000003</v>
      </c>
      <c r="H406" s="71">
        <v>6</v>
      </c>
      <c r="I406" s="71">
        <v>4.1089000000000002</v>
      </c>
      <c r="J406" s="71">
        <v>1.4182999999999999</v>
      </c>
      <c r="K406" s="71"/>
      <c r="L406" s="71">
        <v>0.64570000000000005</v>
      </c>
      <c r="M406" s="71"/>
      <c r="N406" s="71">
        <v>0</v>
      </c>
      <c r="O406" s="71">
        <v>0</v>
      </c>
      <c r="P406" s="71">
        <v>56.042000000000002</v>
      </c>
      <c r="Q406" s="73"/>
      <c r="R406" s="72"/>
    </row>
    <row r="407" spans="1:18" x14ac:dyDescent="0.25">
      <c r="A407" s="71" t="s">
        <v>361</v>
      </c>
      <c r="B407" s="71">
        <v>387.66340000000002</v>
      </c>
      <c r="C407" s="71">
        <v>10.6083</v>
      </c>
      <c r="D407" s="71">
        <v>398.27170000000001</v>
      </c>
      <c r="E407" s="71">
        <v>232</v>
      </c>
      <c r="F407" s="71">
        <v>66.630899999999997</v>
      </c>
      <c r="G407" s="71">
        <v>41.342300000000002</v>
      </c>
      <c r="H407" s="71">
        <v>52</v>
      </c>
      <c r="I407" s="71">
        <v>52.970100000000002</v>
      </c>
      <c r="J407" s="71"/>
      <c r="K407" s="71"/>
      <c r="L407" s="71">
        <v>8.3239000000000001</v>
      </c>
      <c r="M407" s="71"/>
      <c r="N407" s="71">
        <v>1.7887</v>
      </c>
      <c r="O407" s="71">
        <v>0</v>
      </c>
      <c r="P407" s="71">
        <v>441.40269999999998</v>
      </c>
      <c r="Q407" s="73"/>
      <c r="R407" s="72"/>
    </row>
    <row r="408" spans="1:18" x14ac:dyDescent="0.25">
      <c r="A408" s="71" t="s">
        <v>362</v>
      </c>
      <c r="B408" s="73">
        <v>493.83</v>
      </c>
      <c r="C408" s="71">
        <v>17.885000000000002</v>
      </c>
      <c r="D408" s="73">
        <v>511.71499999999997</v>
      </c>
      <c r="E408" s="73">
        <v>304</v>
      </c>
      <c r="F408" s="71">
        <v>85.609899999999996</v>
      </c>
      <c r="G408" s="71">
        <v>54.597499999999997</v>
      </c>
      <c r="H408" s="68">
        <v>65</v>
      </c>
      <c r="I408" s="71">
        <v>68.058099999999996</v>
      </c>
      <c r="J408" s="71"/>
      <c r="K408" s="71"/>
      <c r="L408" s="71">
        <v>10.694800000000001</v>
      </c>
      <c r="M408" s="71"/>
      <c r="N408" s="71">
        <v>10.4397</v>
      </c>
      <c r="O408" s="71">
        <v>0</v>
      </c>
      <c r="P408" s="73">
        <v>576.75220000000002</v>
      </c>
      <c r="Q408" s="73"/>
      <c r="R408" s="72"/>
    </row>
    <row r="409" spans="1:18" x14ac:dyDescent="0.25">
      <c r="A409" s="71" t="s">
        <v>363</v>
      </c>
      <c r="B409" s="71">
        <v>3994.7174</v>
      </c>
      <c r="C409" s="71">
        <v>122.29819999999999</v>
      </c>
      <c r="D409" s="71">
        <v>4117.0155999999997</v>
      </c>
      <c r="E409" s="71">
        <v>2256.65</v>
      </c>
      <c r="F409" s="71">
        <v>923.077</v>
      </c>
      <c r="G409" s="71">
        <v>333.39330000000001</v>
      </c>
      <c r="H409" s="71">
        <v>1208</v>
      </c>
      <c r="I409" s="71">
        <v>733.82690000000002</v>
      </c>
      <c r="J409" s="71">
        <v>355.62979999999999</v>
      </c>
      <c r="K409" s="71">
        <v>195</v>
      </c>
      <c r="L409" s="71">
        <v>115.31570000000001</v>
      </c>
      <c r="M409" s="71">
        <v>47.810600000000001</v>
      </c>
      <c r="N409" s="71">
        <v>33.256500000000003</v>
      </c>
      <c r="O409" s="71">
        <v>0</v>
      </c>
      <c r="P409" s="71">
        <v>4887.1058000000003</v>
      </c>
      <c r="Q409" s="73"/>
      <c r="R409" s="72"/>
    </row>
    <row r="410" spans="1:18" x14ac:dyDescent="0.25">
      <c r="A410" s="71" t="s">
        <v>364</v>
      </c>
      <c r="B410" s="71">
        <v>714.46010000000001</v>
      </c>
      <c r="C410" s="71">
        <v>16.3611</v>
      </c>
      <c r="D410" s="71">
        <v>730.82119999999998</v>
      </c>
      <c r="E410" s="71">
        <v>394.5</v>
      </c>
      <c r="F410" s="71">
        <v>122.2664</v>
      </c>
      <c r="G410" s="71">
        <v>68.058400000000006</v>
      </c>
      <c r="H410" s="71">
        <v>72</v>
      </c>
      <c r="I410" s="71">
        <v>97.199200000000005</v>
      </c>
      <c r="J410" s="71"/>
      <c r="K410" s="71"/>
      <c r="L410" s="71">
        <v>15.2742</v>
      </c>
      <c r="M410" s="71"/>
      <c r="N410" s="71">
        <v>0</v>
      </c>
      <c r="O410" s="71">
        <v>0</v>
      </c>
      <c r="P410" s="71">
        <v>798.87959999999998</v>
      </c>
      <c r="Q410" s="73"/>
      <c r="R410" s="72"/>
    </row>
    <row r="411" spans="1:18" x14ac:dyDescent="0.25">
      <c r="A411" s="71" t="s">
        <v>365</v>
      </c>
      <c r="B411" s="73">
        <v>457.59890000000001</v>
      </c>
      <c r="C411" s="71">
        <v>22.696300000000001</v>
      </c>
      <c r="D411" s="73">
        <v>480.29520000000002</v>
      </c>
      <c r="E411" s="71">
        <v>179.03</v>
      </c>
      <c r="F411" s="71">
        <v>80.353399999999993</v>
      </c>
      <c r="G411" s="71">
        <v>24.6692</v>
      </c>
      <c r="H411" s="71">
        <v>70</v>
      </c>
      <c r="I411" s="71">
        <v>63.879300000000001</v>
      </c>
      <c r="J411" s="71">
        <v>4.5906000000000002</v>
      </c>
      <c r="K411" s="71"/>
      <c r="L411" s="71">
        <v>10.0382</v>
      </c>
      <c r="M411" s="71"/>
      <c r="N411" s="71">
        <v>7.3598999999999997</v>
      </c>
      <c r="O411" s="71">
        <v>0</v>
      </c>
      <c r="P411" s="73">
        <v>516.91489999999999</v>
      </c>
      <c r="Q411" s="73"/>
      <c r="R411" s="72"/>
    </row>
    <row r="412" spans="1:18" x14ac:dyDescent="0.25">
      <c r="A412" s="71" t="s">
        <v>366</v>
      </c>
      <c r="B412" s="71">
        <v>1358.0808999999999</v>
      </c>
      <c r="C412" s="71">
        <v>42.399000000000001</v>
      </c>
      <c r="D412" s="71">
        <v>1400.4799</v>
      </c>
      <c r="E412" s="71"/>
      <c r="F412" s="71">
        <v>234.30029999999999</v>
      </c>
      <c r="G412" s="71"/>
      <c r="H412" s="71"/>
      <c r="I412" s="71">
        <v>186.2638</v>
      </c>
      <c r="J412" s="71"/>
      <c r="K412" s="71"/>
      <c r="L412" s="71">
        <v>29.27</v>
      </c>
      <c r="M412" s="71"/>
      <c r="N412" s="71">
        <v>13.220599999999999</v>
      </c>
      <c r="O412" s="71">
        <v>0</v>
      </c>
      <c r="P412" s="71">
        <v>1413.7004999999999</v>
      </c>
      <c r="Q412" s="73"/>
      <c r="R412" s="72"/>
    </row>
    <row r="413" spans="1:18" x14ac:dyDescent="0.25">
      <c r="A413" s="71" t="s">
        <v>367</v>
      </c>
      <c r="B413" s="71">
        <v>540.95929999999998</v>
      </c>
      <c r="C413" s="71">
        <v>35.190800000000003</v>
      </c>
      <c r="D413" s="71">
        <v>576.15009999999995</v>
      </c>
      <c r="E413" s="71">
        <v>269</v>
      </c>
      <c r="F413" s="71">
        <v>96.389899999999997</v>
      </c>
      <c r="G413" s="71">
        <v>43.152500000000003</v>
      </c>
      <c r="H413" s="71">
        <v>78</v>
      </c>
      <c r="I413" s="71">
        <v>76.628</v>
      </c>
      <c r="J413" s="71">
        <v>1.0289999999999999</v>
      </c>
      <c r="K413" s="71">
        <v>9</v>
      </c>
      <c r="L413" s="71">
        <v>12.041499999999999</v>
      </c>
      <c r="M413" s="71"/>
      <c r="N413" s="71">
        <v>6.4097999999999997</v>
      </c>
      <c r="O413" s="71">
        <v>0</v>
      </c>
      <c r="P413" s="71">
        <v>626.7414</v>
      </c>
      <c r="Q413" s="73"/>
      <c r="R413" s="72"/>
    </row>
    <row r="414" spans="1:18" x14ac:dyDescent="0.25">
      <c r="A414" s="71" t="s">
        <v>368</v>
      </c>
      <c r="B414" s="71">
        <v>714.08</v>
      </c>
      <c r="C414" s="71">
        <v>20.135999999999999</v>
      </c>
      <c r="D414" s="71">
        <v>734.21600000000001</v>
      </c>
      <c r="E414" s="71">
        <v>256.07</v>
      </c>
      <c r="F414" s="71">
        <v>122.8343</v>
      </c>
      <c r="G414" s="71">
        <v>33.308900000000001</v>
      </c>
      <c r="H414" s="71">
        <v>126</v>
      </c>
      <c r="I414" s="71">
        <v>97.650700000000001</v>
      </c>
      <c r="J414" s="71">
        <v>21.262</v>
      </c>
      <c r="K414" s="71">
        <v>2</v>
      </c>
      <c r="L414" s="71">
        <v>15.3451</v>
      </c>
      <c r="M414" s="71"/>
      <c r="N414" s="71">
        <v>0</v>
      </c>
      <c r="O414" s="71">
        <v>0</v>
      </c>
      <c r="P414" s="71">
        <v>788.78689999999995</v>
      </c>
      <c r="Q414" s="73"/>
      <c r="R414" s="72"/>
    </row>
    <row r="415" spans="1:18" x14ac:dyDescent="0.25">
      <c r="A415" s="71" t="s">
        <v>369</v>
      </c>
      <c r="B415" s="71">
        <v>290.15269999999998</v>
      </c>
      <c r="C415" s="71"/>
      <c r="D415" s="71">
        <v>290.15269999999998</v>
      </c>
      <c r="E415" s="71">
        <v>80.39</v>
      </c>
      <c r="F415" s="71">
        <v>48.542499999999997</v>
      </c>
      <c r="G415" s="71">
        <v>7.9619</v>
      </c>
      <c r="H415" s="71">
        <v>41</v>
      </c>
      <c r="I415" s="71">
        <v>38.590299999999999</v>
      </c>
      <c r="J415" s="71">
        <v>1.8072999999999999</v>
      </c>
      <c r="K415" s="71"/>
      <c r="L415" s="71">
        <v>6.0641999999999996</v>
      </c>
      <c r="M415" s="71"/>
      <c r="N415" s="71">
        <v>0</v>
      </c>
      <c r="O415" s="71">
        <v>0</v>
      </c>
      <c r="P415" s="71">
        <v>299.92189999999999</v>
      </c>
      <c r="Q415" s="73"/>
      <c r="R415" s="72"/>
    </row>
    <row r="416" spans="1:18" x14ac:dyDescent="0.25">
      <c r="A416" s="71" t="s">
        <v>551</v>
      </c>
      <c r="B416" s="71">
        <v>104.45740000000001</v>
      </c>
      <c r="C416" s="71"/>
      <c r="D416" s="71">
        <v>74.970799999999997</v>
      </c>
      <c r="E416" s="71">
        <v>41</v>
      </c>
      <c r="F416" s="71">
        <v>17.4757</v>
      </c>
      <c r="G416" s="71">
        <v>5.8811</v>
      </c>
      <c r="H416" s="71">
        <v>11</v>
      </c>
      <c r="I416" s="71">
        <v>9.9710999999999999</v>
      </c>
      <c r="J416" s="71">
        <v>0.77170000000000005</v>
      </c>
      <c r="K416" s="71"/>
      <c r="L416" s="71">
        <v>1.5669</v>
      </c>
      <c r="M416" s="71"/>
      <c r="N416" s="71">
        <v>0</v>
      </c>
      <c r="O416" s="71">
        <v>0</v>
      </c>
      <c r="P416" s="71">
        <v>111.11020000000001</v>
      </c>
      <c r="Q416" s="73"/>
      <c r="R416" s="72"/>
    </row>
    <row r="417" spans="1:18" x14ac:dyDescent="0.25">
      <c r="A417" s="71" t="s">
        <v>370</v>
      </c>
      <c r="B417" s="71">
        <v>191.51900000000001</v>
      </c>
      <c r="C417" s="71"/>
      <c r="D417" s="71">
        <v>191.51900000000001</v>
      </c>
      <c r="E417" s="71">
        <v>98</v>
      </c>
      <c r="F417" s="71">
        <v>32.0411</v>
      </c>
      <c r="G417" s="71">
        <v>16.489699999999999</v>
      </c>
      <c r="H417" s="71">
        <v>32</v>
      </c>
      <c r="I417" s="71">
        <v>25.472000000000001</v>
      </c>
      <c r="J417" s="71">
        <v>4.8959999999999999</v>
      </c>
      <c r="K417" s="71"/>
      <c r="L417" s="71">
        <v>4.0026999999999999</v>
      </c>
      <c r="M417" s="71"/>
      <c r="N417" s="71">
        <v>0</v>
      </c>
      <c r="O417" s="71">
        <v>0</v>
      </c>
      <c r="P417" s="71">
        <v>212.90469999999999</v>
      </c>
      <c r="Q417" s="73"/>
      <c r="R417" s="72"/>
    </row>
    <row r="418" spans="1:18" x14ac:dyDescent="0.25">
      <c r="A418" s="71" t="s">
        <v>371</v>
      </c>
      <c r="B418" s="73">
        <v>544.73649999999998</v>
      </c>
      <c r="C418" s="71">
        <v>4.8780999999999999</v>
      </c>
      <c r="D418" s="73">
        <v>549.6146</v>
      </c>
      <c r="E418" s="71">
        <v>313.5</v>
      </c>
      <c r="F418" s="71">
        <v>91.950500000000005</v>
      </c>
      <c r="G418" s="71">
        <v>55.3874</v>
      </c>
      <c r="H418" s="71">
        <v>67</v>
      </c>
      <c r="I418" s="71">
        <v>73.098699999999994</v>
      </c>
      <c r="J418" s="71"/>
      <c r="K418" s="71"/>
      <c r="L418" s="71">
        <v>11.4869</v>
      </c>
      <c r="M418" s="71"/>
      <c r="N418" s="71">
        <v>0</v>
      </c>
      <c r="O418" s="71">
        <v>0</v>
      </c>
      <c r="P418" s="73">
        <v>605.00199999999995</v>
      </c>
      <c r="Q418" s="73"/>
      <c r="R418" s="72"/>
    </row>
    <row r="419" spans="1:18" x14ac:dyDescent="0.25">
      <c r="A419" s="71" t="s">
        <v>372</v>
      </c>
      <c r="B419" s="73">
        <v>1720.9394</v>
      </c>
      <c r="C419" s="71">
        <v>29.442399999999999</v>
      </c>
      <c r="D419" s="73">
        <v>1750.3818000000001</v>
      </c>
      <c r="E419" s="71">
        <v>980</v>
      </c>
      <c r="F419" s="71">
        <v>292.83890000000002</v>
      </c>
      <c r="G419" s="71">
        <v>171.7903</v>
      </c>
      <c r="H419" s="71">
        <v>354</v>
      </c>
      <c r="I419" s="71">
        <v>232.80080000000001</v>
      </c>
      <c r="J419" s="71">
        <v>90.8994</v>
      </c>
      <c r="K419" s="71">
        <v>17</v>
      </c>
      <c r="L419" s="71">
        <v>36.582999999999998</v>
      </c>
      <c r="M419" s="71"/>
      <c r="N419" s="71">
        <v>22.817299999999999</v>
      </c>
      <c r="O419" s="71">
        <v>0</v>
      </c>
      <c r="P419" s="73">
        <v>2035.8887999999999</v>
      </c>
      <c r="Q419" s="73"/>
      <c r="R419" s="72"/>
    </row>
    <row r="420" spans="1:18" x14ac:dyDescent="0.25">
      <c r="A420" s="71" t="s">
        <v>373</v>
      </c>
      <c r="B420" s="71">
        <v>1029.3960999999999</v>
      </c>
      <c r="C420" s="71">
        <v>26.053699999999999</v>
      </c>
      <c r="D420" s="71">
        <v>1055.4498000000001</v>
      </c>
      <c r="E420" s="71">
        <v>241</v>
      </c>
      <c r="F420" s="71">
        <v>176.57679999999999</v>
      </c>
      <c r="G420" s="71">
        <v>16.105799999999999</v>
      </c>
      <c r="H420" s="71">
        <v>156</v>
      </c>
      <c r="I420" s="71">
        <v>140.37479999999999</v>
      </c>
      <c r="J420" s="71">
        <v>11.7189</v>
      </c>
      <c r="K420" s="71"/>
      <c r="L420" s="71">
        <v>22.058900000000001</v>
      </c>
      <c r="M420" s="71"/>
      <c r="N420" s="71">
        <v>0</v>
      </c>
      <c r="O420" s="71">
        <v>0</v>
      </c>
      <c r="P420" s="71">
        <v>1083.2745</v>
      </c>
      <c r="Q420" s="73"/>
      <c r="R420" s="72"/>
    </row>
    <row r="421" spans="1:18" x14ac:dyDescent="0.25">
      <c r="A421" s="71" t="s">
        <v>374</v>
      </c>
      <c r="B421" s="71">
        <v>256.24930000000001</v>
      </c>
      <c r="C421" s="71">
        <v>8.9720999999999993</v>
      </c>
      <c r="D421" s="71">
        <v>265.22140000000002</v>
      </c>
      <c r="E421" s="71">
        <v>136.56</v>
      </c>
      <c r="F421" s="71">
        <v>44.371499999999997</v>
      </c>
      <c r="G421" s="71">
        <v>23.0471</v>
      </c>
      <c r="H421" s="71">
        <v>46</v>
      </c>
      <c r="I421" s="71">
        <v>35.2744</v>
      </c>
      <c r="J421" s="71">
        <v>8.0442</v>
      </c>
      <c r="K421" s="71"/>
      <c r="L421" s="71">
        <v>5.5430999999999999</v>
      </c>
      <c r="M421" s="71"/>
      <c r="N421" s="71">
        <v>7.4211999999999998</v>
      </c>
      <c r="O421" s="71">
        <v>0</v>
      </c>
      <c r="P421" s="71">
        <v>303.73390000000001</v>
      </c>
      <c r="Q421" s="73"/>
      <c r="R421" s="72"/>
    </row>
    <row r="422" spans="1:18" x14ac:dyDescent="0.25">
      <c r="A422" s="71" t="s">
        <v>375</v>
      </c>
      <c r="B422" s="73">
        <v>183.93379999999999</v>
      </c>
      <c r="C422" s="71"/>
      <c r="D422" s="73">
        <v>183.93379999999999</v>
      </c>
      <c r="E422" s="71">
        <v>81</v>
      </c>
      <c r="F422" s="71">
        <v>30.772099999999998</v>
      </c>
      <c r="G422" s="71">
        <v>12.557</v>
      </c>
      <c r="H422" s="71">
        <v>29</v>
      </c>
      <c r="I422" s="71">
        <v>24.463200000000001</v>
      </c>
      <c r="J422" s="71">
        <v>3.4026000000000001</v>
      </c>
      <c r="K422" s="71"/>
      <c r="L422" s="71">
        <v>3.8441999999999998</v>
      </c>
      <c r="M422" s="71"/>
      <c r="N422" s="71">
        <v>0</v>
      </c>
      <c r="O422" s="71">
        <v>0</v>
      </c>
      <c r="P422" s="73">
        <v>199.89340000000001</v>
      </c>
      <c r="Q422" s="73"/>
      <c r="R422" s="72"/>
    </row>
    <row r="423" spans="1:18" x14ac:dyDescent="0.25">
      <c r="A423" s="71" t="s">
        <v>376</v>
      </c>
      <c r="B423" s="71">
        <v>1348.2553</v>
      </c>
      <c r="C423" s="71">
        <v>26.690100000000001</v>
      </c>
      <c r="D423" s="71">
        <v>1374.9454000000001</v>
      </c>
      <c r="E423" s="71">
        <v>610.85</v>
      </c>
      <c r="F423" s="71">
        <v>230.0284</v>
      </c>
      <c r="G423" s="71">
        <v>95.205399999999997</v>
      </c>
      <c r="H423" s="71">
        <v>199</v>
      </c>
      <c r="I423" s="71">
        <v>182.86770000000001</v>
      </c>
      <c r="J423" s="71">
        <v>12.0992</v>
      </c>
      <c r="K423" s="71">
        <v>4</v>
      </c>
      <c r="L423" s="71">
        <v>28.7364</v>
      </c>
      <c r="M423" s="71"/>
      <c r="N423" s="71">
        <v>0</v>
      </c>
      <c r="O423" s="71">
        <v>0</v>
      </c>
      <c r="P423" s="71">
        <v>1482.25</v>
      </c>
      <c r="Q423" s="73"/>
      <c r="R423" s="72"/>
    </row>
    <row r="424" spans="1:18" x14ac:dyDescent="0.25">
      <c r="A424" s="71" t="s">
        <v>552</v>
      </c>
      <c r="B424" s="71">
        <v>40.619900000000001</v>
      </c>
      <c r="C424" s="71"/>
      <c r="D424" s="71">
        <v>26.696400000000001</v>
      </c>
      <c r="E424" s="71">
        <v>26.11</v>
      </c>
      <c r="F424" s="71">
        <v>6.7957000000000001</v>
      </c>
      <c r="G424" s="71">
        <v>4.8285999999999998</v>
      </c>
      <c r="H424" s="71">
        <v>4</v>
      </c>
      <c r="I424" s="71">
        <v>3.5506000000000002</v>
      </c>
      <c r="J424" s="71">
        <v>0.33700000000000002</v>
      </c>
      <c r="K424" s="71"/>
      <c r="L424" s="71">
        <v>0.55800000000000005</v>
      </c>
      <c r="M424" s="71"/>
      <c r="N424" s="71">
        <v>0</v>
      </c>
      <c r="O424" s="71">
        <v>0</v>
      </c>
      <c r="P424" s="71">
        <v>45.785499999999999</v>
      </c>
      <c r="Q424" s="73"/>
      <c r="R424" s="72"/>
    </row>
    <row r="425" spans="1:18" x14ac:dyDescent="0.25">
      <c r="A425" s="71" t="s">
        <v>377</v>
      </c>
      <c r="B425" s="71">
        <v>370.09309999999999</v>
      </c>
      <c r="C425" s="71">
        <v>14.335800000000001</v>
      </c>
      <c r="D425" s="71">
        <v>384.4289</v>
      </c>
      <c r="E425" s="71">
        <v>253.15</v>
      </c>
      <c r="F425" s="71">
        <v>64.314999999999998</v>
      </c>
      <c r="G425" s="71">
        <v>47.208799999999997</v>
      </c>
      <c r="H425" s="71">
        <v>54</v>
      </c>
      <c r="I425" s="71">
        <v>51.128999999999998</v>
      </c>
      <c r="J425" s="71">
        <v>2.1532</v>
      </c>
      <c r="K425" s="71">
        <v>3</v>
      </c>
      <c r="L425" s="71">
        <v>8.0345999999999993</v>
      </c>
      <c r="M425" s="71"/>
      <c r="N425" s="71">
        <v>5.0495999999999999</v>
      </c>
      <c r="O425" s="71">
        <v>0</v>
      </c>
      <c r="P425" s="71">
        <v>438.84050000000002</v>
      </c>
      <c r="Q425" s="73"/>
      <c r="R425" s="72"/>
    </row>
    <row r="426" spans="1:18" x14ac:dyDescent="0.25">
      <c r="A426" s="71" t="s">
        <v>378</v>
      </c>
      <c r="B426" s="71">
        <v>208.76859999999999</v>
      </c>
      <c r="C426" s="71"/>
      <c r="D426" s="71">
        <v>208.76859999999999</v>
      </c>
      <c r="E426" s="71">
        <v>131.5</v>
      </c>
      <c r="F426" s="71">
        <v>34.927</v>
      </c>
      <c r="G426" s="71">
        <v>24.1433</v>
      </c>
      <c r="H426" s="71">
        <v>33</v>
      </c>
      <c r="I426" s="71">
        <v>27.766200000000001</v>
      </c>
      <c r="J426" s="71">
        <v>3.9253</v>
      </c>
      <c r="K426" s="71"/>
      <c r="L426" s="71">
        <v>4.3632999999999997</v>
      </c>
      <c r="M426" s="71"/>
      <c r="N426" s="71">
        <v>0</v>
      </c>
      <c r="O426" s="71">
        <v>0</v>
      </c>
      <c r="P426" s="71">
        <v>236.8372</v>
      </c>
      <c r="Q426" s="73"/>
      <c r="R426" s="72"/>
    </row>
    <row r="427" spans="1:18" x14ac:dyDescent="0.25">
      <c r="A427" s="71" t="s">
        <v>379</v>
      </c>
      <c r="B427" s="71">
        <v>133.5421</v>
      </c>
      <c r="C427" s="71"/>
      <c r="D427" s="71">
        <v>133.5421</v>
      </c>
      <c r="E427" s="71">
        <v>113.52</v>
      </c>
      <c r="F427" s="71">
        <v>22.3416</v>
      </c>
      <c r="G427" s="71">
        <v>22.794599999999999</v>
      </c>
      <c r="H427" s="71">
        <v>38</v>
      </c>
      <c r="I427" s="71">
        <v>17.761099999999999</v>
      </c>
      <c r="J427" s="71">
        <v>15.1792</v>
      </c>
      <c r="K427" s="71">
        <v>1</v>
      </c>
      <c r="L427" s="71">
        <v>2.7909999999999999</v>
      </c>
      <c r="M427" s="71"/>
      <c r="N427" s="71">
        <v>0</v>
      </c>
      <c r="O427" s="71">
        <v>0</v>
      </c>
      <c r="P427" s="71">
        <v>171.51589999999999</v>
      </c>
      <c r="Q427" s="73"/>
      <c r="R427" s="72"/>
    </row>
    <row r="428" spans="1:18" x14ac:dyDescent="0.25">
      <c r="A428" s="71" t="s">
        <v>380</v>
      </c>
      <c r="B428" s="73">
        <v>321.81700000000001</v>
      </c>
      <c r="C428" s="71"/>
      <c r="D428" s="73">
        <v>321.81700000000001</v>
      </c>
      <c r="E428" s="71">
        <v>220</v>
      </c>
      <c r="F428" s="71">
        <v>53.84</v>
      </c>
      <c r="G428" s="71">
        <v>41.54</v>
      </c>
      <c r="H428" s="71">
        <v>47</v>
      </c>
      <c r="I428" s="71">
        <v>42.801699999999997</v>
      </c>
      <c r="J428" s="71">
        <v>3.1488</v>
      </c>
      <c r="K428" s="71"/>
      <c r="L428" s="71">
        <v>6.726</v>
      </c>
      <c r="M428" s="71"/>
      <c r="N428" s="71">
        <v>4.1054000000000004</v>
      </c>
      <c r="O428" s="71">
        <v>0</v>
      </c>
      <c r="P428" s="73">
        <v>370.6112</v>
      </c>
      <c r="Q428" s="73"/>
      <c r="R428" s="72"/>
    </row>
    <row r="429" spans="1:18" x14ac:dyDescent="0.25">
      <c r="A429" s="71" t="s">
        <v>381</v>
      </c>
      <c r="B429" s="71">
        <v>1272.0156999999999</v>
      </c>
      <c r="C429" s="71">
        <v>26.8184</v>
      </c>
      <c r="D429" s="71">
        <v>1298.8341</v>
      </c>
      <c r="E429" s="71">
        <v>961.26</v>
      </c>
      <c r="F429" s="71">
        <v>217.29490000000001</v>
      </c>
      <c r="G429" s="71">
        <v>185.9913</v>
      </c>
      <c r="H429" s="71">
        <v>195</v>
      </c>
      <c r="I429" s="71">
        <v>172.7449</v>
      </c>
      <c r="J429" s="71">
        <v>16.691299999999998</v>
      </c>
      <c r="K429" s="71"/>
      <c r="L429" s="71">
        <v>27.145600000000002</v>
      </c>
      <c r="M429" s="71"/>
      <c r="N429" s="71">
        <v>0</v>
      </c>
      <c r="O429" s="71">
        <v>0</v>
      </c>
      <c r="P429" s="71">
        <v>1501.5166999999999</v>
      </c>
      <c r="Q429" s="73"/>
      <c r="R429" s="72"/>
    </row>
    <row r="430" spans="1:18" x14ac:dyDescent="0.25">
      <c r="A430" s="71" t="s">
        <v>553</v>
      </c>
      <c r="B430" s="71">
        <v>131.8142</v>
      </c>
      <c r="C430" s="71"/>
      <c r="D430" s="71">
        <v>110.7764</v>
      </c>
      <c r="E430" s="71">
        <v>105.97</v>
      </c>
      <c r="F430" s="71">
        <v>22.052499999999998</v>
      </c>
      <c r="G430" s="71">
        <v>20.979399999999998</v>
      </c>
      <c r="H430" s="71">
        <v>23</v>
      </c>
      <c r="I430" s="71">
        <v>14.7333</v>
      </c>
      <c r="J430" s="71">
        <v>6.2000999999999999</v>
      </c>
      <c r="K430" s="71"/>
      <c r="L430" s="71">
        <v>2.3151999999999999</v>
      </c>
      <c r="M430" s="71"/>
      <c r="N430" s="71">
        <v>0</v>
      </c>
      <c r="O430" s="71">
        <v>0</v>
      </c>
      <c r="P430" s="71">
        <v>158.99369999999999</v>
      </c>
      <c r="Q430" s="73"/>
      <c r="R430" s="72"/>
    </row>
    <row r="431" spans="1:18" x14ac:dyDescent="0.25">
      <c r="A431" s="71" t="s">
        <v>554</v>
      </c>
      <c r="B431" s="73">
        <v>134.7234</v>
      </c>
      <c r="C431" s="71"/>
      <c r="D431" s="73">
        <v>106.7152</v>
      </c>
      <c r="E431" s="73">
        <v>91.8</v>
      </c>
      <c r="F431" s="73">
        <v>22.539200000000001</v>
      </c>
      <c r="G431" s="71">
        <v>17.315200000000001</v>
      </c>
      <c r="H431" s="68">
        <v>27</v>
      </c>
      <c r="I431" s="73">
        <v>14.193099999999999</v>
      </c>
      <c r="J431" s="71">
        <v>9.6052</v>
      </c>
      <c r="K431" s="71"/>
      <c r="L431" s="71">
        <v>2.2303000000000002</v>
      </c>
      <c r="M431" s="71"/>
      <c r="N431" s="71">
        <v>0</v>
      </c>
      <c r="O431" s="71">
        <v>0</v>
      </c>
      <c r="P431" s="73">
        <v>161.6438</v>
      </c>
      <c r="Q431" s="73"/>
      <c r="R431" s="72"/>
    </row>
    <row r="432" spans="1:18" x14ac:dyDescent="0.25">
      <c r="A432" s="71" t="s">
        <v>382</v>
      </c>
      <c r="B432" s="73">
        <v>14948.7621</v>
      </c>
      <c r="C432" s="71">
        <v>307.77550000000002</v>
      </c>
      <c r="D432" s="73">
        <v>15256.5376</v>
      </c>
      <c r="E432" s="73">
        <v>3218.58</v>
      </c>
      <c r="F432" s="73">
        <v>2552.4187000000002</v>
      </c>
      <c r="G432" s="71">
        <v>166.5403</v>
      </c>
      <c r="H432" s="68">
        <v>2590</v>
      </c>
      <c r="I432" s="73">
        <v>2029.1195</v>
      </c>
      <c r="J432" s="71">
        <v>420.66039999999998</v>
      </c>
      <c r="K432" s="71">
        <v>935</v>
      </c>
      <c r="L432" s="71">
        <v>318.86160000000001</v>
      </c>
      <c r="M432" s="71">
        <v>369.68299999999999</v>
      </c>
      <c r="N432" s="71">
        <v>0</v>
      </c>
      <c r="O432" s="71">
        <v>0</v>
      </c>
      <c r="P432" s="73">
        <v>16213.4213</v>
      </c>
      <c r="Q432" s="73"/>
      <c r="R432" s="72"/>
    </row>
    <row r="433" spans="1:18" x14ac:dyDescent="0.25">
      <c r="A433" s="71" t="s">
        <v>383</v>
      </c>
      <c r="B433" s="73">
        <v>15075.277700000001</v>
      </c>
      <c r="C433" s="71">
        <v>158.4435</v>
      </c>
      <c r="D433" s="73">
        <v>15233.7212</v>
      </c>
      <c r="E433" s="73">
        <v>2499.65</v>
      </c>
      <c r="F433" s="73">
        <v>2548.6016</v>
      </c>
      <c r="G433" s="71"/>
      <c r="H433" s="68">
        <v>2173</v>
      </c>
      <c r="I433" s="73">
        <v>2026.0849000000001</v>
      </c>
      <c r="J433" s="71">
        <v>110.1863</v>
      </c>
      <c r="K433" s="71">
        <v>685</v>
      </c>
      <c r="L433" s="71">
        <v>318.38479999999998</v>
      </c>
      <c r="M433" s="71">
        <v>219.9691</v>
      </c>
      <c r="N433" s="71">
        <v>0</v>
      </c>
      <c r="O433" s="71">
        <v>0</v>
      </c>
      <c r="P433" s="73">
        <v>15563.8766</v>
      </c>
      <c r="Q433" s="73"/>
      <c r="R433" s="72"/>
    </row>
    <row r="434" spans="1:18" x14ac:dyDescent="0.25">
      <c r="A434" s="71" t="s">
        <v>384</v>
      </c>
      <c r="B434" s="73">
        <v>15799.596299999999</v>
      </c>
      <c r="C434" s="71">
        <v>83.267499999999998</v>
      </c>
      <c r="D434" s="73">
        <v>15882.863799999999</v>
      </c>
      <c r="E434" s="73">
        <v>2831.07</v>
      </c>
      <c r="F434" s="71">
        <v>2657.2031000000002</v>
      </c>
      <c r="G434" s="71">
        <v>43.466700000000003</v>
      </c>
      <c r="H434" s="71">
        <v>2581</v>
      </c>
      <c r="I434" s="71">
        <v>2112.4209000000001</v>
      </c>
      <c r="J434" s="71">
        <v>351.43430000000001</v>
      </c>
      <c r="K434" s="71">
        <v>489</v>
      </c>
      <c r="L434" s="71">
        <v>331.95190000000002</v>
      </c>
      <c r="M434" s="71">
        <v>94.228899999999996</v>
      </c>
      <c r="N434" s="71">
        <v>0</v>
      </c>
      <c r="O434" s="71">
        <v>0</v>
      </c>
      <c r="P434" s="73">
        <v>16371.993700000001</v>
      </c>
      <c r="Q434" s="73"/>
      <c r="R434" s="72"/>
    </row>
    <row r="435" spans="1:18" x14ac:dyDescent="0.25">
      <c r="A435" s="71" t="s">
        <v>385</v>
      </c>
      <c r="B435" s="73">
        <v>4161.6298999999999</v>
      </c>
      <c r="C435" s="71">
        <v>1.6850000000000001</v>
      </c>
      <c r="D435" s="73">
        <v>4163.3149000000003</v>
      </c>
      <c r="E435" s="71">
        <v>1823.2</v>
      </c>
      <c r="F435" s="71">
        <v>696.52260000000001</v>
      </c>
      <c r="G435" s="71">
        <v>281.6694</v>
      </c>
      <c r="H435" s="71">
        <v>839</v>
      </c>
      <c r="I435" s="71">
        <v>553.72090000000003</v>
      </c>
      <c r="J435" s="71">
        <v>213.95930000000001</v>
      </c>
      <c r="K435" s="71">
        <v>290</v>
      </c>
      <c r="L435" s="71">
        <v>87.013300000000001</v>
      </c>
      <c r="M435" s="71">
        <v>121.792</v>
      </c>
      <c r="N435" s="71">
        <v>14.1</v>
      </c>
      <c r="O435" s="71">
        <v>0</v>
      </c>
      <c r="P435" s="73">
        <v>4794.8356000000003</v>
      </c>
      <c r="Q435" s="73"/>
      <c r="R435" s="72"/>
    </row>
    <row r="436" spans="1:18" x14ac:dyDescent="0.25">
      <c r="A436" s="71" t="s">
        <v>386</v>
      </c>
      <c r="B436" s="71">
        <v>2188.3089</v>
      </c>
      <c r="C436" s="71">
        <v>20.331</v>
      </c>
      <c r="D436" s="71">
        <v>2208.6399000000001</v>
      </c>
      <c r="E436" s="71">
        <v>547.97</v>
      </c>
      <c r="F436" s="71">
        <v>369.50549999999998</v>
      </c>
      <c r="G436" s="71">
        <v>44.616100000000003</v>
      </c>
      <c r="H436" s="71">
        <v>390</v>
      </c>
      <c r="I436" s="71">
        <v>293.7491</v>
      </c>
      <c r="J436" s="71">
        <v>72.188199999999995</v>
      </c>
      <c r="K436" s="71">
        <v>87</v>
      </c>
      <c r="L436" s="71">
        <v>46.160600000000002</v>
      </c>
      <c r="M436" s="71">
        <v>24.503699999999998</v>
      </c>
      <c r="N436" s="71">
        <v>5.26</v>
      </c>
      <c r="O436" s="71">
        <v>0</v>
      </c>
      <c r="P436" s="71">
        <v>2355.2078999999999</v>
      </c>
      <c r="Q436" s="73"/>
      <c r="R436" s="72"/>
    </row>
    <row r="437" spans="1:18" x14ac:dyDescent="0.25">
      <c r="A437" s="71" t="s">
        <v>387</v>
      </c>
      <c r="B437" s="71">
        <v>288.11529999999999</v>
      </c>
      <c r="C437" s="71"/>
      <c r="D437" s="71">
        <v>288.11529999999999</v>
      </c>
      <c r="E437" s="71">
        <v>155</v>
      </c>
      <c r="F437" s="71">
        <v>48.201700000000002</v>
      </c>
      <c r="G437" s="71">
        <v>26.6996</v>
      </c>
      <c r="H437" s="71">
        <v>27</v>
      </c>
      <c r="I437" s="71">
        <v>38.319299999999998</v>
      </c>
      <c r="J437" s="71"/>
      <c r="K437" s="71"/>
      <c r="L437" s="71">
        <v>6.0216000000000003</v>
      </c>
      <c r="M437" s="71"/>
      <c r="N437" s="71">
        <v>0</v>
      </c>
      <c r="O437" s="71">
        <v>0</v>
      </c>
      <c r="P437" s="71">
        <v>314.81490000000002</v>
      </c>
      <c r="Q437" s="73"/>
      <c r="R437" s="72"/>
    </row>
    <row r="438" spans="1:18" x14ac:dyDescent="0.25">
      <c r="A438" s="71" t="s">
        <v>555</v>
      </c>
      <c r="B438" s="71">
        <v>54.656799999999997</v>
      </c>
      <c r="C438" s="71">
        <v>6.2300000000000001E-2</v>
      </c>
      <c r="D438" s="71">
        <v>37.218499999999999</v>
      </c>
      <c r="E438" s="71">
        <v>35</v>
      </c>
      <c r="F438" s="71">
        <v>9.1545000000000005</v>
      </c>
      <c r="G438" s="71">
        <v>6.4614000000000003</v>
      </c>
      <c r="H438" s="71">
        <v>3</v>
      </c>
      <c r="I438" s="71">
        <v>4.9500999999999999</v>
      </c>
      <c r="J438" s="71"/>
      <c r="K438" s="71"/>
      <c r="L438" s="71">
        <v>0.77790000000000004</v>
      </c>
      <c r="M438" s="71"/>
      <c r="N438" s="71">
        <v>0</v>
      </c>
      <c r="O438" s="71">
        <v>0</v>
      </c>
      <c r="P438" s="71">
        <v>61.180500000000002</v>
      </c>
      <c r="Q438" s="73"/>
      <c r="R438" s="72"/>
    </row>
    <row r="439" spans="1:18" x14ac:dyDescent="0.25">
      <c r="A439" s="71" t="s">
        <v>388</v>
      </c>
      <c r="B439" s="71">
        <v>351.0831</v>
      </c>
      <c r="C439" s="71">
        <v>6.4</v>
      </c>
      <c r="D439" s="71">
        <v>357.48309999999998</v>
      </c>
      <c r="E439" s="71">
        <v>251</v>
      </c>
      <c r="F439" s="71">
        <v>59.806899999999999</v>
      </c>
      <c r="G439" s="71">
        <v>47.798299999999998</v>
      </c>
      <c r="H439" s="71">
        <v>41</v>
      </c>
      <c r="I439" s="71">
        <v>47.545299999999997</v>
      </c>
      <c r="J439" s="71"/>
      <c r="K439" s="71"/>
      <c r="L439" s="71">
        <v>7.4714</v>
      </c>
      <c r="M439" s="71"/>
      <c r="N439" s="71">
        <v>0</v>
      </c>
      <c r="O439" s="71">
        <v>0</v>
      </c>
      <c r="P439" s="71">
        <v>405.28140000000002</v>
      </c>
      <c r="Q439" s="73"/>
      <c r="R439" s="72"/>
    </row>
    <row r="440" spans="1:18" x14ac:dyDescent="0.25">
      <c r="A440" s="71" t="s">
        <v>389</v>
      </c>
      <c r="B440" s="71">
        <v>467.27589999999998</v>
      </c>
      <c r="C440" s="71">
        <v>13.3162</v>
      </c>
      <c r="D440" s="71">
        <v>480.59210000000002</v>
      </c>
      <c r="E440" s="71">
        <v>218</v>
      </c>
      <c r="F440" s="71">
        <v>80.403099999999995</v>
      </c>
      <c r="G440" s="71">
        <v>34.3992</v>
      </c>
      <c r="H440" s="71">
        <v>82</v>
      </c>
      <c r="I440" s="71">
        <v>63.918700000000001</v>
      </c>
      <c r="J440" s="71">
        <v>13.5609</v>
      </c>
      <c r="K440" s="71"/>
      <c r="L440" s="71">
        <v>10.0444</v>
      </c>
      <c r="M440" s="71"/>
      <c r="N440" s="71">
        <v>7.2534000000000001</v>
      </c>
      <c r="O440" s="71">
        <v>0</v>
      </c>
      <c r="P440" s="71">
        <v>535.80560000000003</v>
      </c>
      <c r="Q440" s="73"/>
      <c r="R440" s="72"/>
    </row>
    <row r="441" spans="1:18" x14ac:dyDescent="0.25">
      <c r="A441" s="71" t="s">
        <v>390</v>
      </c>
      <c r="B441" s="73">
        <v>383.4511</v>
      </c>
      <c r="C441" s="71"/>
      <c r="D441" s="73">
        <v>383.4511</v>
      </c>
      <c r="E441" s="73">
        <v>291.62</v>
      </c>
      <c r="F441" s="71">
        <v>64.151399999999995</v>
      </c>
      <c r="G441" s="71">
        <v>56.867199999999997</v>
      </c>
      <c r="H441" s="71">
        <v>57</v>
      </c>
      <c r="I441" s="71">
        <v>50.999000000000002</v>
      </c>
      <c r="J441" s="71">
        <v>4.5007999999999999</v>
      </c>
      <c r="K441" s="71"/>
      <c r="L441" s="71">
        <v>8.0140999999999991</v>
      </c>
      <c r="M441" s="71"/>
      <c r="N441" s="71">
        <v>0</v>
      </c>
      <c r="O441" s="71">
        <v>0</v>
      </c>
      <c r="P441" s="73">
        <v>444.81909999999999</v>
      </c>
      <c r="Q441" s="73"/>
      <c r="R441" s="72"/>
    </row>
    <row r="442" spans="1:18" x14ac:dyDescent="0.25">
      <c r="A442" s="71" t="s">
        <v>391</v>
      </c>
      <c r="B442" s="73">
        <v>3419.306</v>
      </c>
      <c r="C442" s="71">
        <v>111.8036</v>
      </c>
      <c r="D442" s="73">
        <v>3531.1095999999998</v>
      </c>
      <c r="E442" s="73">
        <v>1834.29</v>
      </c>
      <c r="F442" s="71">
        <v>590.75459999999998</v>
      </c>
      <c r="G442" s="71">
        <v>310.88380000000001</v>
      </c>
      <c r="H442" s="71">
        <v>398</v>
      </c>
      <c r="I442" s="71">
        <v>469.63760000000002</v>
      </c>
      <c r="J442" s="71"/>
      <c r="K442" s="71">
        <v>23</v>
      </c>
      <c r="L442" s="71">
        <v>73.800200000000004</v>
      </c>
      <c r="M442" s="71"/>
      <c r="N442" s="71">
        <v>29.069199999999999</v>
      </c>
      <c r="O442" s="71">
        <v>0</v>
      </c>
      <c r="P442" s="73">
        <v>3871.0626000000002</v>
      </c>
      <c r="Q442" s="73"/>
      <c r="R442" s="72"/>
    </row>
    <row r="443" spans="1:18" x14ac:dyDescent="0.25">
      <c r="A443" s="71" t="s">
        <v>392</v>
      </c>
      <c r="B443" s="73">
        <v>2179.6230999999998</v>
      </c>
      <c r="C443" s="71">
        <v>55.6113</v>
      </c>
      <c r="D443" s="73">
        <v>2235.2343999999998</v>
      </c>
      <c r="E443" s="73">
        <v>1253.44</v>
      </c>
      <c r="F443" s="71">
        <v>373.9547</v>
      </c>
      <c r="G443" s="71">
        <v>219.87129999999999</v>
      </c>
      <c r="H443" s="71">
        <v>298</v>
      </c>
      <c r="I443" s="71">
        <v>297.28620000000001</v>
      </c>
      <c r="J443" s="71">
        <v>0.53539999999999999</v>
      </c>
      <c r="K443" s="71">
        <v>5</v>
      </c>
      <c r="L443" s="71">
        <v>46.7164</v>
      </c>
      <c r="M443" s="71"/>
      <c r="N443" s="71">
        <v>0</v>
      </c>
      <c r="O443" s="71">
        <v>0</v>
      </c>
      <c r="P443" s="73">
        <v>2455.6410999999998</v>
      </c>
      <c r="Q443" s="73"/>
      <c r="R443" s="72"/>
    </row>
    <row r="444" spans="1:18" x14ac:dyDescent="0.25">
      <c r="A444" s="71" t="s">
        <v>393</v>
      </c>
      <c r="B444" s="71">
        <v>1785.9312</v>
      </c>
      <c r="C444" s="71">
        <v>90.375699999999995</v>
      </c>
      <c r="D444" s="71">
        <v>1876.3069</v>
      </c>
      <c r="E444" s="71">
        <v>1032.27</v>
      </c>
      <c r="F444" s="71">
        <v>313.90609999999998</v>
      </c>
      <c r="G444" s="71">
        <v>179.59100000000001</v>
      </c>
      <c r="H444" s="71">
        <v>287</v>
      </c>
      <c r="I444" s="71">
        <v>249.5488</v>
      </c>
      <c r="J444" s="71">
        <v>28.0884</v>
      </c>
      <c r="K444" s="71">
        <v>3</v>
      </c>
      <c r="L444" s="71">
        <v>39.214799999999997</v>
      </c>
      <c r="M444" s="71"/>
      <c r="N444" s="71">
        <v>5.3280000000000003</v>
      </c>
      <c r="O444" s="71">
        <v>0</v>
      </c>
      <c r="P444" s="73">
        <v>2089.3143</v>
      </c>
      <c r="Q444" s="73"/>
      <c r="R444" s="72"/>
    </row>
    <row r="445" spans="1:18" x14ac:dyDescent="0.25">
      <c r="A445" s="71" t="s">
        <v>394</v>
      </c>
      <c r="B445" s="73">
        <v>856.76229999999998</v>
      </c>
      <c r="C445" s="71">
        <v>69.191199999999995</v>
      </c>
      <c r="D445" s="73">
        <v>925.95349999999996</v>
      </c>
      <c r="E445" s="71">
        <v>514.64</v>
      </c>
      <c r="F445" s="71">
        <v>154.91200000000001</v>
      </c>
      <c r="G445" s="71">
        <v>89.932000000000002</v>
      </c>
      <c r="H445" s="71">
        <v>155</v>
      </c>
      <c r="I445" s="71">
        <v>123.15179999999999</v>
      </c>
      <c r="J445" s="71">
        <v>23.886099999999999</v>
      </c>
      <c r="K445" s="71">
        <v>4</v>
      </c>
      <c r="L445" s="71">
        <v>19.352399999999999</v>
      </c>
      <c r="M445" s="71"/>
      <c r="N445" s="71">
        <v>0</v>
      </c>
      <c r="O445" s="71">
        <v>0</v>
      </c>
      <c r="P445" s="73">
        <v>1039.7716</v>
      </c>
      <c r="Q445" s="73"/>
      <c r="R445" s="72"/>
    </row>
    <row r="446" spans="1:18" x14ac:dyDescent="0.25">
      <c r="A446" s="71" t="s">
        <v>395</v>
      </c>
      <c r="B446" s="73">
        <v>1707.0009</v>
      </c>
      <c r="C446" s="71">
        <v>3.2677</v>
      </c>
      <c r="D446" s="73">
        <v>1710.2686000000001</v>
      </c>
      <c r="E446" s="73">
        <v>800.85</v>
      </c>
      <c r="F446" s="73">
        <v>286.12790000000001</v>
      </c>
      <c r="G446" s="73">
        <v>128.68049999999999</v>
      </c>
      <c r="H446" s="68">
        <v>321</v>
      </c>
      <c r="I446" s="73">
        <v>227.4657</v>
      </c>
      <c r="J446" s="71">
        <v>70.150700000000001</v>
      </c>
      <c r="K446" s="71">
        <v>5</v>
      </c>
      <c r="L446" s="71">
        <v>35.744599999999998</v>
      </c>
      <c r="M446" s="71"/>
      <c r="N446" s="71">
        <v>6.9043000000000001</v>
      </c>
      <c r="O446" s="71">
        <v>0</v>
      </c>
      <c r="P446" s="73">
        <v>1916.0041000000001</v>
      </c>
      <c r="Q446" s="73"/>
      <c r="R446" s="72"/>
    </row>
    <row r="447" spans="1:18" x14ac:dyDescent="0.25">
      <c r="A447" s="71" t="s">
        <v>396</v>
      </c>
      <c r="B447" s="73">
        <v>13034.5519</v>
      </c>
      <c r="C447" s="71">
        <v>224.54069999999999</v>
      </c>
      <c r="D447" s="73">
        <v>13259.0926</v>
      </c>
      <c r="E447" s="73">
        <v>8830</v>
      </c>
      <c r="F447" s="73">
        <v>2218.2462</v>
      </c>
      <c r="G447" s="73">
        <v>1652.9385</v>
      </c>
      <c r="H447" s="68">
        <v>2065</v>
      </c>
      <c r="I447" s="71">
        <v>1763.4593</v>
      </c>
      <c r="J447" s="71">
        <v>226.15549999999999</v>
      </c>
      <c r="K447" s="71">
        <v>477</v>
      </c>
      <c r="L447" s="71">
        <v>277.11500000000001</v>
      </c>
      <c r="M447" s="71">
        <v>119.931</v>
      </c>
      <c r="N447" s="71">
        <v>471.05630000000002</v>
      </c>
      <c r="O447" s="71">
        <v>0</v>
      </c>
      <c r="P447" s="73">
        <v>15503.018400000001</v>
      </c>
      <c r="Q447" s="73"/>
      <c r="R447" s="72"/>
    </row>
    <row r="448" spans="1:18" x14ac:dyDescent="0.25">
      <c r="A448" s="71" t="s">
        <v>397</v>
      </c>
      <c r="B448" s="73">
        <v>7190.8207000000002</v>
      </c>
      <c r="C448" s="71">
        <v>12.209300000000001</v>
      </c>
      <c r="D448" s="73">
        <v>7203.03</v>
      </c>
      <c r="E448" s="73">
        <v>8793.94</v>
      </c>
      <c r="F448" s="71">
        <v>1205.0669</v>
      </c>
      <c r="G448" s="71">
        <v>1897.2183</v>
      </c>
      <c r="H448" s="71">
        <v>1451</v>
      </c>
      <c r="I448" s="71">
        <v>958.00300000000004</v>
      </c>
      <c r="J448" s="71">
        <v>369.74779999999998</v>
      </c>
      <c r="K448" s="71">
        <v>242</v>
      </c>
      <c r="L448" s="71">
        <v>150.54329999999999</v>
      </c>
      <c r="M448" s="71">
        <v>54.874000000000002</v>
      </c>
      <c r="N448" s="71">
        <v>21.538399999999999</v>
      </c>
      <c r="O448" s="71">
        <v>0</v>
      </c>
      <c r="P448" s="73">
        <v>9176.6607000000004</v>
      </c>
      <c r="Q448" s="73"/>
      <c r="R448" s="72"/>
    </row>
    <row r="449" spans="1:18" x14ac:dyDescent="0.25">
      <c r="A449" s="71" t="s">
        <v>398</v>
      </c>
      <c r="B449" s="73">
        <v>5439.9396999999999</v>
      </c>
      <c r="C449" s="71">
        <v>64.108000000000004</v>
      </c>
      <c r="D449" s="73">
        <v>5504.0477000000001</v>
      </c>
      <c r="E449" s="73">
        <v>2908.21</v>
      </c>
      <c r="F449" s="73">
        <v>920.82719999999995</v>
      </c>
      <c r="G449" s="71">
        <v>496.84570000000002</v>
      </c>
      <c r="H449" s="68">
        <v>985</v>
      </c>
      <c r="I449" s="73">
        <v>732.03830000000005</v>
      </c>
      <c r="J449" s="71">
        <v>189.72120000000001</v>
      </c>
      <c r="K449" s="71">
        <v>604</v>
      </c>
      <c r="L449" s="71">
        <v>115.0346</v>
      </c>
      <c r="M449" s="71">
        <v>293.37920000000003</v>
      </c>
      <c r="N449" s="71">
        <v>0</v>
      </c>
      <c r="O449" s="71">
        <v>0</v>
      </c>
      <c r="P449" s="73">
        <v>6294.2726000000002</v>
      </c>
      <c r="Q449" s="73"/>
      <c r="R449" s="72"/>
    </row>
    <row r="450" spans="1:18" x14ac:dyDescent="0.25">
      <c r="A450" s="71" t="s">
        <v>399</v>
      </c>
      <c r="B450" s="73">
        <v>16761.4408</v>
      </c>
      <c r="C450" s="71">
        <v>130.74520000000001</v>
      </c>
      <c r="D450" s="73">
        <v>16892.186000000002</v>
      </c>
      <c r="E450" s="71">
        <v>1671.49</v>
      </c>
      <c r="F450" s="71">
        <v>2826.0626999999999</v>
      </c>
      <c r="G450" s="71"/>
      <c r="H450" s="71">
        <v>2545</v>
      </c>
      <c r="I450" s="71">
        <v>2246.6606999999999</v>
      </c>
      <c r="J450" s="71">
        <v>223.7544</v>
      </c>
      <c r="K450" s="71">
        <v>681</v>
      </c>
      <c r="L450" s="71">
        <v>353.04669999999999</v>
      </c>
      <c r="M450" s="71">
        <v>196.77199999999999</v>
      </c>
      <c r="N450" s="71">
        <v>0</v>
      </c>
      <c r="O450" s="71">
        <v>0</v>
      </c>
      <c r="P450" s="73">
        <v>17088.957999999999</v>
      </c>
      <c r="Q450" s="73"/>
      <c r="R450" s="72"/>
    </row>
    <row r="451" spans="1:18" x14ac:dyDescent="0.25">
      <c r="A451" s="71" t="s">
        <v>400</v>
      </c>
      <c r="B451" s="73">
        <v>5142.2790000000005</v>
      </c>
      <c r="C451" s="71">
        <v>100.6242</v>
      </c>
      <c r="D451" s="73">
        <v>5242.9031999999997</v>
      </c>
      <c r="E451" s="71">
        <v>520.55999999999995</v>
      </c>
      <c r="F451" s="73">
        <v>877.1377</v>
      </c>
      <c r="G451" s="71"/>
      <c r="H451" s="68">
        <v>785</v>
      </c>
      <c r="I451" s="71">
        <v>697.30610000000001</v>
      </c>
      <c r="J451" s="71">
        <v>65.770399999999995</v>
      </c>
      <c r="K451" s="71">
        <v>73</v>
      </c>
      <c r="L451" s="71">
        <v>109.5767</v>
      </c>
      <c r="M451" s="71"/>
      <c r="N451" s="71">
        <v>0</v>
      </c>
      <c r="O451" s="71">
        <v>0</v>
      </c>
      <c r="P451" s="73">
        <v>5242.9031999999997</v>
      </c>
      <c r="Q451" s="73"/>
      <c r="R451" s="72"/>
    </row>
    <row r="452" spans="1:18" x14ac:dyDescent="0.25">
      <c r="A452" s="71" t="s">
        <v>401</v>
      </c>
      <c r="B452" s="73">
        <v>6688.3733000000002</v>
      </c>
      <c r="C452" s="71">
        <v>138.98050000000001</v>
      </c>
      <c r="D452" s="73">
        <v>6827.3537999999999</v>
      </c>
      <c r="E452" s="73">
        <v>968.25</v>
      </c>
      <c r="F452" s="73">
        <v>1142.2163</v>
      </c>
      <c r="G452" s="71"/>
      <c r="H452" s="68">
        <v>1257</v>
      </c>
      <c r="I452" s="73">
        <v>908.03809999999999</v>
      </c>
      <c r="J452" s="71">
        <v>261.72149999999999</v>
      </c>
      <c r="K452" s="68">
        <v>391</v>
      </c>
      <c r="L452" s="71">
        <v>142.6917</v>
      </c>
      <c r="M452" s="71">
        <v>148.98500000000001</v>
      </c>
      <c r="N452" s="71">
        <v>3.5897000000000001</v>
      </c>
      <c r="O452" s="71">
        <v>0</v>
      </c>
      <c r="P452" s="73">
        <v>6979.9285</v>
      </c>
      <c r="Q452" s="73"/>
      <c r="R452" s="72"/>
    </row>
    <row r="453" spans="1:18" x14ac:dyDescent="0.25">
      <c r="A453" s="71" t="s">
        <v>402</v>
      </c>
      <c r="B453" s="73">
        <v>8757.7795999999998</v>
      </c>
      <c r="C453" s="71">
        <v>154.8595</v>
      </c>
      <c r="D453" s="73">
        <v>8912.6391000000003</v>
      </c>
      <c r="E453" s="73">
        <v>2734.67</v>
      </c>
      <c r="F453" s="73">
        <v>1491.0844999999999</v>
      </c>
      <c r="G453" s="71">
        <v>310.89640000000003</v>
      </c>
      <c r="H453" s="68">
        <v>1501</v>
      </c>
      <c r="I453" s="73">
        <v>1185.3810000000001</v>
      </c>
      <c r="J453" s="71">
        <v>236.71420000000001</v>
      </c>
      <c r="K453" s="68">
        <v>1275</v>
      </c>
      <c r="L453" s="71">
        <v>186.27420000000001</v>
      </c>
      <c r="M453" s="71">
        <v>653.2355</v>
      </c>
      <c r="N453" s="71">
        <v>0</v>
      </c>
      <c r="O453" s="71">
        <v>0</v>
      </c>
      <c r="P453" s="73">
        <v>9876.7710000000006</v>
      </c>
      <c r="Q453" s="73"/>
      <c r="R453" s="72"/>
    </row>
    <row r="454" spans="1:18" x14ac:dyDescent="0.25">
      <c r="A454" s="71" t="s">
        <v>403</v>
      </c>
      <c r="B454" s="73">
        <v>14489.294</v>
      </c>
      <c r="C454" s="71"/>
      <c r="D454" s="73">
        <v>14489.294</v>
      </c>
      <c r="E454" s="71">
        <v>2477.0700000000002</v>
      </c>
      <c r="F454" s="71">
        <v>2424.0589</v>
      </c>
      <c r="G454" s="71">
        <v>13.252800000000001</v>
      </c>
      <c r="H454" s="71">
        <v>2292</v>
      </c>
      <c r="I454" s="71">
        <v>1927.0761</v>
      </c>
      <c r="J454" s="71">
        <v>273.69290000000001</v>
      </c>
      <c r="K454" s="71">
        <v>1217</v>
      </c>
      <c r="L454" s="71">
        <v>302.82619999999997</v>
      </c>
      <c r="M454" s="71">
        <v>548.50429999999994</v>
      </c>
      <c r="N454" s="71">
        <v>0</v>
      </c>
      <c r="O454" s="71">
        <v>0</v>
      </c>
      <c r="P454" s="73">
        <v>15051.051100000001</v>
      </c>
      <c r="Q454" s="73"/>
      <c r="R454" s="72"/>
    </row>
    <row r="455" spans="1:18" x14ac:dyDescent="0.25">
      <c r="A455" s="71" t="s">
        <v>404</v>
      </c>
      <c r="B455" s="73">
        <v>2133.6030999999998</v>
      </c>
      <c r="C455" s="71">
        <v>73.004300000000001</v>
      </c>
      <c r="D455" s="73">
        <v>2206.6073999999999</v>
      </c>
      <c r="E455" s="71">
        <v>789.03</v>
      </c>
      <c r="F455" s="71">
        <v>369.16539999999998</v>
      </c>
      <c r="G455" s="71">
        <v>104.9661</v>
      </c>
      <c r="H455" s="71">
        <v>424</v>
      </c>
      <c r="I455" s="71">
        <v>293.47879999999998</v>
      </c>
      <c r="J455" s="71">
        <v>97.890900000000002</v>
      </c>
      <c r="K455" s="71">
        <v>297</v>
      </c>
      <c r="L455" s="71">
        <v>46.118099999999998</v>
      </c>
      <c r="M455" s="71">
        <v>150.5291</v>
      </c>
      <c r="N455" s="71">
        <v>0</v>
      </c>
      <c r="O455" s="71">
        <v>0</v>
      </c>
      <c r="P455" s="73">
        <v>2462.1026000000002</v>
      </c>
      <c r="Q455" s="73"/>
      <c r="R455" s="72"/>
    </row>
    <row r="456" spans="1:18" x14ac:dyDescent="0.25">
      <c r="A456" s="71" t="s">
        <v>405</v>
      </c>
      <c r="B456" s="71">
        <v>1542.2583</v>
      </c>
      <c r="C456" s="71">
        <v>56.514899999999997</v>
      </c>
      <c r="D456" s="71">
        <v>1598.7732000000001</v>
      </c>
      <c r="E456" s="71">
        <v>882.77</v>
      </c>
      <c r="F456" s="71">
        <v>267.47480000000002</v>
      </c>
      <c r="G456" s="71">
        <v>153.82380000000001</v>
      </c>
      <c r="H456" s="71">
        <v>257</v>
      </c>
      <c r="I456" s="71">
        <v>212.63679999999999</v>
      </c>
      <c r="J456" s="71">
        <v>33.272399999999998</v>
      </c>
      <c r="K456" s="71">
        <v>370</v>
      </c>
      <c r="L456" s="71">
        <v>33.414400000000001</v>
      </c>
      <c r="M456" s="71">
        <v>201.95140000000001</v>
      </c>
      <c r="N456" s="71">
        <v>0</v>
      </c>
      <c r="O456" s="71">
        <v>0</v>
      </c>
      <c r="P456" s="71">
        <v>1954.5483999999999</v>
      </c>
      <c r="Q456" s="73"/>
      <c r="R456" s="72"/>
    </row>
    <row r="457" spans="1:18" x14ac:dyDescent="0.25">
      <c r="A457" s="71" t="s">
        <v>406</v>
      </c>
      <c r="B457" s="73">
        <v>665.9982</v>
      </c>
      <c r="C457" s="71">
        <v>5.6997999999999998</v>
      </c>
      <c r="D457" s="73">
        <v>671.69799999999998</v>
      </c>
      <c r="E457" s="71">
        <v>105.28</v>
      </c>
      <c r="F457" s="71">
        <v>112.3751</v>
      </c>
      <c r="G457" s="71"/>
      <c r="H457" s="71">
        <v>117</v>
      </c>
      <c r="I457" s="71">
        <v>89.335800000000006</v>
      </c>
      <c r="J457" s="71">
        <v>20.748100000000001</v>
      </c>
      <c r="K457" s="71">
        <v>39</v>
      </c>
      <c r="L457" s="71">
        <v>14.038500000000001</v>
      </c>
      <c r="M457" s="71">
        <v>14.976900000000001</v>
      </c>
      <c r="N457" s="71">
        <v>1.8597999999999999</v>
      </c>
      <c r="O457" s="71">
        <v>0</v>
      </c>
      <c r="P457" s="73">
        <v>688.53470000000004</v>
      </c>
      <c r="Q457" s="73"/>
      <c r="R457" s="72"/>
    </row>
    <row r="458" spans="1:18" x14ac:dyDescent="0.25">
      <c r="A458" s="71" t="s">
        <v>407</v>
      </c>
      <c r="B458" s="71">
        <v>2078.6192999999998</v>
      </c>
      <c r="C458" s="71">
        <v>14.567399999999999</v>
      </c>
      <c r="D458" s="73">
        <v>2093.1867000000002</v>
      </c>
      <c r="E458" s="71">
        <v>129</v>
      </c>
      <c r="F458" s="71">
        <v>350.19009999999997</v>
      </c>
      <c r="G458" s="71"/>
      <c r="H458" s="71">
        <v>242</v>
      </c>
      <c r="I458" s="71">
        <v>278.3938</v>
      </c>
      <c r="J458" s="71"/>
      <c r="K458" s="71">
        <v>112</v>
      </c>
      <c r="L458" s="71">
        <v>43.747599999999998</v>
      </c>
      <c r="M458" s="71">
        <v>40.9514</v>
      </c>
      <c r="N458" s="71">
        <v>0</v>
      </c>
      <c r="O458" s="71">
        <v>0</v>
      </c>
      <c r="P458" s="73">
        <v>2134.1381000000001</v>
      </c>
      <c r="Q458" s="73"/>
      <c r="R458" s="72"/>
    </row>
    <row r="459" spans="1:18" x14ac:dyDescent="0.25">
      <c r="A459" s="71" t="s">
        <v>408</v>
      </c>
      <c r="B459" s="73">
        <v>977.01250000000005</v>
      </c>
      <c r="C459" s="71">
        <v>29.966999999999999</v>
      </c>
      <c r="D459" s="73">
        <v>1006.9795</v>
      </c>
      <c r="E459" s="73">
        <v>789.3</v>
      </c>
      <c r="F459" s="71">
        <v>168.46770000000001</v>
      </c>
      <c r="G459" s="71">
        <v>155.2081</v>
      </c>
      <c r="H459" s="71">
        <v>153</v>
      </c>
      <c r="I459" s="71">
        <v>133.92830000000001</v>
      </c>
      <c r="J459" s="71">
        <v>14.303800000000001</v>
      </c>
      <c r="K459" s="71">
        <v>173</v>
      </c>
      <c r="L459" s="71">
        <v>21.0459</v>
      </c>
      <c r="M459" s="71">
        <v>91.172499999999999</v>
      </c>
      <c r="N459" s="71">
        <v>9.8315999999999999</v>
      </c>
      <c r="O459" s="71">
        <v>0</v>
      </c>
      <c r="P459" s="73">
        <v>1263.1917000000001</v>
      </c>
      <c r="Q459" s="73"/>
      <c r="R459" s="72"/>
    </row>
    <row r="460" spans="1:18" x14ac:dyDescent="0.25">
      <c r="A460" s="71" t="s">
        <v>409</v>
      </c>
      <c r="B460" s="73">
        <v>1803.6784</v>
      </c>
      <c r="C460" s="71">
        <v>39.199300000000001</v>
      </c>
      <c r="D460" s="73">
        <v>1842.8777</v>
      </c>
      <c r="E460" s="71">
        <v>1745.98</v>
      </c>
      <c r="F460" s="71">
        <v>308.3134</v>
      </c>
      <c r="G460" s="71">
        <v>359.41660000000002</v>
      </c>
      <c r="H460" s="71">
        <v>363</v>
      </c>
      <c r="I460" s="71">
        <v>245.1027</v>
      </c>
      <c r="J460" s="71">
        <v>88.422899999999998</v>
      </c>
      <c r="K460" s="71">
        <v>17</v>
      </c>
      <c r="L460" s="71">
        <v>38.516100000000002</v>
      </c>
      <c r="M460" s="71"/>
      <c r="N460" s="71">
        <v>27.937899999999999</v>
      </c>
      <c r="O460" s="71">
        <v>0</v>
      </c>
      <c r="P460" s="73">
        <v>2230.2321999999999</v>
      </c>
      <c r="Q460" s="73"/>
      <c r="R460" s="72"/>
    </row>
    <row r="461" spans="1:18" x14ac:dyDescent="0.25">
      <c r="A461" s="71" t="s">
        <v>410</v>
      </c>
      <c r="B461" s="73">
        <v>4026.6712000000002</v>
      </c>
      <c r="C461" s="71">
        <v>7.2248000000000001</v>
      </c>
      <c r="D461" s="73">
        <v>4033.8960000000002</v>
      </c>
      <c r="E461" s="71">
        <v>416.1</v>
      </c>
      <c r="F461" s="71">
        <v>674.87080000000003</v>
      </c>
      <c r="G461" s="71"/>
      <c r="H461" s="71">
        <v>541</v>
      </c>
      <c r="I461" s="71">
        <v>536.50819999999999</v>
      </c>
      <c r="J461" s="71">
        <v>3.3689</v>
      </c>
      <c r="K461" s="71">
        <v>232</v>
      </c>
      <c r="L461" s="71">
        <v>84.308400000000006</v>
      </c>
      <c r="M461" s="71">
        <v>88.614900000000006</v>
      </c>
      <c r="N461" s="71">
        <v>0</v>
      </c>
      <c r="O461" s="71">
        <v>0</v>
      </c>
      <c r="P461" s="73">
        <v>4122.5109000000002</v>
      </c>
      <c r="Q461" s="73"/>
      <c r="R461" s="72"/>
    </row>
    <row r="462" spans="1:18" x14ac:dyDescent="0.25">
      <c r="A462" s="71" t="s">
        <v>411</v>
      </c>
      <c r="B462" s="73">
        <v>1273.0427</v>
      </c>
      <c r="C462" s="71">
        <v>40.409599999999998</v>
      </c>
      <c r="D462" s="73">
        <v>1313.4522999999999</v>
      </c>
      <c r="E462" s="73">
        <v>423.93</v>
      </c>
      <c r="F462" s="71">
        <v>219.7406</v>
      </c>
      <c r="G462" s="71">
        <v>51.047400000000003</v>
      </c>
      <c r="H462" s="71">
        <v>224</v>
      </c>
      <c r="I462" s="71">
        <v>174.6892</v>
      </c>
      <c r="J462" s="71">
        <v>36.9831</v>
      </c>
      <c r="K462" s="71">
        <v>48</v>
      </c>
      <c r="L462" s="71">
        <v>27.4512</v>
      </c>
      <c r="M462" s="71">
        <v>12.3293</v>
      </c>
      <c r="N462" s="71">
        <v>9.0189000000000004</v>
      </c>
      <c r="O462" s="71">
        <v>0</v>
      </c>
      <c r="P462" s="73">
        <v>1385.8479</v>
      </c>
      <c r="Q462" s="73"/>
      <c r="R462" s="72"/>
    </row>
    <row r="463" spans="1:18" x14ac:dyDescent="0.25">
      <c r="A463" s="71" t="s">
        <v>412</v>
      </c>
      <c r="B463" s="73">
        <v>2103.3984</v>
      </c>
      <c r="C463" s="71">
        <v>20.721299999999999</v>
      </c>
      <c r="D463" s="73">
        <v>2124.1197000000002</v>
      </c>
      <c r="E463" s="73">
        <v>2661.29</v>
      </c>
      <c r="F463" s="71">
        <v>355.36520000000002</v>
      </c>
      <c r="G463" s="73">
        <v>576.48119999999994</v>
      </c>
      <c r="H463" s="68">
        <v>382</v>
      </c>
      <c r="I463" s="71">
        <v>282.50790000000001</v>
      </c>
      <c r="J463" s="71">
        <v>74.619100000000003</v>
      </c>
      <c r="K463" s="68">
        <v>91</v>
      </c>
      <c r="L463" s="71">
        <v>44.394100000000002</v>
      </c>
      <c r="M463" s="71">
        <v>27.9635</v>
      </c>
      <c r="N463" s="71">
        <v>0</v>
      </c>
      <c r="O463" s="71">
        <v>0</v>
      </c>
      <c r="P463" s="73">
        <v>2728.5644000000002</v>
      </c>
      <c r="Q463" s="73"/>
      <c r="R463" s="72"/>
    </row>
    <row r="464" spans="1:18" x14ac:dyDescent="0.25">
      <c r="A464" s="71" t="s">
        <v>413</v>
      </c>
      <c r="B464" s="73">
        <v>5496.8968999999997</v>
      </c>
      <c r="C464" s="71">
        <v>79.447400000000002</v>
      </c>
      <c r="D464" s="73">
        <v>5576.3442999999997</v>
      </c>
      <c r="E464" s="73">
        <v>6316.65</v>
      </c>
      <c r="F464" s="71">
        <v>932.92240000000004</v>
      </c>
      <c r="G464" s="71">
        <v>1345.9319</v>
      </c>
      <c r="H464" s="71">
        <v>1186</v>
      </c>
      <c r="I464" s="71">
        <v>741.65380000000005</v>
      </c>
      <c r="J464" s="71">
        <v>333.25970000000001</v>
      </c>
      <c r="K464" s="71">
        <v>1286</v>
      </c>
      <c r="L464" s="71">
        <v>116.54559999999999</v>
      </c>
      <c r="M464" s="71">
        <v>701.67259999999999</v>
      </c>
      <c r="N464" s="71">
        <v>73.825100000000006</v>
      </c>
      <c r="O464" s="71">
        <v>0</v>
      </c>
      <c r="P464" s="73">
        <v>7697.7739000000001</v>
      </c>
      <c r="Q464" s="73"/>
      <c r="R464" s="72"/>
    </row>
    <row r="465" spans="1:18" x14ac:dyDescent="0.25">
      <c r="A465" s="71" t="s">
        <v>414</v>
      </c>
      <c r="B465" s="73">
        <v>3919.6646999999998</v>
      </c>
      <c r="C465" s="71"/>
      <c r="D465" s="73">
        <v>3919.6646999999998</v>
      </c>
      <c r="E465" s="73">
        <v>3937.99</v>
      </c>
      <c r="F465" s="71">
        <v>655.75990000000002</v>
      </c>
      <c r="G465" s="71">
        <v>820.5575</v>
      </c>
      <c r="H465" s="71">
        <v>726</v>
      </c>
      <c r="I465" s="71">
        <v>521.31539999999995</v>
      </c>
      <c r="J465" s="71">
        <v>153.51339999999999</v>
      </c>
      <c r="K465" s="71">
        <v>35</v>
      </c>
      <c r="L465" s="71">
        <v>81.921000000000006</v>
      </c>
      <c r="M465" s="71"/>
      <c r="N465" s="71">
        <v>185.9941</v>
      </c>
      <c r="O465" s="71">
        <v>0</v>
      </c>
      <c r="P465" s="73">
        <v>4926.2163</v>
      </c>
      <c r="Q465" s="73"/>
      <c r="R465" s="72"/>
    </row>
    <row r="466" spans="1:18" x14ac:dyDescent="0.25">
      <c r="A466" s="71" t="s">
        <v>415</v>
      </c>
      <c r="B466" s="71">
        <v>2334.1932000000002</v>
      </c>
      <c r="C466" s="71">
        <v>43.474600000000002</v>
      </c>
      <c r="D466" s="71">
        <v>2377.6678000000002</v>
      </c>
      <c r="E466" s="71">
        <v>1770.1</v>
      </c>
      <c r="F466" s="71">
        <v>397.78379999999999</v>
      </c>
      <c r="G466" s="71">
        <v>343.07900000000001</v>
      </c>
      <c r="H466" s="71">
        <v>425</v>
      </c>
      <c r="I466" s="71">
        <v>316.22980000000001</v>
      </c>
      <c r="J466" s="71">
        <v>81.577600000000004</v>
      </c>
      <c r="K466" s="71">
        <v>239</v>
      </c>
      <c r="L466" s="71">
        <v>49.693300000000001</v>
      </c>
      <c r="M466" s="71">
        <v>113.584</v>
      </c>
      <c r="N466" s="71">
        <v>95.866100000000003</v>
      </c>
      <c r="O466" s="71">
        <v>0</v>
      </c>
      <c r="P466" s="71">
        <v>2930.1968999999999</v>
      </c>
      <c r="Q466" s="73"/>
      <c r="R466" s="72"/>
    </row>
    <row r="467" spans="1:18" x14ac:dyDescent="0.25">
      <c r="A467" s="71" t="s">
        <v>416</v>
      </c>
      <c r="B467" s="73">
        <v>579.95090000000005</v>
      </c>
      <c r="C467" s="71"/>
      <c r="D467" s="73">
        <v>579.95090000000005</v>
      </c>
      <c r="E467" s="71">
        <v>200.05</v>
      </c>
      <c r="F467" s="71">
        <v>97.025800000000004</v>
      </c>
      <c r="G467" s="71">
        <v>25.7561</v>
      </c>
      <c r="H467" s="71">
        <v>118</v>
      </c>
      <c r="I467" s="71">
        <v>77.133499999999998</v>
      </c>
      <c r="J467" s="71">
        <v>30.649899999999999</v>
      </c>
      <c r="K467" s="71">
        <v>50</v>
      </c>
      <c r="L467" s="71">
        <v>12.121</v>
      </c>
      <c r="M467" s="71">
        <v>22.727399999999999</v>
      </c>
      <c r="N467" s="71">
        <v>0</v>
      </c>
      <c r="O467" s="71">
        <v>0</v>
      </c>
      <c r="P467" s="73">
        <v>628.43439999999998</v>
      </c>
      <c r="Q467" s="73"/>
      <c r="R467" s="72"/>
    </row>
    <row r="468" spans="1:18" x14ac:dyDescent="0.25">
      <c r="A468" s="71" t="s">
        <v>417</v>
      </c>
      <c r="B468" s="71">
        <v>3727.2363</v>
      </c>
      <c r="C468" s="71">
        <v>78.740200000000002</v>
      </c>
      <c r="D468" s="71">
        <v>3805.9765000000002</v>
      </c>
      <c r="E468" s="71">
        <v>450.46</v>
      </c>
      <c r="F468" s="71">
        <v>636.73990000000003</v>
      </c>
      <c r="G468" s="71"/>
      <c r="H468" s="68">
        <v>565</v>
      </c>
      <c r="I468" s="71">
        <v>506.19490000000002</v>
      </c>
      <c r="J468" s="73">
        <v>44.1038</v>
      </c>
      <c r="K468" s="71">
        <v>33</v>
      </c>
      <c r="L468" s="71">
        <v>79.544899999999998</v>
      </c>
      <c r="M468" s="71"/>
      <c r="N468" s="71">
        <v>12.2456</v>
      </c>
      <c r="O468" s="71">
        <v>0</v>
      </c>
      <c r="P468" s="73">
        <v>3818.2221</v>
      </c>
      <c r="Q468" s="73"/>
      <c r="R468" s="72"/>
    </row>
    <row r="469" spans="1:18" x14ac:dyDescent="0.25">
      <c r="A469" s="71" t="s">
        <v>418</v>
      </c>
      <c r="B469" s="73">
        <v>1374.0192999999999</v>
      </c>
      <c r="C469" s="71">
        <v>67.663700000000006</v>
      </c>
      <c r="D469" s="73">
        <v>1441.683</v>
      </c>
      <c r="E469" s="73">
        <v>884.67</v>
      </c>
      <c r="F469" s="71">
        <v>241.1936</v>
      </c>
      <c r="G469" s="71">
        <v>160.8691</v>
      </c>
      <c r="H469" s="71">
        <v>2030</v>
      </c>
      <c r="I469" s="71">
        <v>191.74379999999999</v>
      </c>
      <c r="J469" s="71">
        <v>4238.6836000000003</v>
      </c>
      <c r="K469" s="71">
        <v>11</v>
      </c>
      <c r="L469" s="71">
        <v>30.1312</v>
      </c>
      <c r="M469" s="71"/>
      <c r="N469" s="71">
        <v>0</v>
      </c>
      <c r="O469" s="71">
        <v>0</v>
      </c>
      <c r="P469" s="73">
        <v>5841.2357000000002</v>
      </c>
      <c r="Q469" s="73"/>
      <c r="R469" s="72"/>
    </row>
    <row r="470" spans="1:18" x14ac:dyDescent="0.25">
      <c r="A470" s="71" t="s">
        <v>419</v>
      </c>
      <c r="B470" s="71">
        <v>1676.8628000000001</v>
      </c>
      <c r="C470" s="71">
        <v>33.898699999999998</v>
      </c>
      <c r="D470" s="71">
        <v>1710.7615000000001</v>
      </c>
      <c r="E470" s="71">
        <v>1514.67</v>
      </c>
      <c r="F470" s="71">
        <v>286.21039999999999</v>
      </c>
      <c r="G470" s="71">
        <v>307.11489999999998</v>
      </c>
      <c r="H470" s="71">
        <v>467</v>
      </c>
      <c r="I470" s="71">
        <v>227.53129999999999</v>
      </c>
      <c r="J470" s="71">
        <v>179.60149999999999</v>
      </c>
      <c r="K470" s="71">
        <v>49</v>
      </c>
      <c r="L470" s="71">
        <v>35.754899999999999</v>
      </c>
      <c r="M470" s="71">
        <v>7.9470999999999998</v>
      </c>
      <c r="N470" s="71">
        <v>0</v>
      </c>
      <c r="O470" s="71">
        <v>0</v>
      </c>
      <c r="P470" s="71">
        <v>2205.4250000000002</v>
      </c>
      <c r="Q470" s="73"/>
      <c r="R470" s="72"/>
    </row>
    <row r="471" spans="1:18" x14ac:dyDescent="0.25">
      <c r="A471" s="71" t="s">
        <v>1240</v>
      </c>
      <c r="B471" s="71">
        <v>195.26230000000001</v>
      </c>
      <c r="C471" s="71"/>
      <c r="D471" s="71">
        <v>195.26230000000001</v>
      </c>
      <c r="E471" s="71">
        <v>185.49</v>
      </c>
      <c r="F471" s="71">
        <v>32.667400000000001</v>
      </c>
      <c r="G471" s="71">
        <v>38.2057</v>
      </c>
      <c r="H471" s="71">
        <v>18</v>
      </c>
      <c r="I471" s="71">
        <v>25.969899999999999</v>
      </c>
      <c r="J471" s="71"/>
      <c r="K471" s="71"/>
      <c r="L471" s="71">
        <v>4.0810000000000004</v>
      </c>
      <c r="M471" s="71"/>
      <c r="N471" s="71">
        <v>0</v>
      </c>
      <c r="O471" s="71">
        <v>0</v>
      </c>
      <c r="P471" s="71">
        <v>233.46799999999999</v>
      </c>
      <c r="Q471" s="73"/>
      <c r="R471" s="72"/>
    </row>
    <row r="472" spans="1:18" x14ac:dyDescent="0.25">
      <c r="A472" s="71" t="s">
        <v>556</v>
      </c>
      <c r="B472" s="71">
        <v>78.128799999999998</v>
      </c>
      <c r="C472" s="71"/>
      <c r="D472" s="71">
        <v>56.250100000000003</v>
      </c>
      <c r="E472" s="71">
        <v>35.21</v>
      </c>
      <c r="F472" s="71">
        <v>13.0709</v>
      </c>
      <c r="G472" s="71">
        <v>5.5347999999999997</v>
      </c>
      <c r="H472" s="71">
        <v>7</v>
      </c>
      <c r="I472" s="71">
        <v>7.4813000000000001</v>
      </c>
      <c r="J472" s="71"/>
      <c r="K472" s="71"/>
      <c r="L472" s="71">
        <v>1.1756</v>
      </c>
      <c r="M472" s="71"/>
      <c r="N472" s="71">
        <v>0</v>
      </c>
      <c r="O472" s="71">
        <v>0</v>
      </c>
      <c r="P472" s="71">
        <v>83.663600000000002</v>
      </c>
      <c r="Q472" s="73"/>
      <c r="R472" s="72"/>
    </row>
    <row r="473" spans="1:18" x14ac:dyDescent="0.25">
      <c r="A473" s="71" t="s">
        <v>557</v>
      </c>
      <c r="B473" s="71">
        <v>64.293499999999995</v>
      </c>
      <c r="C473" s="71"/>
      <c r="D473" s="71">
        <v>50.314599999999999</v>
      </c>
      <c r="E473" s="71">
        <v>25</v>
      </c>
      <c r="F473" s="71">
        <v>10.7563</v>
      </c>
      <c r="G473" s="71">
        <v>3.5609000000000002</v>
      </c>
      <c r="H473" s="71">
        <v>6</v>
      </c>
      <c r="I473" s="71">
        <v>6.6917999999999997</v>
      </c>
      <c r="J473" s="71"/>
      <c r="K473" s="71"/>
      <c r="L473" s="71">
        <v>1.0516000000000001</v>
      </c>
      <c r="M473" s="71"/>
      <c r="N473" s="71">
        <v>0.97540000000000004</v>
      </c>
      <c r="O473" s="71">
        <v>0</v>
      </c>
      <c r="P473" s="71">
        <v>68.829800000000006</v>
      </c>
      <c r="Q473" s="73"/>
      <c r="R473" s="72"/>
    </row>
    <row r="474" spans="1:18" x14ac:dyDescent="0.25">
      <c r="A474" s="71" t="s">
        <v>420</v>
      </c>
      <c r="B474" s="71">
        <v>49.402799999999999</v>
      </c>
      <c r="C474" s="71">
        <v>0.17910000000000001</v>
      </c>
      <c r="D474" s="71">
        <v>49.581899999999997</v>
      </c>
      <c r="E474" s="71">
        <v>56.79</v>
      </c>
      <c r="F474" s="71">
        <v>8.2950999999999997</v>
      </c>
      <c r="G474" s="71">
        <v>12.123699999999999</v>
      </c>
      <c r="H474" s="71">
        <v>5</v>
      </c>
      <c r="I474" s="71">
        <v>6.5944000000000003</v>
      </c>
      <c r="J474" s="71"/>
      <c r="K474" s="71"/>
      <c r="L474" s="71">
        <v>1.0363</v>
      </c>
      <c r="M474" s="71"/>
      <c r="N474" s="71">
        <v>0</v>
      </c>
      <c r="O474" s="71">
        <v>0</v>
      </c>
      <c r="P474" s="71">
        <v>61.705599999999997</v>
      </c>
      <c r="Q474" s="73"/>
      <c r="R474" s="72"/>
    </row>
    <row r="475" spans="1:18" x14ac:dyDescent="0.25">
      <c r="A475" s="71" t="s">
        <v>558</v>
      </c>
      <c r="B475" s="71">
        <v>65.712199999999996</v>
      </c>
      <c r="C475" s="71"/>
      <c r="D475" s="71">
        <v>48.543500000000002</v>
      </c>
      <c r="E475" s="71">
        <v>15</v>
      </c>
      <c r="F475" s="71">
        <v>10.9937</v>
      </c>
      <c r="G475" s="71">
        <v>1.0016</v>
      </c>
      <c r="H475" s="71">
        <v>6</v>
      </c>
      <c r="I475" s="71">
        <v>6.4562999999999997</v>
      </c>
      <c r="J475" s="71"/>
      <c r="K475" s="71"/>
      <c r="L475" s="71">
        <v>1.0145999999999999</v>
      </c>
      <c r="M475" s="71"/>
      <c r="N475" s="71">
        <v>0</v>
      </c>
      <c r="O475" s="71">
        <v>0</v>
      </c>
      <c r="P475" s="71">
        <v>66.713800000000006</v>
      </c>
      <c r="Q475" s="73"/>
      <c r="R475" s="72"/>
    </row>
    <row r="476" spans="1:18" x14ac:dyDescent="0.25">
      <c r="A476" s="71" t="s">
        <v>559</v>
      </c>
      <c r="B476" s="73">
        <v>50.334499999999998</v>
      </c>
      <c r="C476" s="71"/>
      <c r="D476" s="73">
        <v>35.223399999999998</v>
      </c>
      <c r="E476" s="73">
        <v>30.38</v>
      </c>
      <c r="F476" s="71">
        <v>8.4209999999999994</v>
      </c>
      <c r="G476" s="71">
        <v>5.4897999999999998</v>
      </c>
      <c r="H476" s="71">
        <v>1</v>
      </c>
      <c r="I476" s="71">
        <v>4.6847000000000003</v>
      </c>
      <c r="J476" s="71"/>
      <c r="K476" s="71"/>
      <c r="L476" s="71">
        <v>0.73619999999999997</v>
      </c>
      <c r="M476" s="71"/>
      <c r="N476" s="71">
        <v>0</v>
      </c>
      <c r="O476" s="71">
        <v>0</v>
      </c>
      <c r="P476" s="73">
        <v>55.824300000000001</v>
      </c>
      <c r="Q476" s="73"/>
      <c r="R476" s="72"/>
    </row>
    <row r="477" spans="1:18" x14ac:dyDescent="0.25">
      <c r="A477" s="71" t="s">
        <v>421</v>
      </c>
      <c r="B477" s="71">
        <v>2114.4857999999999</v>
      </c>
      <c r="C477" s="71">
        <v>82.239699999999999</v>
      </c>
      <c r="D477" s="71">
        <v>2196.7255</v>
      </c>
      <c r="E477" s="71">
        <v>1384.09</v>
      </c>
      <c r="F477" s="71">
        <v>367.51220000000001</v>
      </c>
      <c r="G477" s="71">
        <v>254.14449999999999</v>
      </c>
      <c r="H477" s="71">
        <v>243</v>
      </c>
      <c r="I477" s="71">
        <v>292.16449999999998</v>
      </c>
      <c r="J477" s="71"/>
      <c r="K477" s="71">
        <v>302</v>
      </c>
      <c r="L477" s="71">
        <v>45.9116</v>
      </c>
      <c r="M477" s="71">
        <v>153.65309999999999</v>
      </c>
      <c r="N477" s="71">
        <v>0</v>
      </c>
      <c r="O477" s="71">
        <v>0</v>
      </c>
      <c r="P477" s="71">
        <v>2604.5230999999999</v>
      </c>
      <c r="Q477" s="73"/>
      <c r="R477" s="72"/>
    </row>
    <row r="478" spans="1:18" x14ac:dyDescent="0.25">
      <c r="A478" s="71" t="s">
        <v>422</v>
      </c>
      <c r="B478" s="71">
        <v>284.20589999999999</v>
      </c>
      <c r="C478" s="71"/>
      <c r="D478" s="71">
        <v>284.20589999999999</v>
      </c>
      <c r="E478" s="71">
        <v>185.75</v>
      </c>
      <c r="F478" s="71">
        <v>47.547600000000003</v>
      </c>
      <c r="G478" s="71">
        <v>34.550600000000003</v>
      </c>
      <c r="H478" s="71">
        <v>42</v>
      </c>
      <c r="I478" s="71">
        <v>37.799399999999999</v>
      </c>
      <c r="J478" s="71">
        <v>3.1505000000000001</v>
      </c>
      <c r="K478" s="71"/>
      <c r="L478" s="71">
        <v>5.9398999999999997</v>
      </c>
      <c r="M478" s="71"/>
      <c r="N478" s="71">
        <v>0</v>
      </c>
      <c r="O478" s="71">
        <v>0</v>
      </c>
      <c r="P478" s="71">
        <v>321.90699999999998</v>
      </c>
      <c r="Q478" s="73"/>
      <c r="R478" s="72"/>
    </row>
    <row r="479" spans="1:18" x14ac:dyDescent="0.25">
      <c r="A479" s="71" t="s">
        <v>423</v>
      </c>
      <c r="B479" s="71">
        <v>319.91609999999997</v>
      </c>
      <c r="C479" s="71">
        <v>8.0734999999999992</v>
      </c>
      <c r="D479" s="71">
        <v>327.9896</v>
      </c>
      <c r="E479" s="71">
        <v>138.4</v>
      </c>
      <c r="F479" s="71">
        <v>54.872700000000002</v>
      </c>
      <c r="G479" s="71">
        <v>20.881799999999998</v>
      </c>
      <c r="H479" s="71">
        <v>46</v>
      </c>
      <c r="I479" s="71">
        <v>43.622599999999998</v>
      </c>
      <c r="J479" s="71">
        <v>1.7829999999999999</v>
      </c>
      <c r="K479" s="71"/>
      <c r="L479" s="71">
        <v>6.8550000000000004</v>
      </c>
      <c r="M479" s="71"/>
      <c r="N479" s="71">
        <v>1.8949</v>
      </c>
      <c r="O479" s="71">
        <v>0</v>
      </c>
      <c r="P479" s="71">
        <v>352.54930000000002</v>
      </c>
      <c r="Q479" s="73"/>
      <c r="R479" s="72"/>
    </row>
    <row r="480" spans="1:18" x14ac:dyDescent="0.25">
      <c r="A480" s="71" t="s">
        <v>424</v>
      </c>
      <c r="B480" s="71">
        <v>515.83540000000005</v>
      </c>
      <c r="C480" s="71"/>
      <c r="D480" s="71">
        <v>515.83540000000005</v>
      </c>
      <c r="E480" s="71">
        <v>334</v>
      </c>
      <c r="F480" s="71">
        <v>86.299300000000002</v>
      </c>
      <c r="G480" s="71">
        <v>61.925199999999997</v>
      </c>
      <c r="H480" s="71">
        <v>92</v>
      </c>
      <c r="I480" s="71">
        <v>68.606099999999998</v>
      </c>
      <c r="J480" s="71">
        <v>17.545400000000001</v>
      </c>
      <c r="K480" s="71"/>
      <c r="L480" s="71">
        <v>10.781000000000001</v>
      </c>
      <c r="M480" s="71"/>
      <c r="N480" s="71">
        <v>0</v>
      </c>
      <c r="O480" s="71">
        <v>0</v>
      </c>
      <c r="P480" s="71">
        <v>595.30600000000004</v>
      </c>
      <c r="Q480" s="73"/>
      <c r="R480" s="72"/>
    </row>
    <row r="481" spans="1:18" x14ac:dyDescent="0.25">
      <c r="A481" s="71" t="s">
        <v>425</v>
      </c>
      <c r="B481" s="71">
        <v>467.3734</v>
      </c>
      <c r="C481" s="71">
        <v>12.9476</v>
      </c>
      <c r="D481" s="71">
        <v>480.32100000000003</v>
      </c>
      <c r="E481" s="71">
        <v>240</v>
      </c>
      <c r="F481" s="71">
        <v>80.357699999999994</v>
      </c>
      <c r="G481" s="71">
        <v>39.910600000000002</v>
      </c>
      <c r="H481" s="71">
        <v>91</v>
      </c>
      <c r="I481" s="71">
        <v>63.8827</v>
      </c>
      <c r="J481" s="71">
        <v>20.338000000000001</v>
      </c>
      <c r="K481" s="71">
        <v>5</v>
      </c>
      <c r="L481" s="71">
        <v>10.0387</v>
      </c>
      <c r="M481" s="71"/>
      <c r="N481" s="71">
        <v>0</v>
      </c>
      <c r="O481" s="71">
        <v>0</v>
      </c>
      <c r="P481" s="71">
        <v>540.56960000000004</v>
      </c>
      <c r="Q481" s="73"/>
      <c r="R481" s="72"/>
    </row>
    <row r="482" spans="1:18" x14ac:dyDescent="0.25">
      <c r="A482" s="71" t="s">
        <v>426</v>
      </c>
      <c r="B482" s="71">
        <v>701.6549</v>
      </c>
      <c r="C482" s="71">
        <v>36.167099999999998</v>
      </c>
      <c r="D482" s="71">
        <v>737.822</v>
      </c>
      <c r="E482" s="71">
        <v>368.81</v>
      </c>
      <c r="F482" s="71">
        <v>123.4376</v>
      </c>
      <c r="G482" s="71">
        <v>61.3431</v>
      </c>
      <c r="H482" s="71">
        <v>91</v>
      </c>
      <c r="I482" s="71">
        <v>98.130300000000005</v>
      </c>
      <c r="J482" s="71"/>
      <c r="K482" s="71">
        <v>1</v>
      </c>
      <c r="L482" s="71">
        <v>15.420500000000001</v>
      </c>
      <c r="M482" s="71"/>
      <c r="N482" s="71">
        <v>3.3134000000000001</v>
      </c>
      <c r="O482" s="71">
        <v>0</v>
      </c>
      <c r="P482" s="71">
        <v>802.47850000000005</v>
      </c>
      <c r="Q482" s="73"/>
      <c r="R482" s="72"/>
    </row>
    <row r="483" spans="1:18" x14ac:dyDescent="0.25">
      <c r="A483" s="71" t="s">
        <v>427</v>
      </c>
      <c r="B483" s="71">
        <v>499.32190000000003</v>
      </c>
      <c r="C483" s="71">
        <v>12.8864</v>
      </c>
      <c r="D483" s="71">
        <v>512.20830000000001</v>
      </c>
      <c r="E483" s="71">
        <v>300.08999999999997</v>
      </c>
      <c r="F483" s="71">
        <v>85.692400000000006</v>
      </c>
      <c r="G483" s="71">
        <v>53.599400000000003</v>
      </c>
      <c r="H483" s="71">
        <v>88</v>
      </c>
      <c r="I483" s="71">
        <v>68.123699999999999</v>
      </c>
      <c r="J483" s="71">
        <v>14.9072</v>
      </c>
      <c r="K483" s="71"/>
      <c r="L483" s="71">
        <v>10.7052</v>
      </c>
      <c r="M483" s="71"/>
      <c r="N483" s="71">
        <v>12.3841</v>
      </c>
      <c r="O483" s="71">
        <v>0</v>
      </c>
      <c r="P483" s="71">
        <v>593.09900000000005</v>
      </c>
      <c r="Q483" s="73"/>
      <c r="R483" s="72"/>
    </row>
    <row r="484" spans="1:18" x14ac:dyDescent="0.25">
      <c r="A484" s="71" t="s">
        <v>428</v>
      </c>
      <c r="B484" s="71">
        <v>770.51880000000006</v>
      </c>
      <c r="C484" s="71">
        <v>20.489699999999999</v>
      </c>
      <c r="D484" s="71">
        <v>791.00850000000003</v>
      </c>
      <c r="E484" s="71">
        <v>407</v>
      </c>
      <c r="F484" s="71">
        <v>132.3357</v>
      </c>
      <c r="G484" s="71">
        <v>68.6661</v>
      </c>
      <c r="H484" s="71">
        <v>133</v>
      </c>
      <c r="I484" s="71">
        <v>105.2041</v>
      </c>
      <c r="J484" s="71">
        <v>20.846900000000002</v>
      </c>
      <c r="K484" s="71">
        <v>16</v>
      </c>
      <c r="L484" s="71">
        <v>16.5321</v>
      </c>
      <c r="M484" s="71"/>
      <c r="N484" s="71">
        <v>4.2179000000000002</v>
      </c>
      <c r="O484" s="71">
        <v>0</v>
      </c>
      <c r="P484" s="71">
        <v>884.73940000000005</v>
      </c>
      <c r="Q484" s="73"/>
      <c r="R484" s="72"/>
    </row>
    <row r="485" spans="1:18" x14ac:dyDescent="0.25">
      <c r="A485" s="71" t="s">
        <v>429</v>
      </c>
      <c r="B485" s="73">
        <v>246.14150000000001</v>
      </c>
      <c r="C485" s="71"/>
      <c r="D485" s="73">
        <v>246.14150000000001</v>
      </c>
      <c r="E485" s="73">
        <v>193.73</v>
      </c>
      <c r="F485" s="71">
        <v>41.179499999999997</v>
      </c>
      <c r="G485" s="71">
        <v>38.137599999999999</v>
      </c>
      <c r="H485" s="71">
        <v>36</v>
      </c>
      <c r="I485" s="71">
        <v>32.736800000000002</v>
      </c>
      <c r="J485" s="71">
        <v>2.4474</v>
      </c>
      <c r="K485" s="71"/>
      <c r="L485" s="71">
        <v>5.1444000000000001</v>
      </c>
      <c r="M485" s="71"/>
      <c r="N485" s="71">
        <v>0</v>
      </c>
      <c r="O485" s="71">
        <v>0</v>
      </c>
      <c r="P485" s="73">
        <v>286.72649999999999</v>
      </c>
      <c r="Q485" s="73"/>
      <c r="R485" s="72"/>
    </row>
    <row r="486" spans="1:18" x14ac:dyDescent="0.25">
      <c r="A486" s="71" t="s">
        <v>430</v>
      </c>
      <c r="B486" s="71">
        <v>2804.7858999999999</v>
      </c>
      <c r="C486" s="71"/>
      <c r="D486" s="71">
        <v>2804.7858999999999</v>
      </c>
      <c r="E486" s="71">
        <v>2004.79</v>
      </c>
      <c r="F486" s="71">
        <v>469.2407</v>
      </c>
      <c r="G486" s="71">
        <v>383.88729999999998</v>
      </c>
      <c r="H486" s="71">
        <v>417</v>
      </c>
      <c r="I486" s="71">
        <v>373.03649999999999</v>
      </c>
      <c r="J486" s="71">
        <v>32.9726</v>
      </c>
      <c r="K486" s="71">
        <v>28</v>
      </c>
      <c r="L486" s="71">
        <v>58.62</v>
      </c>
      <c r="M486" s="71"/>
      <c r="N486" s="71">
        <v>51.335999999999999</v>
      </c>
      <c r="O486" s="71">
        <v>0</v>
      </c>
      <c r="P486" s="71">
        <v>3272.9818</v>
      </c>
      <c r="Q486" s="73"/>
      <c r="R486" s="72"/>
    </row>
    <row r="487" spans="1:18" x14ac:dyDescent="0.25">
      <c r="A487" s="71" t="s">
        <v>561</v>
      </c>
      <c r="B487" s="71">
        <v>203.17590000000001</v>
      </c>
      <c r="C487" s="71"/>
      <c r="D487" s="71">
        <v>174.7894</v>
      </c>
      <c r="E487" s="71">
        <v>38</v>
      </c>
      <c r="F487" s="71">
        <v>33.991300000000003</v>
      </c>
      <c r="G487" s="71">
        <v>1.0022</v>
      </c>
      <c r="H487" s="71">
        <v>35</v>
      </c>
      <c r="I487" s="71">
        <v>23.247</v>
      </c>
      <c r="J487" s="71">
        <v>8.8148</v>
      </c>
      <c r="K487" s="71"/>
      <c r="L487" s="71">
        <v>3.6530999999999998</v>
      </c>
      <c r="M487" s="71"/>
      <c r="N487" s="71">
        <v>0.4395</v>
      </c>
      <c r="O487" s="71">
        <v>0</v>
      </c>
      <c r="P487" s="71">
        <v>213.4324</v>
      </c>
      <c r="Q487" s="73"/>
      <c r="R487" s="72"/>
    </row>
    <row r="488" spans="1:18" x14ac:dyDescent="0.25">
      <c r="A488" s="71" t="s">
        <v>431</v>
      </c>
      <c r="B488" s="71">
        <v>282.10750000000002</v>
      </c>
      <c r="C488" s="71">
        <v>11.386699999999999</v>
      </c>
      <c r="D488" s="71">
        <v>293.49419999999998</v>
      </c>
      <c r="E488" s="71">
        <v>124</v>
      </c>
      <c r="F488" s="71">
        <v>49.101599999999998</v>
      </c>
      <c r="G488" s="71">
        <v>18.724599999999999</v>
      </c>
      <c r="H488" s="71">
        <v>35</v>
      </c>
      <c r="I488" s="71">
        <v>39.034700000000001</v>
      </c>
      <c r="J488" s="71"/>
      <c r="K488" s="71"/>
      <c r="L488" s="71">
        <v>6.1340000000000003</v>
      </c>
      <c r="M488" s="71"/>
      <c r="N488" s="71">
        <v>0</v>
      </c>
      <c r="O488" s="71">
        <v>0</v>
      </c>
      <c r="P488" s="71">
        <v>312.21879999999999</v>
      </c>
      <c r="Q488" s="73"/>
      <c r="R488" s="72"/>
    </row>
    <row r="489" spans="1:18" x14ac:dyDescent="0.25">
      <c r="A489" s="71" t="s">
        <v>432</v>
      </c>
      <c r="B489" s="71">
        <v>392.97340000000003</v>
      </c>
      <c r="C489" s="71">
        <v>23.668500000000002</v>
      </c>
      <c r="D489" s="71">
        <v>416.64190000000002</v>
      </c>
      <c r="E489" s="71">
        <v>331</v>
      </c>
      <c r="F489" s="71">
        <v>69.7042</v>
      </c>
      <c r="G489" s="71">
        <v>65.323999999999998</v>
      </c>
      <c r="H489" s="71">
        <v>59</v>
      </c>
      <c r="I489" s="71">
        <v>55.413400000000003</v>
      </c>
      <c r="J489" s="71">
        <v>2.69</v>
      </c>
      <c r="K489" s="71">
        <v>2</v>
      </c>
      <c r="L489" s="71">
        <v>8.7078000000000007</v>
      </c>
      <c r="M489" s="71"/>
      <c r="N489" s="71">
        <v>5.0987999999999998</v>
      </c>
      <c r="O489" s="71">
        <v>0</v>
      </c>
      <c r="P489" s="71">
        <v>489.75470000000001</v>
      </c>
      <c r="Q489" s="73"/>
      <c r="R489" s="72"/>
    </row>
    <row r="490" spans="1:18" x14ac:dyDescent="0.25">
      <c r="A490" s="71" t="s">
        <v>433</v>
      </c>
      <c r="B490" s="71">
        <v>225.9314</v>
      </c>
      <c r="C490" s="71">
        <v>6.7610000000000001</v>
      </c>
      <c r="D490" s="71">
        <v>232.69239999999999</v>
      </c>
      <c r="E490" s="71">
        <v>171.65</v>
      </c>
      <c r="F490" s="71">
        <v>38.929400000000001</v>
      </c>
      <c r="G490" s="71">
        <v>33.180100000000003</v>
      </c>
      <c r="H490" s="71">
        <v>36</v>
      </c>
      <c r="I490" s="71">
        <v>30.9481</v>
      </c>
      <c r="J490" s="71">
        <v>3.7888999999999999</v>
      </c>
      <c r="K490" s="71"/>
      <c r="L490" s="71">
        <v>4.8632999999999997</v>
      </c>
      <c r="M490" s="71"/>
      <c r="N490" s="71">
        <v>0</v>
      </c>
      <c r="O490" s="71">
        <v>0</v>
      </c>
      <c r="P490" s="71">
        <v>269.66140000000001</v>
      </c>
      <c r="Q490" s="73"/>
      <c r="R490" s="72"/>
    </row>
    <row r="491" spans="1:18" x14ac:dyDescent="0.25">
      <c r="A491" s="71" t="s">
        <v>434</v>
      </c>
      <c r="B491" s="71">
        <v>265.52499999999998</v>
      </c>
      <c r="C491" s="71"/>
      <c r="D491" s="71">
        <v>265.52499999999998</v>
      </c>
      <c r="E491" s="71">
        <v>70</v>
      </c>
      <c r="F491" s="71">
        <v>44.4223</v>
      </c>
      <c r="G491" s="71">
        <v>6.3944000000000001</v>
      </c>
      <c r="H491" s="71">
        <v>25</v>
      </c>
      <c r="I491" s="71">
        <v>35.314799999999998</v>
      </c>
      <c r="J491" s="71"/>
      <c r="K491" s="71">
        <v>3</v>
      </c>
      <c r="L491" s="71">
        <v>5.5495000000000001</v>
      </c>
      <c r="M491" s="71"/>
      <c r="N491" s="71">
        <v>0</v>
      </c>
      <c r="O491" s="71">
        <v>0</v>
      </c>
      <c r="P491" s="71">
        <v>271.9194</v>
      </c>
      <c r="Q491" s="73"/>
      <c r="R491" s="72"/>
    </row>
    <row r="492" spans="1:18" x14ac:dyDescent="0.25">
      <c r="A492" s="71" t="s">
        <v>435</v>
      </c>
      <c r="B492" s="71">
        <v>542.67920000000004</v>
      </c>
      <c r="C492" s="71">
        <v>3.5375000000000001</v>
      </c>
      <c r="D492" s="71">
        <v>546.21669999999995</v>
      </c>
      <c r="E492" s="71">
        <v>300.16000000000003</v>
      </c>
      <c r="F492" s="71">
        <v>91.382099999999994</v>
      </c>
      <c r="G492" s="71">
        <v>52.194499999999998</v>
      </c>
      <c r="H492" s="71">
        <v>74</v>
      </c>
      <c r="I492" s="71">
        <v>72.646799999999999</v>
      </c>
      <c r="J492" s="71">
        <v>1.0148999999999999</v>
      </c>
      <c r="K492" s="71">
        <v>5</v>
      </c>
      <c r="L492" s="71">
        <v>11.415900000000001</v>
      </c>
      <c r="M492" s="71"/>
      <c r="N492" s="71">
        <v>0</v>
      </c>
      <c r="O492" s="71">
        <v>0</v>
      </c>
      <c r="P492" s="71">
        <v>599.42610000000002</v>
      </c>
      <c r="Q492" s="73"/>
      <c r="R492" s="72"/>
    </row>
    <row r="493" spans="1:18" x14ac:dyDescent="0.25">
      <c r="A493" s="71" t="s">
        <v>436</v>
      </c>
      <c r="B493" s="71">
        <v>245.69880000000001</v>
      </c>
      <c r="C493" s="71"/>
      <c r="D493" s="71">
        <v>245.69880000000001</v>
      </c>
      <c r="E493" s="71">
        <v>164</v>
      </c>
      <c r="F493" s="71">
        <v>41.105400000000003</v>
      </c>
      <c r="G493" s="71">
        <v>30.723600000000001</v>
      </c>
      <c r="H493" s="71">
        <v>22</v>
      </c>
      <c r="I493" s="71">
        <v>32.677900000000001</v>
      </c>
      <c r="J493" s="71"/>
      <c r="K493" s="71"/>
      <c r="L493" s="71">
        <v>5.1351000000000004</v>
      </c>
      <c r="M493" s="71"/>
      <c r="N493" s="71">
        <v>0</v>
      </c>
      <c r="O493" s="71">
        <v>0</v>
      </c>
      <c r="P493" s="71">
        <v>276.42239999999998</v>
      </c>
      <c r="Q493" s="73"/>
      <c r="R493" s="72"/>
    </row>
    <row r="494" spans="1:18" x14ac:dyDescent="0.25">
      <c r="A494" s="71" t="s">
        <v>437</v>
      </c>
      <c r="B494" s="71">
        <v>182.96899999999999</v>
      </c>
      <c r="C494" s="71"/>
      <c r="D494" s="71">
        <v>182.96899999999999</v>
      </c>
      <c r="E494" s="71">
        <v>106</v>
      </c>
      <c r="F494" s="71">
        <v>30.610700000000001</v>
      </c>
      <c r="G494" s="71">
        <v>18.847300000000001</v>
      </c>
      <c r="H494" s="71">
        <v>17</v>
      </c>
      <c r="I494" s="71">
        <v>24.334900000000001</v>
      </c>
      <c r="J494" s="71"/>
      <c r="K494" s="71">
        <v>4</v>
      </c>
      <c r="L494" s="71">
        <v>3.8241000000000001</v>
      </c>
      <c r="M494" s="71">
        <v>0.1056</v>
      </c>
      <c r="N494" s="71">
        <v>0</v>
      </c>
      <c r="O494" s="71">
        <v>0</v>
      </c>
      <c r="P494" s="71">
        <v>201.92189999999999</v>
      </c>
      <c r="Q494" s="73"/>
      <c r="R494" s="72"/>
    </row>
    <row r="495" spans="1:18" x14ac:dyDescent="0.25">
      <c r="A495" s="71" t="s">
        <v>438</v>
      </c>
      <c r="B495" s="71">
        <v>398.62650000000002</v>
      </c>
      <c r="C495" s="71">
        <v>11.019299999999999</v>
      </c>
      <c r="D495" s="71">
        <v>409.64580000000001</v>
      </c>
      <c r="E495" s="71">
        <v>178</v>
      </c>
      <c r="F495" s="71">
        <v>68.533699999999996</v>
      </c>
      <c r="G495" s="71">
        <v>27.366599999999998</v>
      </c>
      <c r="H495" s="71">
        <v>40</v>
      </c>
      <c r="I495" s="71">
        <v>54.482900000000001</v>
      </c>
      <c r="J495" s="71"/>
      <c r="K495" s="71"/>
      <c r="L495" s="71">
        <v>8.5616000000000003</v>
      </c>
      <c r="M495" s="71"/>
      <c r="N495" s="71">
        <v>0</v>
      </c>
      <c r="O495" s="71">
        <v>0</v>
      </c>
      <c r="P495" s="71">
        <v>437.01240000000001</v>
      </c>
      <c r="Q495" s="73"/>
      <c r="R495" s="72"/>
    </row>
    <row r="496" spans="1:18" x14ac:dyDescent="0.25">
      <c r="A496" s="71" t="s">
        <v>439</v>
      </c>
      <c r="B496" s="71">
        <v>666.61879999999996</v>
      </c>
      <c r="C496" s="71">
        <v>51.418700000000001</v>
      </c>
      <c r="D496" s="71">
        <v>718.03750000000002</v>
      </c>
      <c r="E496" s="71">
        <v>380.57</v>
      </c>
      <c r="F496" s="71">
        <v>120.1277</v>
      </c>
      <c r="G496" s="71">
        <v>65.110600000000005</v>
      </c>
      <c r="H496" s="71">
        <v>71</v>
      </c>
      <c r="I496" s="71">
        <v>95.498999999999995</v>
      </c>
      <c r="J496" s="71"/>
      <c r="K496" s="71"/>
      <c r="L496" s="71">
        <v>15.007</v>
      </c>
      <c r="M496" s="71"/>
      <c r="N496" s="71">
        <v>8.2704000000000004</v>
      </c>
      <c r="O496" s="71">
        <v>0</v>
      </c>
      <c r="P496" s="71">
        <v>791.41849999999999</v>
      </c>
      <c r="Q496" s="73"/>
      <c r="R496" s="72"/>
    </row>
    <row r="497" spans="1:18" x14ac:dyDescent="0.25">
      <c r="A497" s="71" t="s">
        <v>440</v>
      </c>
      <c r="B497" s="73">
        <v>528.89679999999998</v>
      </c>
      <c r="C497" s="71">
        <v>15.1792</v>
      </c>
      <c r="D497" s="73">
        <v>544.07600000000002</v>
      </c>
      <c r="E497" s="71">
        <v>280</v>
      </c>
      <c r="F497" s="71">
        <v>91.023899999999998</v>
      </c>
      <c r="G497" s="71">
        <v>47.244</v>
      </c>
      <c r="H497" s="71">
        <v>73</v>
      </c>
      <c r="I497" s="71">
        <v>72.362099999999998</v>
      </c>
      <c r="J497" s="71">
        <v>0.47839999999999999</v>
      </c>
      <c r="K497" s="71">
        <v>3</v>
      </c>
      <c r="L497" s="71">
        <v>11.3712</v>
      </c>
      <c r="M497" s="71"/>
      <c r="N497" s="71">
        <v>3.7944</v>
      </c>
      <c r="O497" s="71">
        <v>0</v>
      </c>
      <c r="P497" s="73">
        <v>595.59280000000001</v>
      </c>
      <c r="Q497" s="73"/>
      <c r="R497" s="72"/>
    </row>
    <row r="498" spans="1:18" x14ac:dyDescent="0.25">
      <c r="A498" s="71" t="s">
        <v>441</v>
      </c>
      <c r="B498" s="71">
        <v>1793.2207000000001</v>
      </c>
      <c r="C498" s="71">
        <v>59.610500000000002</v>
      </c>
      <c r="D498" s="71">
        <v>1852.8312000000001</v>
      </c>
      <c r="E498" s="71">
        <v>967.59</v>
      </c>
      <c r="F498" s="71">
        <v>309.9787</v>
      </c>
      <c r="G498" s="71">
        <v>164.40280000000001</v>
      </c>
      <c r="H498" s="71">
        <v>316</v>
      </c>
      <c r="I498" s="71">
        <v>246.4265</v>
      </c>
      <c r="J498" s="71">
        <v>52.180100000000003</v>
      </c>
      <c r="K498" s="71">
        <v>14</v>
      </c>
      <c r="L498" s="71">
        <v>38.724200000000003</v>
      </c>
      <c r="M498" s="71"/>
      <c r="N498" s="71">
        <v>46.7089</v>
      </c>
      <c r="O498" s="71">
        <v>0</v>
      </c>
      <c r="P498" s="71">
        <v>2116.123</v>
      </c>
      <c r="Q498" s="73"/>
      <c r="R498" s="72"/>
    </row>
    <row r="499" spans="1:18" x14ac:dyDescent="0.25">
      <c r="A499" s="71" t="s">
        <v>442</v>
      </c>
      <c r="B499" s="71">
        <v>412.27480000000003</v>
      </c>
      <c r="C499" s="71">
        <v>13.978199999999999</v>
      </c>
      <c r="D499" s="71">
        <v>426.25299999999999</v>
      </c>
      <c r="E499" s="71">
        <v>264</v>
      </c>
      <c r="F499" s="71">
        <v>71.312100000000001</v>
      </c>
      <c r="G499" s="71">
        <v>48.171999999999997</v>
      </c>
      <c r="H499" s="71">
        <v>57</v>
      </c>
      <c r="I499" s="71">
        <v>56.691600000000001</v>
      </c>
      <c r="J499" s="71">
        <v>0.23130000000000001</v>
      </c>
      <c r="K499" s="71"/>
      <c r="L499" s="71">
        <v>8.9086999999999996</v>
      </c>
      <c r="M499" s="71"/>
      <c r="N499" s="71">
        <v>0</v>
      </c>
      <c r="O499" s="71">
        <v>0</v>
      </c>
      <c r="P499" s="71">
        <v>474.65629999999999</v>
      </c>
      <c r="Q499" s="73"/>
      <c r="R499" s="72"/>
    </row>
    <row r="500" spans="1:18" x14ac:dyDescent="0.25">
      <c r="A500" s="71" t="s">
        <v>443</v>
      </c>
      <c r="B500" s="71">
        <v>194.40629999999999</v>
      </c>
      <c r="C500" s="71"/>
      <c r="D500" s="71">
        <v>194.40629999999999</v>
      </c>
      <c r="E500" s="71">
        <v>120</v>
      </c>
      <c r="F500" s="71">
        <v>32.5242</v>
      </c>
      <c r="G500" s="71">
        <v>21.869</v>
      </c>
      <c r="H500" s="71">
        <v>41</v>
      </c>
      <c r="I500" s="71">
        <v>25.856000000000002</v>
      </c>
      <c r="J500" s="71">
        <v>11.358000000000001</v>
      </c>
      <c r="K500" s="71"/>
      <c r="L500" s="71">
        <v>4.0631000000000004</v>
      </c>
      <c r="M500" s="71"/>
      <c r="N500" s="71">
        <v>0</v>
      </c>
      <c r="O500" s="71">
        <v>0</v>
      </c>
      <c r="P500" s="71">
        <v>227.63329999999999</v>
      </c>
      <c r="Q500" s="73"/>
      <c r="R500" s="72"/>
    </row>
    <row r="501" spans="1:18" x14ac:dyDescent="0.25">
      <c r="A501" s="71" t="s">
        <v>444</v>
      </c>
      <c r="B501" s="71">
        <v>344.66469999999998</v>
      </c>
      <c r="C501" s="71">
        <v>24.183299999999999</v>
      </c>
      <c r="D501" s="71">
        <v>368.84800000000001</v>
      </c>
      <c r="E501" s="71">
        <v>196.78</v>
      </c>
      <c r="F501" s="71">
        <v>61.708300000000001</v>
      </c>
      <c r="G501" s="71">
        <v>33.767899999999997</v>
      </c>
      <c r="H501" s="71">
        <v>66</v>
      </c>
      <c r="I501" s="71">
        <v>49.056800000000003</v>
      </c>
      <c r="J501" s="71">
        <v>12.7074</v>
      </c>
      <c r="K501" s="71"/>
      <c r="L501" s="71">
        <v>7.7088999999999999</v>
      </c>
      <c r="M501" s="71"/>
      <c r="N501" s="71">
        <v>0</v>
      </c>
      <c r="O501" s="71">
        <v>0</v>
      </c>
      <c r="P501" s="71">
        <v>415.32330000000002</v>
      </c>
      <c r="Q501" s="73"/>
      <c r="R501" s="72"/>
    </row>
    <row r="502" spans="1:18" x14ac:dyDescent="0.25">
      <c r="A502" s="71" t="s">
        <v>445</v>
      </c>
      <c r="B502" s="73">
        <v>508.8442</v>
      </c>
      <c r="C502" s="71">
        <v>21.7273</v>
      </c>
      <c r="D502" s="73">
        <v>530.57150000000001</v>
      </c>
      <c r="E502" s="71">
        <v>278.11</v>
      </c>
      <c r="F502" s="71">
        <v>88.764600000000002</v>
      </c>
      <c r="G502" s="71">
        <v>47.336300000000001</v>
      </c>
      <c r="H502" s="71">
        <v>59</v>
      </c>
      <c r="I502" s="71">
        <v>70.566000000000003</v>
      </c>
      <c r="J502" s="71"/>
      <c r="K502" s="71"/>
      <c r="L502" s="71">
        <v>11.088900000000001</v>
      </c>
      <c r="M502" s="71"/>
      <c r="N502" s="71">
        <v>21.776199999999999</v>
      </c>
      <c r="O502" s="71">
        <v>0</v>
      </c>
      <c r="P502" s="73">
        <v>599.68399999999997</v>
      </c>
      <c r="Q502" s="73"/>
      <c r="R502" s="72"/>
    </row>
    <row r="503" spans="1:18" x14ac:dyDescent="0.25">
      <c r="A503" s="71" t="s">
        <v>446</v>
      </c>
      <c r="B503" s="71">
        <v>1477.1314</v>
      </c>
      <c r="C503" s="71">
        <v>53.691099999999999</v>
      </c>
      <c r="D503" s="71">
        <v>1530.8225</v>
      </c>
      <c r="E503" s="71">
        <v>926.86</v>
      </c>
      <c r="F503" s="71">
        <v>256.10660000000001</v>
      </c>
      <c r="G503" s="71">
        <v>167.6883</v>
      </c>
      <c r="H503" s="71">
        <v>265</v>
      </c>
      <c r="I503" s="71">
        <v>203.5994</v>
      </c>
      <c r="J503" s="71">
        <v>46.0505</v>
      </c>
      <c r="K503" s="71">
        <v>25</v>
      </c>
      <c r="L503" s="71">
        <v>31.994199999999999</v>
      </c>
      <c r="M503" s="71"/>
      <c r="N503" s="71">
        <v>0</v>
      </c>
      <c r="O503" s="71">
        <v>0</v>
      </c>
      <c r="P503" s="71">
        <v>1744.5613000000001</v>
      </c>
      <c r="Q503" s="73"/>
      <c r="R503" s="72"/>
    </row>
    <row r="504" spans="1:18" x14ac:dyDescent="0.25">
      <c r="A504" s="71" t="s">
        <v>447</v>
      </c>
      <c r="B504" s="71">
        <v>425.80380000000002</v>
      </c>
      <c r="C504" s="71">
        <v>26.723700000000001</v>
      </c>
      <c r="D504" s="71">
        <v>452.52749999999997</v>
      </c>
      <c r="E504" s="71">
        <v>235</v>
      </c>
      <c r="F504" s="71">
        <v>75.707899999999995</v>
      </c>
      <c r="G504" s="71">
        <v>39.823</v>
      </c>
      <c r="H504" s="71">
        <v>99</v>
      </c>
      <c r="I504" s="71">
        <v>60.186199999999999</v>
      </c>
      <c r="J504" s="71">
        <v>29.110399999999998</v>
      </c>
      <c r="K504" s="71">
        <v>1</v>
      </c>
      <c r="L504" s="71">
        <v>9.4578000000000007</v>
      </c>
      <c r="M504" s="71"/>
      <c r="N504" s="71">
        <v>11.4856</v>
      </c>
      <c r="O504" s="71">
        <v>0</v>
      </c>
      <c r="P504" s="71">
        <v>532.94650000000001</v>
      </c>
      <c r="Q504" s="73"/>
      <c r="R504" s="72"/>
    </row>
    <row r="505" spans="1:18" x14ac:dyDescent="0.25">
      <c r="A505" s="71" t="s">
        <v>448</v>
      </c>
      <c r="B505" s="71">
        <v>219.96889999999999</v>
      </c>
      <c r="C505" s="71"/>
      <c r="D505" s="71">
        <v>219.96889999999999</v>
      </c>
      <c r="E505" s="71">
        <v>132</v>
      </c>
      <c r="F505" s="71">
        <v>36.800800000000002</v>
      </c>
      <c r="G505" s="71">
        <v>23.799800000000001</v>
      </c>
      <c r="H505" s="71">
        <v>23</v>
      </c>
      <c r="I505" s="71">
        <v>29.2559</v>
      </c>
      <c r="J505" s="71"/>
      <c r="K505" s="71">
        <v>1</v>
      </c>
      <c r="L505" s="71">
        <v>4.5974000000000004</v>
      </c>
      <c r="M505" s="71"/>
      <c r="N505" s="71">
        <v>0</v>
      </c>
      <c r="O505" s="71">
        <v>0</v>
      </c>
      <c r="P505" s="71">
        <v>243.7687</v>
      </c>
      <c r="Q505" s="73"/>
      <c r="R505" s="72"/>
    </row>
    <row r="506" spans="1:18" x14ac:dyDescent="0.25">
      <c r="A506" s="71" t="s">
        <v>449</v>
      </c>
      <c r="B506" s="71">
        <v>593.97839999999997</v>
      </c>
      <c r="C506" s="71">
        <v>23.957699999999999</v>
      </c>
      <c r="D506" s="71">
        <v>617.93610000000001</v>
      </c>
      <c r="E506" s="71">
        <v>452.35</v>
      </c>
      <c r="F506" s="71">
        <v>103.3807</v>
      </c>
      <c r="G506" s="71">
        <v>87.2423</v>
      </c>
      <c r="H506" s="71">
        <v>43</v>
      </c>
      <c r="I506" s="71">
        <v>82.185500000000005</v>
      </c>
      <c r="J506" s="71"/>
      <c r="K506" s="71">
        <v>187</v>
      </c>
      <c r="L506" s="71">
        <v>12.914899999999999</v>
      </c>
      <c r="M506" s="71">
        <v>104.4511</v>
      </c>
      <c r="N506" s="71">
        <v>0</v>
      </c>
      <c r="O506" s="71">
        <v>0</v>
      </c>
      <c r="P506" s="71">
        <v>809.62950000000001</v>
      </c>
      <c r="Q506" s="73"/>
      <c r="R506" s="72"/>
    </row>
    <row r="507" spans="1:18" x14ac:dyDescent="0.25">
      <c r="A507" s="71" t="s">
        <v>450</v>
      </c>
      <c r="B507" s="71">
        <v>57.154200000000003</v>
      </c>
      <c r="C507" s="71"/>
      <c r="D507" s="71">
        <v>57.154200000000003</v>
      </c>
      <c r="E507" s="71">
        <v>39</v>
      </c>
      <c r="F507" s="71">
        <v>9.5618999999999996</v>
      </c>
      <c r="G507" s="71">
        <v>7.3594999999999997</v>
      </c>
      <c r="H507" s="71">
        <v>13</v>
      </c>
      <c r="I507" s="71">
        <v>7.6014999999999997</v>
      </c>
      <c r="J507" s="71">
        <v>4.0488999999999997</v>
      </c>
      <c r="K507" s="71"/>
      <c r="L507" s="71">
        <v>1.1944999999999999</v>
      </c>
      <c r="M507" s="71"/>
      <c r="N507" s="71">
        <v>0</v>
      </c>
      <c r="O507" s="71">
        <v>0</v>
      </c>
      <c r="P507" s="71">
        <v>68.562600000000003</v>
      </c>
      <c r="Q507" s="73"/>
      <c r="R507" s="72"/>
    </row>
    <row r="508" spans="1:18" x14ac:dyDescent="0.25">
      <c r="A508" s="71" t="s">
        <v>451</v>
      </c>
      <c r="B508" s="71">
        <v>154.0017</v>
      </c>
      <c r="C508" s="71">
        <v>1.7601</v>
      </c>
      <c r="D508" s="71">
        <v>155.76179999999999</v>
      </c>
      <c r="E508" s="71">
        <v>99</v>
      </c>
      <c r="F508" s="71">
        <v>26.058900000000001</v>
      </c>
      <c r="G508" s="71">
        <v>18.235299999999999</v>
      </c>
      <c r="H508" s="71">
        <v>28</v>
      </c>
      <c r="I508" s="71">
        <v>20.7163</v>
      </c>
      <c r="J508" s="71">
        <v>5.4627999999999997</v>
      </c>
      <c r="K508" s="71"/>
      <c r="L508" s="71">
        <v>3.2553999999999998</v>
      </c>
      <c r="M508" s="71"/>
      <c r="N508" s="71">
        <v>5.7592999999999996</v>
      </c>
      <c r="O508" s="71">
        <v>0</v>
      </c>
      <c r="P508" s="71">
        <v>185.2192</v>
      </c>
      <c r="Q508" s="73"/>
      <c r="R508" s="72"/>
    </row>
    <row r="509" spans="1:18" x14ac:dyDescent="0.25">
      <c r="A509" s="71" t="s">
        <v>562</v>
      </c>
      <c r="B509" s="73">
        <v>171.70079999999999</v>
      </c>
      <c r="C509" s="71">
        <v>5.9557000000000002</v>
      </c>
      <c r="D509" s="73">
        <v>139.25579999999999</v>
      </c>
      <c r="E509" s="71">
        <v>117.66</v>
      </c>
      <c r="F509" s="71">
        <v>29.721900000000002</v>
      </c>
      <c r="G509" s="71">
        <v>21.984500000000001</v>
      </c>
      <c r="H509" s="71">
        <v>26</v>
      </c>
      <c r="I509" s="71">
        <v>18.521000000000001</v>
      </c>
      <c r="J509" s="71">
        <v>5.6092000000000004</v>
      </c>
      <c r="K509" s="71"/>
      <c r="L509" s="71">
        <v>2.9104000000000001</v>
      </c>
      <c r="M509" s="71"/>
      <c r="N509" s="71">
        <v>0</v>
      </c>
      <c r="O509" s="71">
        <v>0</v>
      </c>
      <c r="P509" s="73">
        <v>205.25020000000001</v>
      </c>
      <c r="Q509" s="73"/>
      <c r="R509" s="72"/>
    </row>
    <row r="510" spans="1:18" x14ac:dyDescent="0.25">
      <c r="A510" s="71" t="s">
        <v>452</v>
      </c>
      <c r="B510" s="73">
        <v>1005.3009</v>
      </c>
      <c r="C510" s="71">
        <v>41.6646</v>
      </c>
      <c r="D510" s="73">
        <v>1046.9655</v>
      </c>
      <c r="E510" s="73">
        <v>661.5</v>
      </c>
      <c r="F510" s="71">
        <v>175.15729999999999</v>
      </c>
      <c r="G510" s="71">
        <v>121.5857</v>
      </c>
      <c r="H510" s="71">
        <v>229</v>
      </c>
      <c r="I510" s="71">
        <v>139.24639999999999</v>
      </c>
      <c r="J510" s="71">
        <v>67.315200000000004</v>
      </c>
      <c r="K510" s="71">
        <v>5</v>
      </c>
      <c r="L510" s="71">
        <v>21.881599999999999</v>
      </c>
      <c r="M510" s="71"/>
      <c r="N510" s="71">
        <v>25.5044</v>
      </c>
      <c r="O510" s="71">
        <v>0</v>
      </c>
      <c r="P510" s="73">
        <v>1261.3707999999999</v>
      </c>
      <c r="Q510" s="73"/>
      <c r="R510" s="72"/>
    </row>
    <row r="511" spans="1:18" x14ac:dyDescent="0.25">
      <c r="A511" s="71" t="s">
        <v>453</v>
      </c>
      <c r="B511" s="73">
        <v>3898.3986</v>
      </c>
      <c r="C511" s="71">
        <v>80.316699999999997</v>
      </c>
      <c r="D511" s="73">
        <v>3978.7152999999998</v>
      </c>
      <c r="E511" s="71">
        <v>2492.63</v>
      </c>
      <c r="F511" s="71">
        <v>665.63909999999998</v>
      </c>
      <c r="G511" s="71">
        <v>456.74770000000001</v>
      </c>
      <c r="H511" s="71">
        <v>626</v>
      </c>
      <c r="I511" s="71">
        <v>529.16909999999996</v>
      </c>
      <c r="J511" s="71">
        <v>72.623099999999994</v>
      </c>
      <c r="K511" s="71">
        <v>436</v>
      </c>
      <c r="L511" s="71">
        <v>83.155100000000004</v>
      </c>
      <c r="M511" s="71">
        <v>211.70689999999999</v>
      </c>
      <c r="N511" s="71">
        <v>39.806899999999999</v>
      </c>
      <c r="O511" s="71">
        <v>0</v>
      </c>
      <c r="P511" s="73">
        <v>4759.5999000000002</v>
      </c>
      <c r="Q511" s="73"/>
      <c r="R511" s="72"/>
    </row>
    <row r="512" spans="1:18" x14ac:dyDescent="0.25">
      <c r="A512" s="71" t="s">
        <v>454</v>
      </c>
      <c r="B512" s="71">
        <v>1150.4576</v>
      </c>
      <c r="C512" s="71">
        <v>54.926499999999997</v>
      </c>
      <c r="D512" s="71">
        <v>1205.3841</v>
      </c>
      <c r="E512" s="71">
        <v>751.48</v>
      </c>
      <c r="F512" s="71">
        <v>201.66079999999999</v>
      </c>
      <c r="G512" s="71">
        <v>137.45480000000001</v>
      </c>
      <c r="H512" s="71">
        <v>144</v>
      </c>
      <c r="I512" s="71">
        <v>160.31610000000001</v>
      </c>
      <c r="J512" s="71"/>
      <c r="K512" s="71">
        <v>100</v>
      </c>
      <c r="L512" s="71">
        <v>25.192499999999999</v>
      </c>
      <c r="M512" s="71">
        <v>44.884500000000003</v>
      </c>
      <c r="N512" s="71">
        <v>12.7605</v>
      </c>
      <c r="O512" s="71">
        <v>0</v>
      </c>
      <c r="P512" s="71">
        <v>1400.4838999999999</v>
      </c>
      <c r="Q512" s="73"/>
      <c r="R512" s="72"/>
    </row>
    <row r="513" spans="1:18" x14ac:dyDescent="0.25">
      <c r="A513" s="71" t="s">
        <v>563</v>
      </c>
      <c r="B513" s="71">
        <v>287.46289999999999</v>
      </c>
      <c r="C513" s="71">
        <v>6.5704000000000002</v>
      </c>
      <c r="D513" s="71">
        <v>204.38419999999999</v>
      </c>
      <c r="E513" s="71">
        <v>171</v>
      </c>
      <c r="F513" s="71">
        <v>49.191800000000001</v>
      </c>
      <c r="G513" s="71">
        <v>30.452100000000002</v>
      </c>
      <c r="H513" s="71">
        <v>35</v>
      </c>
      <c r="I513" s="71">
        <v>27.1831</v>
      </c>
      <c r="J513" s="71">
        <v>5.8627000000000002</v>
      </c>
      <c r="K513" s="71"/>
      <c r="L513" s="71">
        <v>4.2716000000000003</v>
      </c>
      <c r="M513" s="71"/>
      <c r="N513" s="71">
        <v>0</v>
      </c>
      <c r="O513" s="71">
        <v>0</v>
      </c>
      <c r="P513" s="71">
        <v>330.34809999999999</v>
      </c>
      <c r="Q513" s="73"/>
      <c r="R513" s="72"/>
    </row>
    <row r="514" spans="1:18" x14ac:dyDescent="0.25">
      <c r="A514" s="71" t="s">
        <v>564</v>
      </c>
      <c r="B514" s="71">
        <v>67.715599999999995</v>
      </c>
      <c r="C514" s="71"/>
      <c r="D514" s="71">
        <v>52.853200000000001</v>
      </c>
      <c r="E514" s="71">
        <v>54</v>
      </c>
      <c r="F514" s="71">
        <v>11.328799999999999</v>
      </c>
      <c r="G514" s="71">
        <v>10.6678</v>
      </c>
      <c r="H514" s="71">
        <v>17</v>
      </c>
      <c r="I514" s="71">
        <v>7.0294999999999996</v>
      </c>
      <c r="J514" s="71">
        <v>7.4779</v>
      </c>
      <c r="K514" s="71"/>
      <c r="L514" s="71">
        <v>1.1046</v>
      </c>
      <c r="M514" s="71"/>
      <c r="N514" s="71">
        <v>1.1647000000000001</v>
      </c>
      <c r="O514" s="71">
        <v>0</v>
      </c>
      <c r="P514" s="71">
        <v>87.025999999999996</v>
      </c>
      <c r="Q514" s="73"/>
      <c r="R514" s="72"/>
    </row>
    <row r="515" spans="1:18" x14ac:dyDescent="0.25">
      <c r="A515" s="71" t="s">
        <v>565</v>
      </c>
      <c r="B515" s="71">
        <v>102.69540000000001</v>
      </c>
      <c r="C515" s="71">
        <v>3.3736999999999999</v>
      </c>
      <c r="D515" s="71">
        <v>78.261700000000005</v>
      </c>
      <c r="E515" s="71">
        <v>76.510000000000005</v>
      </c>
      <c r="F515" s="71">
        <v>17.7454</v>
      </c>
      <c r="G515" s="71">
        <v>14.6912</v>
      </c>
      <c r="H515" s="71">
        <v>17</v>
      </c>
      <c r="I515" s="71">
        <v>10.408799999999999</v>
      </c>
      <c r="J515" s="71">
        <v>4.9433999999999996</v>
      </c>
      <c r="K515" s="71"/>
      <c r="L515" s="71">
        <v>1.6356999999999999</v>
      </c>
      <c r="M515" s="71"/>
      <c r="N515" s="71">
        <v>2.9095</v>
      </c>
      <c r="O515" s="71">
        <v>0</v>
      </c>
      <c r="P515" s="71">
        <v>128.61320000000001</v>
      </c>
      <c r="Q515" s="73"/>
      <c r="R515" s="72"/>
    </row>
    <row r="516" spans="1:18" x14ac:dyDescent="0.25">
      <c r="A516" s="71" t="s">
        <v>455</v>
      </c>
      <c r="B516" s="71">
        <v>827.83240000000001</v>
      </c>
      <c r="C516" s="71">
        <v>24.5944</v>
      </c>
      <c r="D516" s="71">
        <v>852.42679999999996</v>
      </c>
      <c r="E516" s="71">
        <v>467.71</v>
      </c>
      <c r="F516" s="71">
        <v>142.61099999999999</v>
      </c>
      <c r="G516" s="71">
        <v>81.274699999999996</v>
      </c>
      <c r="H516" s="71">
        <v>147</v>
      </c>
      <c r="I516" s="71">
        <v>113.3728</v>
      </c>
      <c r="J516" s="71">
        <v>25.220400000000001</v>
      </c>
      <c r="K516" s="71">
        <v>6</v>
      </c>
      <c r="L516" s="71">
        <v>17.8157</v>
      </c>
      <c r="M516" s="71"/>
      <c r="N516" s="71">
        <v>5.6673999999999998</v>
      </c>
      <c r="O516" s="71">
        <v>0</v>
      </c>
      <c r="P516" s="71">
        <v>964.58929999999998</v>
      </c>
      <c r="Q516" s="73"/>
      <c r="R516" s="72"/>
    </row>
    <row r="517" spans="1:18" x14ac:dyDescent="0.25">
      <c r="A517" s="71" t="s">
        <v>456</v>
      </c>
      <c r="B517" s="71">
        <v>366.85849999999999</v>
      </c>
      <c r="C517" s="71">
        <v>9.7216000000000005</v>
      </c>
      <c r="D517" s="71">
        <v>376.58010000000002</v>
      </c>
      <c r="E517" s="71">
        <v>198</v>
      </c>
      <c r="F517" s="71">
        <v>63.001899999999999</v>
      </c>
      <c r="G517" s="71">
        <v>33.749499999999998</v>
      </c>
      <c r="H517" s="71">
        <v>61</v>
      </c>
      <c r="I517" s="71">
        <v>50.0852</v>
      </c>
      <c r="J517" s="71">
        <v>8.1860999999999997</v>
      </c>
      <c r="K517" s="71"/>
      <c r="L517" s="71">
        <v>7.8704999999999998</v>
      </c>
      <c r="M517" s="71"/>
      <c r="N517" s="71">
        <v>0</v>
      </c>
      <c r="O517" s="71">
        <v>0</v>
      </c>
      <c r="P517" s="71">
        <v>418.51569999999998</v>
      </c>
      <c r="Q517" s="73"/>
      <c r="R517" s="72"/>
    </row>
    <row r="518" spans="1:18" x14ac:dyDescent="0.25">
      <c r="A518" s="71" t="s">
        <v>457</v>
      </c>
      <c r="B518" s="71">
        <v>672.72339999999997</v>
      </c>
      <c r="C518" s="71">
        <v>9.4968000000000004</v>
      </c>
      <c r="D518" s="71">
        <v>682.22019999999998</v>
      </c>
      <c r="E518" s="71">
        <v>409.17</v>
      </c>
      <c r="F518" s="71">
        <v>114.1354</v>
      </c>
      <c r="G518" s="71">
        <v>73.758600000000001</v>
      </c>
      <c r="H518" s="71">
        <v>101</v>
      </c>
      <c r="I518" s="71">
        <v>90.735299999999995</v>
      </c>
      <c r="J518" s="71">
        <v>7.6985000000000001</v>
      </c>
      <c r="K518" s="71"/>
      <c r="L518" s="71">
        <v>14.2584</v>
      </c>
      <c r="M518" s="71"/>
      <c r="N518" s="71">
        <v>0</v>
      </c>
      <c r="O518" s="71">
        <v>0</v>
      </c>
      <c r="P518" s="71">
        <v>763.67729999999995</v>
      </c>
      <c r="Q518" s="73"/>
      <c r="R518" s="72"/>
    </row>
    <row r="519" spans="1:18" x14ac:dyDescent="0.25">
      <c r="A519" s="71" t="s">
        <v>458</v>
      </c>
      <c r="B519" s="71">
        <v>633.72799999999995</v>
      </c>
      <c r="C519" s="71">
        <v>22.920300000000001</v>
      </c>
      <c r="D519" s="71">
        <v>656.64829999999995</v>
      </c>
      <c r="E519" s="71">
        <v>454.18</v>
      </c>
      <c r="F519" s="71">
        <v>109.8573</v>
      </c>
      <c r="G519" s="71">
        <v>86.080699999999993</v>
      </c>
      <c r="H519" s="71">
        <v>108</v>
      </c>
      <c r="I519" s="71">
        <v>87.334199999999996</v>
      </c>
      <c r="J519" s="71">
        <v>15.4993</v>
      </c>
      <c r="K519" s="71"/>
      <c r="L519" s="71">
        <v>13.7239</v>
      </c>
      <c r="M519" s="71"/>
      <c r="N519" s="71">
        <v>32.458399999999997</v>
      </c>
      <c r="O519" s="71">
        <v>0</v>
      </c>
      <c r="P519" s="71">
        <v>790.68669999999997</v>
      </c>
      <c r="Q519" s="73"/>
      <c r="R519" s="72"/>
    </row>
    <row r="520" spans="1:18" x14ac:dyDescent="0.25">
      <c r="A520" s="71" t="s">
        <v>459</v>
      </c>
      <c r="B520" s="71">
        <v>434.82190000000003</v>
      </c>
      <c r="C520" s="71">
        <v>9.0652000000000008</v>
      </c>
      <c r="D520" s="71">
        <v>443.88709999999998</v>
      </c>
      <c r="E520" s="71">
        <v>225.85</v>
      </c>
      <c r="F520" s="71">
        <v>74.262299999999996</v>
      </c>
      <c r="G520" s="71">
        <v>37.896900000000002</v>
      </c>
      <c r="H520" s="71">
        <v>54</v>
      </c>
      <c r="I520" s="71">
        <v>59.036999999999999</v>
      </c>
      <c r="J520" s="71"/>
      <c r="K520" s="71"/>
      <c r="L520" s="71">
        <v>9.2772000000000006</v>
      </c>
      <c r="M520" s="71"/>
      <c r="N520" s="71">
        <v>0.90449999999999997</v>
      </c>
      <c r="O520" s="71">
        <v>0</v>
      </c>
      <c r="P520" s="71">
        <v>482.68849999999998</v>
      </c>
      <c r="Q520" s="73"/>
      <c r="R520" s="72"/>
    </row>
    <row r="521" spans="1:18" x14ac:dyDescent="0.25">
      <c r="A521" s="71" t="s">
        <v>566</v>
      </c>
      <c r="B521" s="73">
        <v>142.1131</v>
      </c>
      <c r="C521" s="71">
        <v>3.5084</v>
      </c>
      <c r="D521" s="73">
        <v>105.33459999999999</v>
      </c>
      <c r="E521" s="73">
        <v>101.61</v>
      </c>
      <c r="F521" s="71">
        <v>24.362500000000001</v>
      </c>
      <c r="G521" s="71">
        <v>19.311900000000001</v>
      </c>
      <c r="H521" s="71">
        <v>26</v>
      </c>
      <c r="I521" s="71">
        <v>14.009499999999999</v>
      </c>
      <c r="J521" s="71">
        <v>8.9929000000000006</v>
      </c>
      <c r="K521" s="71"/>
      <c r="L521" s="71">
        <v>2.2014999999999998</v>
      </c>
      <c r="M521" s="71"/>
      <c r="N521" s="71">
        <v>7.3845000000000001</v>
      </c>
      <c r="O521" s="71">
        <v>0</v>
      </c>
      <c r="P521" s="73">
        <v>181.3108</v>
      </c>
      <c r="Q521" s="73"/>
      <c r="R521" s="72"/>
    </row>
    <row r="522" spans="1:18" x14ac:dyDescent="0.25">
      <c r="A522" s="71" t="s">
        <v>460</v>
      </c>
      <c r="B522" s="71">
        <v>2065.5603000000001</v>
      </c>
      <c r="C522" s="71">
        <v>47.809399999999997</v>
      </c>
      <c r="D522" s="71">
        <v>2113.3697000000002</v>
      </c>
      <c r="E522" s="71">
        <v>1138.01</v>
      </c>
      <c r="F522" s="71">
        <v>353.5668</v>
      </c>
      <c r="G522" s="71">
        <v>196.11080000000001</v>
      </c>
      <c r="H522" s="71">
        <v>350</v>
      </c>
      <c r="I522" s="71">
        <v>281.07819999999998</v>
      </c>
      <c r="J522" s="71">
        <v>51.691400000000002</v>
      </c>
      <c r="K522" s="71">
        <v>10</v>
      </c>
      <c r="L522" s="71">
        <v>44.169400000000003</v>
      </c>
      <c r="M522" s="71"/>
      <c r="N522" s="71">
        <v>0</v>
      </c>
      <c r="O522" s="71">
        <v>0</v>
      </c>
      <c r="P522" s="71">
        <v>2361.1718999999998</v>
      </c>
      <c r="Q522" s="73"/>
      <c r="R522" s="72"/>
    </row>
    <row r="523" spans="1:18" x14ac:dyDescent="0.25">
      <c r="A523" s="71" t="s">
        <v>461</v>
      </c>
      <c r="B523" s="71">
        <v>152.70869999999999</v>
      </c>
      <c r="C523" s="71"/>
      <c r="D523" s="71">
        <v>152.70869999999999</v>
      </c>
      <c r="E523" s="71">
        <v>58.5</v>
      </c>
      <c r="F523" s="71">
        <v>25.548200000000001</v>
      </c>
      <c r="G523" s="71">
        <v>8.2379999999999995</v>
      </c>
      <c r="H523" s="71">
        <v>27</v>
      </c>
      <c r="I523" s="71">
        <v>20.310300000000002</v>
      </c>
      <c r="J523" s="71">
        <v>5.0172999999999996</v>
      </c>
      <c r="K523" s="71">
        <v>3</v>
      </c>
      <c r="L523" s="71">
        <v>3.1916000000000002</v>
      </c>
      <c r="M523" s="71"/>
      <c r="N523" s="71">
        <v>2.8170999999999999</v>
      </c>
      <c r="O523" s="71">
        <v>0</v>
      </c>
      <c r="P523" s="71">
        <v>168.78110000000001</v>
      </c>
      <c r="Q523" s="73"/>
      <c r="R523" s="72"/>
    </row>
    <row r="524" spans="1:18" x14ac:dyDescent="0.25">
      <c r="A524" s="71" t="s">
        <v>462</v>
      </c>
      <c r="B524" s="71">
        <v>176.77940000000001</v>
      </c>
      <c r="C524" s="71"/>
      <c r="D524" s="71">
        <v>176.77940000000001</v>
      </c>
      <c r="E524" s="71">
        <v>125.81</v>
      </c>
      <c r="F524" s="71">
        <v>29.575199999999999</v>
      </c>
      <c r="G524" s="71">
        <v>24.058700000000002</v>
      </c>
      <c r="H524" s="71">
        <v>27</v>
      </c>
      <c r="I524" s="71">
        <v>23.511700000000001</v>
      </c>
      <c r="J524" s="71">
        <v>2.6162999999999998</v>
      </c>
      <c r="K524" s="71">
        <v>3</v>
      </c>
      <c r="L524" s="71">
        <v>3.6947000000000001</v>
      </c>
      <c r="M524" s="71"/>
      <c r="N524" s="71">
        <v>7.4767999999999999</v>
      </c>
      <c r="O524" s="71">
        <v>0</v>
      </c>
      <c r="P524" s="71">
        <v>210.93119999999999</v>
      </c>
      <c r="Q524" s="73"/>
      <c r="R524" s="72"/>
    </row>
    <row r="525" spans="1:18" x14ac:dyDescent="0.25">
      <c r="A525" s="71" t="s">
        <v>463</v>
      </c>
      <c r="B525" s="73">
        <v>165.51060000000001</v>
      </c>
      <c r="C525" s="71"/>
      <c r="D525" s="73">
        <v>165.51060000000001</v>
      </c>
      <c r="E525" s="71">
        <v>127</v>
      </c>
      <c r="F525" s="71">
        <v>27.689900000000002</v>
      </c>
      <c r="G525" s="71">
        <v>24.827500000000001</v>
      </c>
      <c r="H525" s="71">
        <v>24</v>
      </c>
      <c r="I525" s="71">
        <v>22.012899999999998</v>
      </c>
      <c r="J525" s="71">
        <v>1.4903</v>
      </c>
      <c r="K525" s="71"/>
      <c r="L525" s="71">
        <v>3.4592000000000001</v>
      </c>
      <c r="M525" s="71"/>
      <c r="N525" s="71">
        <v>0</v>
      </c>
      <c r="O525" s="71">
        <v>0</v>
      </c>
      <c r="P525" s="73">
        <v>191.82839999999999</v>
      </c>
      <c r="Q525" s="73"/>
      <c r="R525" s="72"/>
    </row>
    <row r="526" spans="1:18" x14ac:dyDescent="0.25">
      <c r="A526" s="71" t="s">
        <v>464</v>
      </c>
      <c r="B526" s="73">
        <v>1616.3431</v>
      </c>
      <c r="C526" s="71">
        <v>62.035699999999999</v>
      </c>
      <c r="D526" s="73">
        <v>1678.3788</v>
      </c>
      <c r="E526" s="73">
        <v>761.34</v>
      </c>
      <c r="F526" s="71">
        <v>280.7928</v>
      </c>
      <c r="G526" s="71">
        <v>120.13679999999999</v>
      </c>
      <c r="H526" s="71">
        <v>278</v>
      </c>
      <c r="I526" s="71">
        <v>223.2244</v>
      </c>
      <c r="J526" s="71">
        <v>41.081699999999998</v>
      </c>
      <c r="K526" s="71">
        <v>122</v>
      </c>
      <c r="L526" s="71">
        <v>35.078099999999999</v>
      </c>
      <c r="M526" s="71">
        <v>52.153100000000002</v>
      </c>
      <c r="N526" s="71">
        <v>0</v>
      </c>
      <c r="O526" s="71">
        <v>0</v>
      </c>
      <c r="P526" s="73">
        <v>1891.7503999999999</v>
      </c>
      <c r="Q526" s="73"/>
      <c r="R526" s="72"/>
    </row>
    <row r="527" spans="1:18" x14ac:dyDescent="0.25">
      <c r="A527" s="71" t="s">
        <v>465</v>
      </c>
      <c r="B527" s="71">
        <v>2597.6587</v>
      </c>
      <c r="C527" s="71">
        <v>89.505600000000001</v>
      </c>
      <c r="D527" s="71">
        <v>2687.1642999999999</v>
      </c>
      <c r="E527" s="71">
        <v>1098.19</v>
      </c>
      <c r="F527" s="71">
        <v>449.56259999999997</v>
      </c>
      <c r="G527" s="71">
        <v>162.15690000000001</v>
      </c>
      <c r="H527" s="71">
        <v>506</v>
      </c>
      <c r="I527" s="71">
        <v>357.3929</v>
      </c>
      <c r="J527" s="71">
        <v>111.4554</v>
      </c>
      <c r="K527" s="71">
        <v>23</v>
      </c>
      <c r="L527" s="71">
        <v>56.161700000000003</v>
      </c>
      <c r="M527" s="71"/>
      <c r="N527" s="71">
        <v>0</v>
      </c>
      <c r="O527" s="71">
        <v>0</v>
      </c>
      <c r="P527" s="71">
        <v>2960.7766000000001</v>
      </c>
      <c r="Q527" s="73"/>
      <c r="R527" s="72"/>
    </row>
    <row r="528" spans="1:18" x14ac:dyDescent="0.25">
      <c r="A528" s="71" t="s">
        <v>466</v>
      </c>
      <c r="B528" s="73">
        <v>726.73590000000002</v>
      </c>
      <c r="C528" s="71">
        <v>21.895299999999999</v>
      </c>
      <c r="D528" s="73">
        <v>748.63120000000004</v>
      </c>
      <c r="E528" s="73">
        <v>566.67999999999995</v>
      </c>
      <c r="F528" s="71">
        <v>125.246</v>
      </c>
      <c r="G528" s="71">
        <v>110.35850000000001</v>
      </c>
      <c r="H528" s="71">
        <v>122</v>
      </c>
      <c r="I528" s="71">
        <v>99.567899999999995</v>
      </c>
      <c r="J528" s="71">
        <v>16.824000000000002</v>
      </c>
      <c r="K528" s="71"/>
      <c r="L528" s="71">
        <v>15.6464</v>
      </c>
      <c r="M528" s="71"/>
      <c r="N528" s="71">
        <v>0</v>
      </c>
      <c r="O528" s="71">
        <v>0</v>
      </c>
      <c r="P528" s="73">
        <v>875.81370000000004</v>
      </c>
      <c r="Q528" s="73"/>
      <c r="R528" s="72"/>
    </row>
    <row r="529" spans="1:18" x14ac:dyDescent="0.25">
      <c r="A529" s="71" t="s">
        <v>467</v>
      </c>
      <c r="B529" s="71">
        <v>1862.7150999999999</v>
      </c>
      <c r="C529" s="71">
        <v>77.543499999999995</v>
      </c>
      <c r="D529" s="71">
        <v>1940.2585999999999</v>
      </c>
      <c r="E529" s="71">
        <v>1226.73</v>
      </c>
      <c r="F529" s="71">
        <v>324.6053</v>
      </c>
      <c r="G529" s="71">
        <v>225.53120000000001</v>
      </c>
      <c r="H529" s="71">
        <v>319</v>
      </c>
      <c r="I529" s="71">
        <v>258.05439999999999</v>
      </c>
      <c r="J529" s="71">
        <v>45.709200000000003</v>
      </c>
      <c r="K529" s="71">
        <v>2</v>
      </c>
      <c r="L529" s="71">
        <v>40.551400000000001</v>
      </c>
      <c r="M529" s="71"/>
      <c r="N529" s="71">
        <v>0</v>
      </c>
      <c r="O529" s="71">
        <v>0</v>
      </c>
      <c r="P529" s="71">
        <v>2211.4989999999998</v>
      </c>
      <c r="Q529" s="73"/>
      <c r="R529" s="72"/>
    </row>
    <row r="530" spans="1:18" x14ac:dyDescent="0.25">
      <c r="A530" s="71" t="s">
        <v>567</v>
      </c>
      <c r="B530" s="71">
        <v>157.12880000000001</v>
      </c>
      <c r="C530" s="71"/>
      <c r="D530" s="71">
        <v>111.59350000000001</v>
      </c>
      <c r="E530" s="71">
        <v>140.82</v>
      </c>
      <c r="F530" s="71">
        <v>26.287600000000001</v>
      </c>
      <c r="G530" s="71">
        <v>28.633099999999999</v>
      </c>
      <c r="H530" s="71">
        <v>23</v>
      </c>
      <c r="I530" s="71">
        <v>14.841900000000001</v>
      </c>
      <c r="J530" s="71">
        <v>6.1185</v>
      </c>
      <c r="K530" s="71"/>
      <c r="L530" s="71">
        <v>2.3323</v>
      </c>
      <c r="M530" s="71"/>
      <c r="N530" s="71">
        <v>0.21729999999999999</v>
      </c>
      <c r="O530" s="71">
        <v>0</v>
      </c>
      <c r="P530" s="71">
        <v>192.0977</v>
      </c>
      <c r="Q530" s="73"/>
      <c r="R530" s="72"/>
    </row>
    <row r="531" spans="1:18" x14ac:dyDescent="0.25">
      <c r="A531" s="71" t="s">
        <v>468</v>
      </c>
      <c r="B531" s="71">
        <v>316.13010000000003</v>
      </c>
      <c r="C531" s="71"/>
      <c r="D531" s="71">
        <v>316.13010000000003</v>
      </c>
      <c r="E531" s="71">
        <v>162.47</v>
      </c>
      <c r="F531" s="71">
        <v>52.888599999999997</v>
      </c>
      <c r="G531" s="71">
        <v>27.395399999999999</v>
      </c>
      <c r="H531" s="71">
        <v>54</v>
      </c>
      <c r="I531" s="71">
        <v>42.045299999999997</v>
      </c>
      <c r="J531" s="71">
        <v>8.9659999999999993</v>
      </c>
      <c r="K531" s="71"/>
      <c r="L531" s="71">
        <v>6.6071</v>
      </c>
      <c r="M531" s="71"/>
      <c r="N531" s="71">
        <v>0</v>
      </c>
      <c r="O531" s="71">
        <v>0</v>
      </c>
      <c r="P531" s="71">
        <v>352.49149999999997</v>
      </c>
      <c r="Q531" s="73"/>
      <c r="R531" s="72"/>
    </row>
    <row r="532" spans="1:18" x14ac:dyDescent="0.25">
      <c r="A532" s="71" t="s">
        <v>469</v>
      </c>
      <c r="B532" s="71">
        <v>553.15710000000001</v>
      </c>
      <c r="C532" s="71">
        <v>19.627700000000001</v>
      </c>
      <c r="D532" s="71">
        <v>572.78480000000002</v>
      </c>
      <c r="E532" s="71">
        <v>342</v>
      </c>
      <c r="F532" s="71">
        <v>95.826899999999995</v>
      </c>
      <c r="G532" s="71">
        <v>61.543300000000002</v>
      </c>
      <c r="H532" s="71">
        <v>88</v>
      </c>
      <c r="I532" s="71">
        <v>76.180400000000006</v>
      </c>
      <c r="J532" s="71">
        <v>8.8646999999999991</v>
      </c>
      <c r="K532" s="71"/>
      <c r="L532" s="71">
        <v>11.9712</v>
      </c>
      <c r="M532" s="71"/>
      <c r="N532" s="71">
        <v>0</v>
      </c>
      <c r="O532" s="71">
        <v>0</v>
      </c>
      <c r="P532" s="71">
        <v>643.19280000000003</v>
      </c>
      <c r="Q532" s="73"/>
      <c r="R532" s="72"/>
    </row>
    <row r="533" spans="1:18" x14ac:dyDescent="0.25">
      <c r="A533" s="71" t="s">
        <v>470</v>
      </c>
      <c r="B533" s="71">
        <v>721.12329999999997</v>
      </c>
      <c r="C533" s="71">
        <v>18.474699999999999</v>
      </c>
      <c r="D533" s="71">
        <v>739.59799999999996</v>
      </c>
      <c r="E533" s="71">
        <v>526.29999999999995</v>
      </c>
      <c r="F533" s="71">
        <v>123.7347</v>
      </c>
      <c r="G533" s="71">
        <v>100.6413</v>
      </c>
      <c r="H533" s="71">
        <v>90</v>
      </c>
      <c r="I533" s="71">
        <v>98.366500000000002</v>
      </c>
      <c r="J533" s="71"/>
      <c r="K533" s="71">
        <v>2</v>
      </c>
      <c r="L533" s="71">
        <v>15.457599999999999</v>
      </c>
      <c r="M533" s="71"/>
      <c r="N533" s="71">
        <v>20.777200000000001</v>
      </c>
      <c r="O533" s="71">
        <v>0</v>
      </c>
      <c r="P533" s="71">
        <v>861.01649999999995</v>
      </c>
      <c r="Q533" s="73"/>
      <c r="R533" s="72"/>
    </row>
    <row r="534" spans="1:18" x14ac:dyDescent="0.25">
      <c r="A534" s="71" t="s">
        <v>471</v>
      </c>
      <c r="B534" s="71">
        <v>245.55959999999999</v>
      </c>
      <c r="C534" s="71"/>
      <c r="D534" s="71">
        <v>245.55959999999999</v>
      </c>
      <c r="E534" s="71">
        <v>153</v>
      </c>
      <c r="F534" s="71">
        <v>41.082099999999997</v>
      </c>
      <c r="G534" s="71">
        <v>27.979500000000002</v>
      </c>
      <c r="H534" s="71">
        <v>36</v>
      </c>
      <c r="I534" s="71">
        <v>32.659399999999998</v>
      </c>
      <c r="J534" s="71">
        <v>2.5053999999999998</v>
      </c>
      <c r="K534" s="71"/>
      <c r="L534" s="71">
        <v>5.1322000000000001</v>
      </c>
      <c r="M534" s="71"/>
      <c r="N534" s="71">
        <v>0</v>
      </c>
      <c r="O534" s="71">
        <v>0</v>
      </c>
      <c r="P534" s="71">
        <v>276.04450000000003</v>
      </c>
      <c r="Q534" s="73"/>
      <c r="R534" s="72"/>
    </row>
    <row r="535" spans="1:18" x14ac:dyDescent="0.25">
      <c r="A535" s="71" t="s">
        <v>472</v>
      </c>
      <c r="B535" s="73">
        <v>567.16729999999995</v>
      </c>
      <c r="C535" s="71">
        <v>27.412299999999998</v>
      </c>
      <c r="D535" s="73">
        <v>594.57960000000003</v>
      </c>
      <c r="E535" s="73">
        <v>272.61</v>
      </c>
      <c r="F535" s="71">
        <v>99.473200000000006</v>
      </c>
      <c r="G535" s="71">
        <v>43.284199999999998</v>
      </c>
      <c r="H535" s="71">
        <v>70</v>
      </c>
      <c r="I535" s="71">
        <v>79.079099999999997</v>
      </c>
      <c r="J535" s="71"/>
      <c r="K535" s="71">
        <v>3</v>
      </c>
      <c r="L535" s="71">
        <v>12.4267</v>
      </c>
      <c r="M535" s="71"/>
      <c r="N535" s="71">
        <v>9.5055999999999994</v>
      </c>
      <c r="O535" s="71">
        <v>0</v>
      </c>
      <c r="P535" s="73">
        <v>647.36940000000004</v>
      </c>
      <c r="Q535" s="73"/>
      <c r="R535" s="72"/>
    </row>
    <row r="536" spans="1:18" x14ac:dyDescent="0.25">
      <c r="A536" s="71" t="s">
        <v>473</v>
      </c>
      <c r="B536" s="71">
        <v>2657.0783999999999</v>
      </c>
      <c r="C536" s="71">
        <v>92.843599999999995</v>
      </c>
      <c r="D536" s="71">
        <v>2749.922</v>
      </c>
      <c r="E536" s="71">
        <v>1194.74</v>
      </c>
      <c r="F536" s="71">
        <v>460.06200000000001</v>
      </c>
      <c r="G536" s="71">
        <v>183.6695</v>
      </c>
      <c r="H536" s="71">
        <v>395</v>
      </c>
      <c r="I536" s="71">
        <v>365.7396</v>
      </c>
      <c r="J536" s="71">
        <v>21.9453</v>
      </c>
      <c r="K536" s="71">
        <v>18</v>
      </c>
      <c r="L536" s="71">
        <v>57.473399999999998</v>
      </c>
      <c r="M536" s="71"/>
      <c r="N536" s="71">
        <v>30.240500000000001</v>
      </c>
      <c r="O536" s="71">
        <v>0</v>
      </c>
      <c r="P536" s="71">
        <v>2985.7773000000002</v>
      </c>
      <c r="Q536" s="73"/>
      <c r="R536" s="72"/>
    </row>
    <row r="537" spans="1:18" x14ac:dyDescent="0.25">
      <c r="A537" s="71" t="s">
        <v>474</v>
      </c>
      <c r="B537" s="71">
        <v>663.82740000000001</v>
      </c>
      <c r="C537" s="71">
        <v>35.160499999999999</v>
      </c>
      <c r="D537" s="71">
        <v>698.98789999999997</v>
      </c>
      <c r="E537" s="71">
        <v>349.5</v>
      </c>
      <c r="F537" s="71">
        <v>116.94070000000001</v>
      </c>
      <c r="G537" s="71">
        <v>58.139800000000001</v>
      </c>
      <c r="H537" s="71">
        <v>102</v>
      </c>
      <c r="I537" s="71">
        <v>92.965400000000002</v>
      </c>
      <c r="J537" s="71">
        <v>6.7759999999999998</v>
      </c>
      <c r="K537" s="71">
        <v>2</v>
      </c>
      <c r="L537" s="71">
        <v>14.6088</v>
      </c>
      <c r="M537" s="71"/>
      <c r="N537" s="71">
        <v>0</v>
      </c>
      <c r="O537" s="71">
        <v>0</v>
      </c>
      <c r="P537" s="71">
        <v>763.90369999999996</v>
      </c>
      <c r="Q537" s="73"/>
      <c r="R537" s="72"/>
    </row>
    <row r="538" spans="1:18" x14ac:dyDescent="0.25">
      <c r="A538" s="71" t="s">
        <v>475</v>
      </c>
      <c r="B538" s="71">
        <v>269.47620000000001</v>
      </c>
      <c r="C538" s="71"/>
      <c r="D538" s="71">
        <v>269.47620000000001</v>
      </c>
      <c r="E538" s="71">
        <v>127</v>
      </c>
      <c r="F538" s="71">
        <v>45.083399999999997</v>
      </c>
      <c r="G538" s="71">
        <v>20.479199999999999</v>
      </c>
      <c r="H538" s="71">
        <v>40</v>
      </c>
      <c r="I538" s="71">
        <v>35.840299999999999</v>
      </c>
      <c r="J538" s="71">
        <v>3.1196999999999999</v>
      </c>
      <c r="K538" s="71"/>
      <c r="L538" s="71">
        <v>5.6321000000000003</v>
      </c>
      <c r="M538" s="71"/>
      <c r="N538" s="71">
        <v>0</v>
      </c>
      <c r="O538" s="71">
        <v>0</v>
      </c>
      <c r="P538" s="71">
        <v>293.07510000000002</v>
      </c>
      <c r="Q538" s="73"/>
      <c r="R538" s="72"/>
    </row>
    <row r="539" spans="1:18" x14ac:dyDescent="0.25">
      <c r="A539" s="71" t="s">
        <v>476</v>
      </c>
      <c r="B539" s="71">
        <v>261.53309999999999</v>
      </c>
      <c r="C539" s="71"/>
      <c r="D539" s="71">
        <v>261.53309999999999</v>
      </c>
      <c r="E539" s="71">
        <v>132</v>
      </c>
      <c r="F539" s="71">
        <v>43.7545</v>
      </c>
      <c r="G539" s="71">
        <v>22.061399999999999</v>
      </c>
      <c r="H539" s="71">
        <v>39</v>
      </c>
      <c r="I539" s="71">
        <v>34.783900000000003</v>
      </c>
      <c r="J539" s="71">
        <v>3.1621000000000001</v>
      </c>
      <c r="K539" s="71"/>
      <c r="L539" s="71">
        <v>5.4660000000000002</v>
      </c>
      <c r="M539" s="71"/>
      <c r="N539" s="71">
        <v>0</v>
      </c>
      <c r="O539" s="71">
        <v>0</v>
      </c>
      <c r="P539" s="71">
        <v>286.75659999999999</v>
      </c>
      <c r="Q539" s="73"/>
      <c r="R539" s="72"/>
    </row>
    <row r="540" spans="1:18" x14ac:dyDescent="0.25">
      <c r="A540" s="71" t="s">
        <v>477</v>
      </c>
      <c r="B540" s="73">
        <v>553.13350000000003</v>
      </c>
      <c r="C540" s="71">
        <v>41.869300000000003</v>
      </c>
      <c r="D540" s="73">
        <v>595.00279999999998</v>
      </c>
      <c r="E540" s="71">
        <v>317</v>
      </c>
      <c r="F540" s="71">
        <v>99.543999999999997</v>
      </c>
      <c r="G540" s="71">
        <v>54.363999999999997</v>
      </c>
      <c r="H540" s="71">
        <v>70</v>
      </c>
      <c r="I540" s="71">
        <v>79.135400000000004</v>
      </c>
      <c r="J540" s="71"/>
      <c r="K540" s="71"/>
      <c r="L540" s="71">
        <v>12.435600000000001</v>
      </c>
      <c r="M540" s="71"/>
      <c r="N540" s="71">
        <v>0</v>
      </c>
      <c r="O540" s="71">
        <v>0</v>
      </c>
      <c r="P540" s="73">
        <v>649.36680000000001</v>
      </c>
      <c r="Q540" s="73"/>
      <c r="R540" s="72"/>
    </row>
    <row r="541" spans="1:18" x14ac:dyDescent="0.25">
      <c r="A541" s="71" t="s">
        <v>478</v>
      </c>
      <c r="B541" s="71">
        <v>1290.9474</v>
      </c>
      <c r="C541" s="71">
        <v>49.4315</v>
      </c>
      <c r="D541" s="71">
        <v>1340.3788999999999</v>
      </c>
      <c r="E541" s="71">
        <v>712</v>
      </c>
      <c r="F541" s="71">
        <v>224.24539999999999</v>
      </c>
      <c r="G541" s="71">
        <v>121.9387</v>
      </c>
      <c r="H541" s="71">
        <v>162</v>
      </c>
      <c r="I541" s="71">
        <v>178.2704</v>
      </c>
      <c r="J541" s="71"/>
      <c r="K541" s="71"/>
      <c r="L541" s="71">
        <v>28.0139</v>
      </c>
      <c r="M541" s="71"/>
      <c r="N541" s="71">
        <v>0</v>
      </c>
      <c r="O541" s="71">
        <v>0</v>
      </c>
      <c r="P541" s="71">
        <v>1462.3176000000001</v>
      </c>
      <c r="Q541" s="73"/>
      <c r="R541" s="72"/>
    </row>
    <row r="542" spans="1:18" x14ac:dyDescent="0.25">
      <c r="A542" s="71" t="s">
        <v>479</v>
      </c>
      <c r="B542" s="71">
        <v>582.15369999999996</v>
      </c>
      <c r="C542" s="71">
        <v>40.181899999999999</v>
      </c>
      <c r="D542" s="71">
        <v>622.3356</v>
      </c>
      <c r="E542" s="71">
        <v>368</v>
      </c>
      <c r="F542" s="71">
        <v>104.11669999999999</v>
      </c>
      <c r="G542" s="71">
        <v>65.970799999999997</v>
      </c>
      <c r="H542" s="71">
        <v>109</v>
      </c>
      <c r="I542" s="71">
        <v>82.770600000000002</v>
      </c>
      <c r="J542" s="71">
        <v>19.672000000000001</v>
      </c>
      <c r="K542" s="71">
        <v>3</v>
      </c>
      <c r="L542" s="71">
        <v>13.0068</v>
      </c>
      <c r="M542" s="71"/>
      <c r="N542" s="71">
        <v>0</v>
      </c>
      <c r="O542" s="71">
        <v>0</v>
      </c>
      <c r="P542" s="71">
        <v>707.97839999999997</v>
      </c>
      <c r="Q542" s="73"/>
      <c r="R542" s="72"/>
    </row>
    <row r="543" spans="1:18" x14ac:dyDescent="0.25">
      <c r="A543" s="71" t="s">
        <v>568</v>
      </c>
      <c r="B543" s="73">
        <v>42.911900000000003</v>
      </c>
      <c r="C543" s="71">
        <v>2.3376000000000001</v>
      </c>
      <c r="D543" s="73">
        <v>38.635199999999998</v>
      </c>
      <c r="E543" s="73">
        <v>32</v>
      </c>
      <c r="F543" s="73">
        <v>7.5701999999999998</v>
      </c>
      <c r="G543" s="73">
        <v>6.1074000000000002</v>
      </c>
      <c r="H543" s="68">
        <v>4</v>
      </c>
      <c r="I543" s="73">
        <v>5.1384999999999996</v>
      </c>
      <c r="J543" s="71"/>
      <c r="K543" s="68"/>
      <c r="L543" s="71">
        <v>0.8075</v>
      </c>
      <c r="M543" s="73"/>
      <c r="N543" s="71">
        <v>0</v>
      </c>
      <c r="O543" s="71">
        <v>0</v>
      </c>
      <c r="P543" s="73">
        <v>51.356900000000003</v>
      </c>
      <c r="Q543" s="73"/>
      <c r="R543" s="72"/>
    </row>
    <row r="544" spans="1:18" x14ac:dyDescent="0.25">
      <c r="A544" s="71" t="s">
        <v>480</v>
      </c>
      <c r="B544" s="71">
        <v>13309.3892</v>
      </c>
      <c r="C544" s="71">
        <v>377.37270000000001</v>
      </c>
      <c r="D544" s="71">
        <v>13686.7619</v>
      </c>
      <c r="E544" s="71">
        <v>12810.99</v>
      </c>
      <c r="F544" s="71">
        <v>2289.7953000000002</v>
      </c>
      <c r="G544" s="71">
        <v>2630.2986999999998</v>
      </c>
      <c r="H544" s="71">
        <v>2292</v>
      </c>
      <c r="I544" s="71">
        <v>1820.3393000000001</v>
      </c>
      <c r="J544" s="71">
        <v>353.74549999999999</v>
      </c>
      <c r="K544" s="71">
        <v>2277</v>
      </c>
      <c r="L544" s="71">
        <v>286.05329999999998</v>
      </c>
      <c r="M544" s="71">
        <v>1194.568</v>
      </c>
      <c r="N544" s="71">
        <v>488.13499999999999</v>
      </c>
      <c r="O544" s="71">
        <v>0</v>
      </c>
      <c r="P544" s="71">
        <v>18353.509099999999</v>
      </c>
      <c r="Q544" s="73"/>
      <c r="R544" s="72"/>
    </row>
    <row r="545" spans="1:18" x14ac:dyDescent="0.25">
      <c r="A545" s="71" t="s">
        <v>482</v>
      </c>
      <c r="B545" s="71">
        <v>735.34450000000004</v>
      </c>
      <c r="C545" s="71">
        <v>18.693999999999999</v>
      </c>
      <c r="D545" s="71">
        <v>754.0385</v>
      </c>
      <c r="E545" s="71">
        <v>789.6</v>
      </c>
      <c r="F545" s="71">
        <v>126.1506</v>
      </c>
      <c r="G545" s="71">
        <v>165.8623</v>
      </c>
      <c r="H545" s="71">
        <v>90</v>
      </c>
      <c r="I545" s="71">
        <v>100.2871</v>
      </c>
      <c r="J545" s="71"/>
      <c r="K545" s="71"/>
      <c r="L545" s="71">
        <v>15.759399999999999</v>
      </c>
      <c r="M545" s="71"/>
      <c r="N545" s="71">
        <v>28.707599999999999</v>
      </c>
      <c r="O545" s="71">
        <v>0</v>
      </c>
      <c r="P545" s="73">
        <v>948.60839999999996</v>
      </c>
      <c r="Q545" s="73"/>
      <c r="R545" s="72"/>
    </row>
    <row r="546" spans="1:18" x14ac:dyDescent="0.25">
      <c r="A546" s="71" t="s">
        <v>483</v>
      </c>
      <c r="B546" s="73">
        <v>850.04849999999999</v>
      </c>
      <c r="C546" s="71">
        <v>21.0443</v>
      </c>
      <c r="D546" s="73">
        <v>871.09280000000001</v>
      </c>
      <c r="E546" s="73">
        <v>471</v>
      </c>
      <c r="F546" s="71">
        <v>145.7338</v>
      </c>
      <c r="G546" s="71">
        <v>81.316500000000005</v>
      </c>
      <c r="H546" s="71">
        <v>151</v>
      </c>
      <c r="I546" s="71">
        <v>115.8553</v>
      </c>
      <c r="J546" s="71">
        <v>26.358499999999999</v>
      </c>
      <c r="K546" s="71">
        <v>153</v>
      </c>
      <c r="L546" s="71">
        <v>18.2058</v>
      </c>
      <c r="M546" s="71">
        <v>80.876499999999993</v>
      </c>
      <c r="N546" s="71">
        <v>25.113</v>
      </c>
      <c r="O546" s="71">
        <v>0</v>
      </c>
      <c r="P546" s="73">
        <v>1084.7573</v>
      </c>
      <c r="Q546" s="73"/>
      <c r="R546" s="72"/>
    </row>
    <row r="547" spans="1:18" x14ac:dyDescent="0.25">
      <c r="A547" s="71" t="s">
        <v>484</v>
      </c>
      <c r="B547" s="71">
        <v>2182.2952</v>
      </c>
      <c r="C547" s="71">
        <v>63.005000000000003</v>
      </c>
      <c r="D547" s="71">
        <v>2245.3002000000001</v>
      </c>
      <c r="E547" s="71">
        <v>2088.9499999999998</v>
      </c>
      <c r="F547" s="71">
        <v>375.63869999999997</v>
      </c>
      <c r="G547" s="71">
        <v>428.32780000000002</v>
      </c>
      <c r="H547" s="71">
        <v>201</v>
      </c>
      <c r="I547" s="71">
        <v>298.62490000000003</v>
      </c>
      <c r="J547" s="71"/>
      <c r="K547" s="71">
        <v>462</v>
      </c>
      <c r="L547" s="71">
        <v>46.9268</v>
      </c>
      <c r="M547" s="71">
        <v>249.04390000000001</v>
      </c>
      <c r="N547" s="71">
        <v>69.681600000000003</v>
      </c>
      <c r="O547" s="71">
        <v>0</v>
      </c>
      <c r="P547" s="71">
        <v>2992.3535000000002</v>
      </c>
      <c r="Q547" s="73"/>
      <c r="R547" s="72"/>
    </row>
    <row r="548" spans="1:18" x14ac:dyDescent="0.25">
      <c r="A548" s="71" t="s">
        <v>485</v>
      </c>
      <c r="B548" s="71">
        <v>450.59230000000002</v>
      </c>
      <c r="C548" s="71">
        <v>23.623999999999999</v>
      </c>
      <c r="D548" s="71">
        <v>474.21629999999999</v>
      </c>
      <c r="E548" s="71">
        <v>232</v>
      </c>
      <c r="F548" s="71">
        <v>79.336399999999998</v>
      </c>
      <c r="G548" s="71">
        <v>38.165900000000001</v>
      </c>
      <c r="H548" s="71">
        <v>62</v>
      </c>
      <c r="I548" s="71">
        <v>63.070799999999998</v>
      </c>
      <c r="J548" s="71"/>
      <c r="K548" s="71">
        <v>11</v>
      </c>
      <c r="L548" s="71">
        <v>9.9110999999999994</v>
      </c>
      <c r="M548" s="71">
        <v>0.65329999999999999</v>
      </c>
      <c r="N548" s="71">
        <v>15.9841</v>
      </c>
      <c r="O548" s="71">
        <v>0</v>
      </c>
      <c r="P548" s="71">
        <v>529.01959999999997</v>
      </c>
      <c r="Q548" s="73"/>
      <c r="R548" s="72"/>
    </row>
    <row r="549" spans="1:18" x14ac:dyDescent="0.25">
      <c r="A549" s="71" t="s">
        <v>486</v>
      </c>
      <c r="B549" s="71">
        <v>398.95890000000003</v>
      </c>
      <c r="C549" s="71"/>
      <c r="D549" s="71">
        <v>398.95890000000003</v>
      </c>
      <c r="E549" s="71">
        <v>269.06</v>
      </c>
      <c r="F549" s="71">
        <v>66.745800000000003</v>
      </c>
      <c r="G549" s="71">
        <v>50.578499999999998</v>
      </c>
      <c r="H549" s="71">
        <v>27</v>
      </c>
      <c r="I549" s="71">
        <v>53.061500000000002</v>
      </c>
      <c r="J549" s="71"/>
      <c r="K549" s="71">
        <v>39</v>
      </c>
      <c r="L549" s="71">
        <v>8.3382000000000005</v>
      </c>
      <c r="M549" s="71">
        <v>18.397099999999998</v>
      </c>
      <c r="N549" s="71">
        <v>17.105699999999999</v>
      </c>
      <c r="O549" s="71">
        <v>0</v>
      </c>
      <c r="P549" s="71">
        <v>485.04020000000003</v>
      </c>
      <c r="Q549" s="73"/>
      <c r="R549" s="72"/>
    </row>
    <row r="550" spans="1:18" x14ac:dyDescent="0.25">
      <c r="A550" s="71" t="s">
        <v>487</v>
      </c>
      <c r="B550" s="73">
        <v>363.0444</v>
      </c>
      <c r="C550" s="71">
        <v>15.807499999999999</v>
      </c>
      <c r="D550" s="73">
        <v>378.8519</v>
      </c>
      <c r="E550" s="73">
        <v>374.71</v>
      </c>
      <c r="F550" s="71">
        <v>63.381900000000002</v>
      </c>
      <c r="G550" s="71">
        <v>77.831999999999994</v>
      </c>
      <c r="H550" s="71">
        <v>44</v>
      </c>
      <c r="I550" s="71">
        <v>50.387300000000003</v>
      </c>
      <c r="J550" s="71"/>
      <c r="K550" s="71"/>
      <c r="L550" s="71">
        <v>7.9180000000000001</v>
      </c>
      <c r="M550" s="71"/>
      <c r="N550" s="71">
        <v>26.372399999999999</v>
      </c>
      <c r="O550" s="71">
        <v>0</v>
      </c>
      <c r="P550" s="73">
        <v>483.05630000000002</v>
      </c>
      <c r="Q550" s="73"/>
      <c r="R550" s="72"/>
    </row>
    <row r="551" spans="1:18" x14ac:dyDescent="0.25">
      <c r="A551" s="71" t="s">
        <v>488</v>
      </c>
      <c r="B551" s="73">
        <v>1668.0274999999999</v>
      </c>
      <c r="C551" s="71">
        <v>27.550999999999998</v>
      </c>
      <c r="D551" s="73">
        <v>1695.5785000000001</v>
      </c>
      <c r="E551" s="71">
        <v>1671.07</v>
      </c>
      <c r="F551" s="71">
        <v>283.6703</v>
      </c>
      <c r="G551" s="71">
        <v>346.84989999999999</v>
      </c>
      <c r="H551" s="71">
        <v>247</v>
      </c>
      <c r="I551" s="71">
        <v>225.5119</v>
      </c>
      <c r="J551" s="71">
        <v>16.116</v>
      </c>
      <c r="K551" s="71">
        <v>38</v>
      </c>
      <c r="L551" s="71">
        <v>35.437600000000003</v>
      </c>
      <c r="M551" s="71">
        <v>1.5374000000000001</v>
      </c>
      <c r="N551" s="71">
        <v>53.162300000000002</v>
      </c>
      <c r="O551" s="71">
        <v>0</v>
      </c>
      <c r="P551" s="73">
        <v>2113.2440999999999</v>
      </c>
      <c r="Q551" s="73"/>
      <c r="R551" s="72"/>
    </row>
    <row r="552" spans="1:18" x14ac:dyDescent="0.25">
      <c r="A552" s="71" t="s">
        <v>490</v>
      </c>
      <c r="B552" s="71">
        <v>1417.6745000000001</v>
      </c>
      <c r="C552" s="71"/>
      <c r="D552" s="71">
        <v>1417.6745000000001</v>
      </c>
      <c r="E552" s="71">
        <v>996</v>
      </c>
      <c r="F552" s="71">
        <v>237.17689999999999</v>
      </c>
      <c r="G552" s="71">
        <v>189.70580000000001</v>
      </c>
      <c r="H552" s="71">
        <v>147</v>
      </c>
      <c r="I552" s="71">
        <v>188.55070000000001</v>
      </c>
      <c r="J552" s="71"/>
      <c r="K552" s="71">
        <v>204</v>
      </c>
      <c r="L552" s="71">
        <v>29.6294</v>
      </c>
      <c r="M552" s="71">
        <v>104.6224</v>
      </c>
      <c r="N552" s="71">
        <v>35.897399999999998</v>
      </c>
      <c r="O552" s="71">
        <v>0</v>
      </c>
      <c r="P552" s="71">
        <v>1747.9001000000001</v>
      </c>
      <c r="Q552" s="73"/>
      <c r="R552" s="72"/>
    </row>
    <row r="553" spans="1:18" x14ac:dyDescent="0.25">
      <c r="A553" s="71" t="s">
        <v>569</v>
      </c>
      <c r="B553" s="71">
        <v>512.83609999999999</v>
      </c>
      <c r="C553" s="71">
        <v>5.2732999999999999</v>
      </c>
      <c r="D553" s="71">
        <v>518.10940000000005</v>
      </c>
      <c r="E553" s="71">
        <v>395.25</v>
      </c>
      <c r="F553" s="71">
        <v>86.679699999999997</v>
      </c>
      <c r="G553" s="71">
        <v>77.142600000000002</v>
      </c>
      <c r="H553" s="71">
        <v>78</v>
      </c>
      <c r="I553" s="71">
        <v>68.908600000000007</v>
      </c>
      <c r="J553" s="71">
        <v>6.8186</v>
      </c>
      <c r="K553" s="71">
        <v>70</v>
      </c>
      <c r="L553" s="71">
        <v>10.8285</v>
      </c>
      <c r="M553" s="71">
        <v>35.502899999999997</v>
      </c>
      <c r="N553" s="71">
        <v>2.4679000000000002</v>
      </c>
      <c r="O553" s="71">
        <v>0</v>
      </c>
      <c r="P553" s="71">
        <v>640.04139999999995</v>
      </c>
      <c r="Q553" s="73"/>
      <c r="R553" s="72"/>
    </row>
    <row r="554" spans="1:18" x14ac:dyDescent="0.25">
      <c r="A554" s="71" t="s">
        <v>570</v>
      </c>
      <c r="B554" s="71">
        <v>387.24310000000003</v>
      </c>
      <c r="C554" s="71"/>
      <c r="D554" s="71">
        <v>387.24310000000003</v>
      </c>
      <c r="E554" s="71">
        <v>110</v>
      </c>
      <c r="F554" s="71">
        <v>64.785799999999995</v>
      </c>
      <c r="G554" s="71">
        <v>11.303599999999999</v>
      </c>
      <c r="H554" s="71">
        <v>65</v>
      </c>
      <c r="I554" s="71">
        <v>51.503300000000003</v>
      </c>
      <c r="J554" s="71">
        <v>10.1225</v>
      </c>
      <c r="K554" s="71">
        <v>27</v>
      </c>
      <c r="L554" s="71">
        <v>8.0934000000000008</v>
      </c>
      <c r="M554" s="71">
        <v>11.343999999999999</v>
      </c>
      <c r="N554" s="71">
        <v>1.9077999999999999</v>
      </c>
      <c r="O554" s="71">
        <v>0</v>
      </c>
      <c r="P554" s="71">
        <v>421.92099999999999</v>
      </c>
      <c r="Q554" s="73"/>
      <c r="R554" s="72"/>
    </row>
    <row r="555" spans="1:18" x14ac:dyDescent="0.25">
      <c r="A555" s="71" t="s">
        <v>1131</v>
      </c>
      <c r="B555" s="71">
        <v>153.87950000000001</v>
      </c>
      <c r="C555" s="71"/>
      <c r="D555" s="71">
        <v>153.87950000000001</v>
      </c>
      <c r="E555" s="71">
        <v>132</v>
      </c>
      <c r="F555" s="71">
        <v>25.744</v>
      </c>
      <c r="G555" s="71">
        <v>26.564</v>
      </c>
      <c r="H555" s="71">
        <v>21</v>
      </c>
      <c r="I555" s="71">
        <v>20.466000000000001</v>
      </c>
      <c r="J555" s="71">
        <v>0.40050000000000002</v>
      </c>
      <c r="K555" s="71"/>
      <c r="L555" s="71">
        <v>3.2161</v>
      </c>
      <c r="M555" s="71"/>
      <c r="N555" s="71">
        <v>0</v>
      </c>
      <c r="O555" s="71">
        <v>0</v>
      </c>
      <c r="P555" s="71">
        <v>180.84399999999999</v>
      </c>
      <c r="Q555" s="73"/>
      <c r="R555" s="72"/>
    </row>
    <row r="556" spans="1:18" x14ac:dyDescent="0.25">
      <c r="A556" s="71" t="s">
        <v>1224</v>
      </c>
      <c r="B556" s="71">
        <v>371.6191</v>
      </c>
      <c r="C556" s="71">
        <v>52.325400000000002</v>
      </c>
      <c r="D556" s="71">
        <v>423.94450000000001</v>
      </c>
      <c r="E556" s="71">
        <v>324</v>
      </c>
      <c r="F556" s="71">
        <v>70.925899999999999</v>
      </c>
      <c r="G556" s="71">
        <v>63.268500000000003</v>
      </c>
      <c r="H556" s="71">
        <v>105</v>
      </c>
      <c r="I556" s="71">
        <v>56.384599999999999</v>
      </c>
      <c r="J556" s="71">
        <v>36.461500000000001</v>
      </c>
      <c r="K556" s="71">
        <v>1</v>
      </c>
      <c r="L556" s="71">
        <v>8.8604000000000003</v>
      </c>
      <c r="M556" s="71"/>
      <c r="N556" s="71">
        <v>0</v>
      </c>
      <c r="O556" s="71">
        <v>0</v>
      </c>
      <c r="P556" s="71">
        <v>523.67449999999997</v>
      </c>
      <c r="Q556" s="73"/>
      <c r="R556" s="72"/>
    </row>
    <row r="557" spans="1:18" x14ac:dyDescent="0.25">
      <c r="A557" s="71" t="s">
        <v>1225</v>
      </c>
      <c r="B557" s="71">
        <v>129.82509999999999</v>
      </c>
      <c r="C557" s="71">
        <v>2.0914999999999999</v>
      </c>
      <c r="D557" s="71">
        <v>131.91659999999999</v>
      </c>
      <c r="E557" s="71">
        <v>31</v>
      </c>
      <c r="F557" s="71">
        <v>22.069600000000001</v>
      </c>
      <c r="G557" s="71">
        <v>2.2326000000000001</v>
      </c>
      <c r="H557" s="71">
        <v>11</v>
      </c>
      <c r="I557" s="71">
        <v>17.544899999999998</v>
      </c>
      <c r="J557" s="71"/>
      <c r="K557" s="71"/>
      <c r="L557" s="71">
        <v>2.7570999999999999</v>
      </c>
      <c r="M557" s="71"/>
      <c r="N557" s="71">
        <v>0</v>
      </c>
      <c r="O557" s="71">
        <v>0</v>
      </c>
      <c r="P557" s="71">
        <v>134.14920000000001</v>
      </c>
      <c r="Q557" s="73"/>
      <c r="R557" s="72"/>
    </row>
    <row r="558" spans="1:18" x14ac:dyDescent="0.25">
      <c r="A558" s="71" t="s">
        <v>1237</v>
      </c>
      <c r="B558" s="71">
        <v>347.6311</v>
      </c>
      <c r="C558" s="71">
        <v>32.448900000000002</v>
      </c>
      <c r="D558" s="71">
        <v>380.08</v>
      </c>
      <c r="E558" s="71">
        <v>300.41000000000003</v>
      </c>
      <c r="F558" s="71">
        <v>63.587400000000002</v>
      </c>
      <c r="G558" s="71">
        <v>59.2057</v>
      </c>
      <c r="H558" s="71">
        <v>47</v>
      </c>
      <c r="I558" s="71">
        <v>50.550600000000003</v>
      </c>
      <c r="J558" s="71"/>
      <c r="K558" s="71">
        <v>4</v>
      </c>
      <c r="L558" s="71">
        <v>7.9436999999999998</v>
      </c>
      <c r="M558" s="71"/>
      <c r="N558" s="71">
        <v>12.0808</v>
      </c>
      <c r="O558" s="71">
        <v>0</v>
      </c>
      <c r="P558" s="71">
        <v>451.36649999999997</v>
      </c>
      <c r="Q558" s="73"/>
      <c r="R558" s="72"/>
    </row>
    <row r="559" spans="1:18" x14ac:dyDescent="0.25">
      <c r="A559" s="71" t="s">
        <v>1243</v>
      </c>
      <c r="B559" s="71">
        <v>114.00149999999999</v>
      </c>
      <c r="C559" s="71">
        <v>4.4435000000000002</v>
      </c>
      <c r="D559" s="71">
        <v>118.44499999999999</v>
      </c>
      <c r="E559" s="71">
        <v>109.38</v>
      </c>
      <c r="F559" s="71">
        <v>19.815799999999999</v>
      </c>
      <c r="G559" s="71">
        <v>22.390999999999998</v>
      </c>
      <c r="H559" s="71">
        <v>7</v>
      </c>
      <c r="I559" s="71">
        <v>15.7532</v>
      </c>
      <c r="J559" s="71"/>
      <c r="K559" s="71"/>
      <c r="L559" s="71">
        <v>2.4754999999999998</v>
      </c>
      <c r="M559" s="71"/>
      <c r="N559" s="71">
        <v>0</v>
      </c>
      <c r="O559" s="71">
        <v>0</v>
      </c>
      <c r="P559" s="71">
        <v>140.83600000000001</v>
      </c>
      <c r="Q559" s="73"/>
      <c r="R559" s="72"/>
    </row>
    <row r="560" spans="1:18" x14ac:dyDescent="0.25">
      <c r="A560" s="71" t="s">
        <v>1251</v>
      </c>
      <c r="B560" s="71">
        <v>73.933999999999997</v>
      </c>
      <c r="C560" s="71"/>
      <c r="D560" s="71">
        <v>73.933999999999997</v>
      </c>
      <c r="E560" s="71">
        <v>90</v>
      </c>
      <c r="F560" s="71">
        <v>12.369199999999999</v>
      </c>
      <c r="G560" s="71">
        <v>19.407699999999998</v>
      </c>
      <c r="H560" s="71">
        <v>13</v>
      </c>
      <c r="I560" s="71">
        <v>9.8331999999999997</v>
      </c>
      <c r="J560" s="71">
        <v>2.3751000000000002</v>
      </c>
      <c r="K560" s="71">
        <v>1</v>
      </c>
      <c r="L560" s="71">
        <v>1.5451999999999999</v>
      </c>
      <c r="M560" s="71"/>
      <c r="N560" s="71">
        <v>0</v>
      </c>
      <c r="O560" s="71">
        <v>0</v>
      </c>
      <c r="P560" s="71">
        <v>95.716800000000006</v>
      </c>
      <c r="Q560" s="73"/>
    </row>
    <row r="561" spans="1:16" x14ac:dyDescent="0.25">
      <c r="A561" t="s">
        <v>496</v>
      </c>
      <c r="B561">
        <v>552.44150000000002</v>
      </c>
      <c r="D561">
        <v>552.44150000000002</v>
      </c>
      <c r="E561">
        <v>519</v>
      </c>
      <c r="F561">
        <v>92.423500000000004</v>
      </c>
      <c r="G561">
        <v>106.64409999999999</v>
      </c>
      <c r="H561">
        <v>166</v>
      </c>
      <c r="I561">
        <v>73.474699999999999</v>
      </c>
      <c r="J561">
        <v>69.394000000000005</v>
      </c>
      <c r="L561">
        <v>11.545999999999999</v>
      </c>
      <c r="N561">
        <v>0</v>
      </c>
      <c r="O561">
        <v>0</v>
      </c>
      <c r="P561">
        <v>728.4796</v>
      </c>
    </row>
    <row r="562" spans="1:16" x14ac:dyDescent="0.25">
      <c r="A562" t="s">
        <v>496</v>
      </c>
      <c r="B562">
        <v>487.42509999999999</v>
      </c>
      <c r="D562">
        <v>487.42509999999999</v>
      </c>
      <c r="E562">
        <v>498</v>
      </c>
      <c r="F562">
        <v>150.85810000000001</v>
      </c>
      <c r="G562">
        <v>86.785499999999999</v>
      </c>
      <c r="H562">
        <v>146</v>
      </c>
      <c r="I562">
        <v>63.901400000000002</v>
      </c>
      <c r="J562">
        <v>61.573900000000002</v>
      </c>
      <c r="L562">
        <v>11.6495</v>
      </c>
      <c r="N562">
        <v>0</v>
      </c>
      <c r="O562">
        <v>0</v>
      </c>
      <c r="P562">
        <v>635.78449999999998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27AC-2C2F-48E7-A6C2-2C2659CC88E1}">
  <sheetPr>
    <tabColor theme="9" tint="0.59999389629810485"/>
  </sheetPr>
  <dimension ref="A1:M563"/>
  <sheetViews>
    <sheetView workbookViewId="0">
      <selection activeCell="A398" sqref="A398:XFD398"/>
    </sheetView>
  </sheetViews>
  <sheetFormatPr defaultRowHeight="15" x14ac:dyDescent="0.25"/>
  <cols>
    <col min="2" max="2" width="36" bestFit="1" customWidth="1"/>
  </cols>
  <sheetData>
    <row r="1" spans="1:13" ht="45.75" x14ac:dyDescent="0.25">
      <c r="A1" s="98" t="s">
        <v>1215</v>
      </c>
      <c r="B1" s="98" t="s">
        <v>1291</v>
      </c>
      <c r="C1" s="98" t="s">
        <v>1292</v>
      </c>
      <c r="D1" s="98" t="s">
        <v>1293</v>
      </c>
      <c r="E1" s="98" t="s">
        <v>1294</v>
      </c>
      <c r="F1" s="98" t="s">
        <v>1295</v>
      </c>
      <c r="G1" s="98" t="s">
        <v>1296</v>
      </c>
      <c r="H1" s="98" t="s">
        <v>1297</v>
      </c>
      <c r="I1" s="98" t="s">
        <v>1298</v>
      </c>
      <c r="J1" s="98" t="s">
        <v>1299</v>
      </c>
      <c r="K1" s="98" t="s">
        <v>1300</v>
      </c>
      <c r="L1" s="98" t="s">
        <v>1301</v>
      </c>
      <c r="M1" s="98" t="s">
        <v>1302</v>
      </c>
    </row>
    <row r="2" spans="1:13" x14ac:dyDescent="0.25">
      <c r="A2" s="71" t="s">
        <v>10</v>
      </c>
      <c r="B2" s="71" t="s">
        <v>571</v>
      </c>
      <c r="C2" s="71">
        <v>0.1</v>
      </c>
      <c r="D2" s="71">
        <v>222.82159999999999</v>
      </c>
      <c r="E2" s="71">
        <v>0</v>
      </c>
      <c r="F2" s="71">
        <v>0</v>
      </c>
      <c r="G2" s="71">
        <v>22.2822</v>
      </c>
      <c r="H2" s="71">
        <v>0.9</v>
      </c>
      <c r="I2" s="71">
        <v>209.6558</v>
      </c>
      <c r="J2" s="71">
        <v>0</v>
      </c>
      <c r="K2" s="71">
        <v>0</v>
      </c>
      <c r="L2" s="71">
        <v>188.6902</v>
      </c>
      <c r="M2" s="71">
        <v>210.97239999999999</v>
      </c>
    </row>
    <row r="3" spans="1:13" x14ac:dyDescent="0.25">
      <c r="A3" s="71" t="s">
        <v>11</v>
      </c>
      <c r="B3" s="71" t="s">
        <v>574</v>
      </c>
      <c r="C3" s="71">
        <v>0.1</v>
      </c>
      <c r="D3" s="73">
        <v>2559.6758</v>
      </c>
      <c r="E3" s="71">
        <v>105.6228</v>
      </c>
      <c r="F3" s="71">
        <v>10.5623</v>
      </c>
      <c r="G3" s="71">
        <v>255.9676</v>
      </c>
      <c r="H3" s="71">
        <v>0.9</v>
      </c>
      <c r="I3" s="73">
        <v>2381.8119000000002</v>
      </c>
      <c r="J3" s="71">
        <v>105.6228</v>
      </c>
      <c r="K3" s="71">
        <v>95.060500000000005</v>
      </c>
      <c r="L3" s="73">
        <v>2143.6307000000002</v>
      </c>
      <c r="M3" s="73">
        <v>2399.5983000000001</v>
      </c>
    </row>
    <row r="4" spans="1:13" x14ac:dyDescent="0.25">
      <c r="A4" s="71" t="s">
        <v>12</v>
      </c>
      <c r="B4" s="71" t="s">
        <v>575</v>
      </c>
      <c r="C4" s="71">
        <v>0.1</v>
      </c>
      <c r="D4" s="71">
        <v>160.39500000000001</v>
      </c>
      <c r="E4" s="71">
        <v>0</v>
      </c>
      <c r="F4" s="71">
        <v>0</v>
      </c>
      <c r="G4" s="71">
        <v>16.0395</v>
      </c>
      <c r="H4" s="71">
        <v>0.9</v>
      </c>
      <c r="I4" s="71">
        <v>155.35300000000001</v>
      </c>
      <c r="J4" s="71">
        <v>0</v>
      </c>
      <c r="K4" s="71">
        <v>0</v>
      </c>
      <c r="L4" s="71">
        <v>139.8177</v>
      </c>
      <c r="M4" s="71">
        <v>155.85720000000001</v>
      </c>
    </row>
    <row r="5" spans="1:13" x14ac:dyDescent="0.25">
      <c r="A5" s="71" t="s">
        <v>13</v>
      </c>
      <c r="B5" s="71" t="s">
        <v>576</v>
      </c>
      <c r="C5" s="71">
        <v>0.1</v>
      </c>
      <c r="D5" s="71">
        <v>275.5</v>
      </c>
      <c r="E5" s="71">
        <v>0</v>
      </c>
      <c r="F5" s="71">
        <v>0</v>
      </c>
      <c r="G5" s="71">
        <v>27.55</v>
      </c>
      <c r="H5" s="71">
        <v>0.9</v>
      </c>
      <c r="I5" s="71">
        <v>261.81130000000002</v>
      </c>
      <c r="J5" s="71">
        <v>0</v>
      </c>
      <c r="K5" s="71">
        <v>0</v>
      </c>
      <c r="L5" s="71">
        <v>235.6302</v>
      </c>
      <c r="M5" s="71">
        <v>263.18020000000001</v>
      </c>
    </row>
    <row r="6" spans="1:13" x14ac:dyDescent="0.25">
      <c r="A6" s="71" t="s">
        <v>497</v>
      </c>
      <c r="B6" s="71" t="s">
        <v>577</v>
      </c>
      <c r="C6" s="71">
        <v>0.1</v>
      </c>
      <c r="D6" s="71">
        <v>258.73</v>
      </c>
      <c r="E6" s="71">
        <v>0</v>
      </c>
      <c r="F6" s="71">
        <v>0</v>
      </c>
      <c r="G6" s="71">
        <v>25.873000000000001</v>
      </c>
      <c r="H6" s="71">
        <v>0.9</v>
      </c>
      <c r="I6" s="71">
        <v>245.0659</v>
      </c>
      <c r="J6" s="71">
        <v>0</v>
      </c>
      <c r="K6" s="71">
        <v>0</v>
      </c>
      <c r="L6" s="71">
        <v>220.55930000000001</v>
      </c>
      <c r="M6" s="71">
        <v>246.4323</v>
      </c>
    </row>
    <row r="7" spans="1:13" x14ac:dyDescent="0.25">
      <c r="A7" s="71" t="s">
        <v>14</v>
      </c>
      <c r="B7" s="71" t="s">
        <v>578</v>
      </c>
      <c r="C7" s="71">
        <v>0.1</v>
      </c>
      <c r="D7" s="73">
        <v>2323.9654999999998</v>
      </c>
      <c r="E7" s="71">
        <v>75.808999999999997</v>
      </c>
      <c r="F7" s="71">
        <v>7.5808999999999997</v>
      </c>
      <c r="G7" s="71">
        <v>232.39660000000001</v>
      </c>
      <c r="H7" s="71">
        <v>0.9</v>
      </c>
      <c r="I7" s="73">
        <v>2188.2842999999998</v>
      </c>
      <c r="J7" s="71">
        <v>75.808999999999997</v>
      </c>
      <c r="K7" s="71">
        <v>68.228099999999998</v>
      </c>
      <c r="L7" s="73">
        <v>1969.4558999999999</v>
      </c>
      <c r="M7" s="73">
        <v>2201.8525</v>
      </c>
    </row>
    <row r="8" spans="1:13" x14ac:dyDescent="0.25">
      <c r="A8" s="71" t="s">
        <v>15</v>
      </c>
      <c r="B8" s="71" t="s">
        <v>579</v>
      </c>
      <c r="C8" s="71">
        <v>0.1</v>
      </c>
      <c r="D8" s="71">
        <v>305.7201</v>
      </c>
      <c r="E8" s="71">
        <v>0</v>
      </c>
      <c r="F8" s="71">
        <v>0</v>
      </c>
      <c r="G8" s="71">
        <v>30.571999999999999</v>
      </c>
      <c r="H8" s="71">
        <v>0.9</v>
      </c>
      <c r="I8" s="71">
        <v>288.28050000000002</v>
      </c>
      <c r="J8" s="71">
        <v>0</v>
      </c>
      <c r="K8" s="71">
        <v>0</v>
      </c>
      <c r="L8" s="71">
        <v>259.45240000000001</v>
      </c>
      <c r="M8" s="71">
        <v>290.02440000000001</v>
      </c>
    </row>
    <row r="9" spans="1:13" x14ac:dyDescent="0.25">
      <c r="A9" s="71" t="s">
        <v>16</v>
      </c>
      <c r="B9" s="71" t="s">
        <v>580</v>
      </c>
      <c r="C9" s="71">
        <v>0.1</v>
      </c>
      <c r="D9" s="71">
        <v>346.4144</v>
      </c>
      <c r="E9" s="71">
        <v>0</v>
      </c>
      <c r="F9" s="71">
        <v>0</v>
      </c>
      <c r="G9" s="71">
        <v>34.641399999999997</v>
      </c>
      <c r="H9" s="71">
        <v>0.9</v>
      </c>
      <c r="I9" s="71">
        <v>333.25529999999998</v>
      </c>
      <c r="J9" s="71">
        <v>0</v>
      </c>
      <c r="K9" s="71">
        <v>0</v>
      </c>
      <c r="L9" s="71">
        <v>299.9298</v>
      </c>
      <c r="M9" s="71">
        <v>334.57119999999998</v>
      </c>
    </row>
    <row r="10" spans="1:13" x14ac:dyDescent="0.25">
      <c r="A10" s="71" t="s">
        <v>17</v>
      </c>
      <c r="B10" s="71" t="s">
        <v>581</v>
      </c>
      <c r="C10" s="71">
        <v>0.1</v>
      </c>
      <c r="D10" s="71">
        <v>141.696</v>
      </c>
      <c r="E10" s="71">
        <v>0</v>
      </c>
      <c r="F10" s="71">
        <v>0</v>
      </c>
      <c r="G10" s="71">
        <v>14.169600000000001</v>
      </c>
      <c r="H10" s="71">
        <v>0.9</v>
      </c>
      <c r="I10" s="71">
        <v>134.68119999999999</v>
      </c>
      <c r="J10" s="71">
        <v>0</v>
      </c>
      <c r="K10" s="71">
        <v>0</v>
      </c>
      <c r="L10" s="71">
        <v>121.2131</v>
      </c>
      <c r="M10" s="71">
        <v>135.3827</v>
      </c>
    </row>
    <row r="11" spans="1:13" x14ac:dyDescent="0.25">
      <c r="A11" s="71" t="s">
        <v>18</v>
      </c>
      <c r="B11" s="71" t="s">
        <v>582</v>
      </c>
      <c r="C11" s="71">
        <v>0.1</v>
      </c>
      <c r="D11" s="71">
        <v>313.30410000000001</v>
      </c>
      <c r="E11" s="71">
        <v>14.55</v>
      </c>
      <c r="F11" s="71">
        <v>1.4550000000000001</v>
      </c>
      <c r="G11" s="71">
        <v>31.330400000000001</v>
      </c>
      <c r="H11" s="71">
        <v>0.9</v>
      </c>
      <c r="I11" s="71">
        <v>299.79689999999999</v>
      </c>
      <c r="J11" s="71">
        <v>14.55</v>
      </c>
      <c r="K11" s="71">
        <v>13.095000000000001</v>
      </c>
      <c r="L11" s="71">
        <v>269.81720000000001</v>
      </c>
      <c r="M11" s="71">
        <v>301.14760000000001</v>
      </c>
    </row>
    <row r="12" spans="1:13" x14ac:dyDescent="0.25">
      <c r="A12" s="71" t="s">
        <v>19</v>
      </c>
      <c r="B12" s="71" t="s">
        <v>583</v>
      </c>
      <c r="C12" s="71">
        <v>0.1</v>
      </c>
      <c r="D12" s="71">
        <v>570.54409999999996</v>
      </c>
      <c r="E12" s="71">
        <v>19.9877</v>
      </c>
      <c r="F12" s="71">
        <v>1.9987999999999999</v>
      </c>
      <c r="G12" s="71">
        <v>57.054400000000001</v>
      </c>
      <c r="H12" s="71">
        <v>0.9</v>
      </c>
      <c r="I12" s="71">
        <v>546.49300000000005</v>
      </c>
      <c r="J12" s="71">
        <v>19.9877</v>
      </c>
      <c r="K12" s="71">
        <v>17.988900000000001</v>
      </c>
      <c r="L12" s="71">
        <v>491.84370000000001</v>
      </c>
      <c r="M12" s="71">
        <v>548.8981</v>
      </c>
    </row>
    <row r="13" spans="1:13" x14ac:dyDescent="0.25">
      <c r="A13" s="71" t="s">
        <v>20</v>
      </c>
      <c r="B13" s="71" t="s">
        <v>584</v>
      </c>
      <c r="C13" s="71">
        <v>0.1</v>
      </c>
      <c r="D13" s="73">
        <v>2419.1687000000002</v>
      </c>
      <c r="E13" s="71">
        <v>1.4179999999999999</v>
      </c>
      <c r="F13" s="71">
        <v>0.14180000000000001</v>
      </c>
      <c r="G13" s="71">
        <v>241.9169</v>
      </c>
      <c r="H13" s="71">
        <v>0.9</v>
      </c>
      <c r="I13" s="73">
        <v>2225.0104999999999</v>
      </c>
      <c r="J13" s="71">
        <v>1.4179999999999999</v>
      </c>
      <c r="K13" s="71">
        <v>1.2762</v>
      </c>
      <c r="L13" s="73">
        <v>2002.5093999999999</v>
      </c>
      <c r="M13" s="73">
        <v>2244.4263000000001</v>
      </c>
    </row>
    <row r="14" spans="1:13" x14ac:dyDescent="0.25">
      <c r="A14" s="71" t="s">
        <v>21</v>
      </c>
      <c r="B14" s="71" t="s">
        <v>585</v>
      </c>
      <c r="C14" s="71">
        <v>0.1</v>
      </c>
      <c r="D14" s="71">
        <v>455.62619999999998</v>
      </c>
      <c r="E14" s="71">
        <v>18.666499999999999</v>
      </c>
      <c r="F14" s="71">
        <v>1.8666</v>
      </c>
      <c r="G14" s="71">
        <v>45.562600000000003</v>
      </c>
      <c r="H14" s="71">
        <v>0.9</v>
      </c>
      <c r="I14" s="71">
        <v>435.08730000000003</v>
      </c>
      <c r="J14" s="71">
        <v>18.666499999999999</v>
      </c>
      <c r="K14" s="71">
        <v>16.799800000000001</v>
      </c>
      <c r="L14" s="71">
        <v>391.57859999999999</v>
      </c>
      <c r="M14" s="71">
        <v>437.14120000000003</v>
      </c>
    </row>
    <row r="15" spans="1:13" x14ac:dyDescent="0.25">
      <c r="A15" s="71" t="s">
        <v>22</v>
      </c>
      <c r="B15" s="71" t="s">
        <v>586</v>
      </c>
      <c r="C15" s="71">
        <v>0.1</v>
      </c>
      <c r="D15" s="71">
        <v>843.45489999999995</v>
      </c>
      <c r="E15" s="71">
        <v>14.6479</v>
      </c>
      <c r="F15" s="71">
        <v>1.4648000000000001</v>
      </c>
      <c r="G15" s="71">
        <v>84.345500000000001</v>
      </c>
      <c r="H15" s="71">
        <v>0.9</v>
      </c>
      <c r="I15" s="71">
        <v>810.3442</v>
      </c>
      <c r="J15" s="71">
        <v>14.6479</v>
      </c>
      <c r="K15" s="71">
        <v>13.1831</v>
      </c>
      <c r="L15" s="71">
        <v>729.3098</v>
      </c>
      <c r="M15" s="71">
        <v>813.65530000000001</v>
      </c>
    </row>
    <row r="16" spans="1:13" x14ac:dyDescent="0.25">
      <c r="A16" s="71" t="s">
        <v>23</v>
      </c>
      <c r="B16" s="71" t="s">
        <v>587</v>
      </c>
      <c r="C16" s="71">
        <v>0.1</v>
      </c>
      <c r="D16" s="71">
        <v>386.47039999999998</v>
      </c>
      <c r="E16" s="71">
        <v>12.255000000000001</v>
      </c>
      <c r="F16" s="71">
        <v>1.2255</v>
      </c>
      <c r="G16" s="71">
        <v>38.646999999999998</v>
      </c>
      <c r="H16" s="71">
        <v>0.9</v>
      </c>
      <c r="I16" s="71">
        <v>377.07389999999998</v>
      </c>
      <c r="J16" s="71">
        <v>12.255000000000001</v>
      </c>
      <c r="K16" s="71">
        <v>11.029500000000001</v>
      </c>
      <c r="L16" s="71">
        <v>339.36649999999997</v>
      </c>
      <c r="M16" s="71">
        <v>378.01350000000002</v>
      </c>
    </row>
    <row r="17" spans="1:13" x14ac:dyDescent="0.25">
      <c r="A17" s="71" t="s">
        <v>24</v>
      </c>
      <c r="B17" s="71" t="s">
        <v>588</v>
      </c>
      <c r="C17" s="71">
        <v>0.1</v>
      </c>
      <c r="D17" s="73">
        <v>1957.3875</v>
      </c>
      <c r="E17" s="71">
        <v>67.597099999999998</v>
      </c>
      <c r="F17" s="71">
        <v>6.7596999999999996</v>
      </c>
      <c r="G17" s="71">
        <v>195.7388</v>
      </c>
      <c r="H17" s="71">
        <v>0.9</v>
      </c>
      <c r="I17" s="73">
        <v>1827.6356000000001</v>
      </c>
      <c r="J17" s="71">
        <v>67.597099999999998</v>
      </c>
      <c r="K17" s="71">
        <v>60.837400000000002</v>
      </c>
      <c r="L17" s="73">
        <v>1644.8720000000001</v>
      </c>
      <c r="M17" s="73">
        <v>1840.6107999999999</v>
      </c>
    </row>
    <row r="18" spans="1:13" x14ac:dyDescent="0.25">
      <c r="A18" s="71" t="s">
        <v>25</v>
      </c>
      <c r="B18" s="71" t="s">
        <v>589</v>
      </c>
      <c r="C18" s="71">
        <v>0.1</v>
      </c>
      <c r="D18" s="71">
        <v>713.67110000000002</v>
      </c>
      <c r="E18" s="71">
        <v>10.819800000000001</v>
      </c>
      <c r="F18" s="71">
        <v>1.0820000000000001</v>
      </c>
      <c r="G18" s="71">
        <v>71.367099999999994</v>
      </c>
      <c r="H18" s="71">
        <v>0.9</v>
      </c>
      <c r="I18" s="71">
        <v>691.66520000000003</v>
      </c>
      <c r="J18" s="71">
        <v>10.819800000000001</v>
      </c>
      <c r="K18" s="71">
        <v>9.7378</v>
      </c>
      <c r="L18" s="71">
        <v>622.49869999999999</v>
      </c>
      <c r="M18" s="71">
        <v>693.86580000000004</v>
      </c>
    </row>
    <row r="19" spans="1:13" x14ac:dyDescent="0.25">
      <c r="A19" s="71" t="s">
        <v>498</v>
      </c>
      <c r="B19" s="71" t="s">
        <v>590</v>
      </c>
      <c r="C19" s="71">
        <v>0.1</v>
      </c>
      <c r="D19" s="71">
        <v>186.4873</v>
      </c>
      <c r="E19" s="71">
        <v>0</v>
      </c>
      <c r="F19" s="71">
        <v>0</v>
      </c>
      <c r="G19" s="71">
        <v>18.648700000000002</v>
      </c>
      <c r="H19" s="71">
        <v>0.9</v>
      </c>
      <c r="I19" s="71">
        <v>172.13839999999999</v>
      </c>
      <c r="J19" s="71">
        <v>0</v>
      </c>
      <c r="K19" s="71">
        <v>0</v>
      </c>
      <c r="L19" s="71">
        <v>154.9246</v>
      </c>
      <c r="M19" s="71">
        <v>173.57329999999999</v>
      </c>
    </row>
    <row r="20" spans="1:13" x14ac:dyDescent="0.25">
      <c r="A20" s="71" t="s">
        <v>26</v>
      </c>
      <c r="B20" s="71" t="s">
        <v>591</v>
      </c>
      <c r="C20" s="71">
        <v>0.1</v>
      </c>
      <c r="D20" s="73">
        <v>2848.8231000000001</v>
      </c>
      <c r="E20" s="71">
        <v>128.7174</v>
      </c>
      <c r="F20" s="71">
        <v>12.871700000000001</v>
      </c>
      <c r="G20" s="71">
        <v>284.88229999999999</v>
      </c>
      <c r="H20" s="71">
        <v>0.9</v>
      </c>
      <c r="I20" s="73">
        <v>2689.8535999999999</v>
      </c>
      <c r="J20" s="71">
        <v>128.7174</v>
      </c>
      <c r="K20" s="71">
        <v>115.84569999999999</v>
      </c>
      <c r="L20" s="73">
        <v>2420.8681999999999</v>
      </c>
      <c r="M20" s="73">
        <v>2705.7505000000001</v>
      </c>
    </row>
    <row r="21" spans="1:13" x14ac:dyDescent="0.25">
      <c r="A21" s="71" t="s">
        <v>27</v>
      </c>
      <c r="B21" s="71" t="s">
        <v>592</v>
      </c>
      <c r="C21" s="71">
        <v>0.1</v>
      </c>
      <c r="D21" s="71">
        <v>293.02550000000002</v>
      </c>
      <c r="E21" s="71">
        <v>0</v>
      </c>
      <c r="F21" s="71">
        <v>0</v>
      </c>
      <c r="G21" s="71">
        <v>29.302600000000002</v>
      </c>
      <c r="H21" s="71">
        <v>0.9</v>
      </c>
      <c r="I21" s="71">
        <v>280.17739999999998</v>
      </c>
      <c r="J21" s="71">
        <v>0</v>
      </c>
      <c r="K21" s="71">
        <v>0</v>
      </c>
      <c r="L21" s="71">
        <v>252.15969999999999</v>
      </c>
      <c r="M21" s="71">
        <v>281.46230000000003</v>
      </c>
    </row>
    <row r="22" spans="1:13" x14ac:dyDescent="0.25">
      <c r="A22" s="71" t="s">
        <v>28</v>
      </c>
      <c r="B22" s="71" t="s">
        <v>593</v>
      </c>
      <c r="C22" s="71">
        <v>0.1</v>
      </c>
      <c r="D22" s="71">
        <v>166.7569</v>
      </c>
      <c r="E22" s="71">
        <v>0</v>
      </c>
      <c r="F22" s="71">
        <v>0</v>
      </c>
      <c r="G22" s="71">
        <v>16.675699999999999</v>
      </c>
      <c r="H22" s="71">
        <v>0.9</v>
      </c>
      <c r="I22" s="71">
        <v>157.1849</v>
      </c>
      <c r="J22" s="71">
        <v>0</v>
      </c>
      <c r="K22" s="71">
        <v>0</v>
      </c>
      <c r="L22" s="71">
        <v>141.46639999999999</v>
      </c>
      <c r="M22" s="71">
        <v>158.1421</v>
      </c>
    </row>
    <row r="23" spans="1:13" x14ac:dyDescent="0.25">
      <c r="A23" s="71" t="s">
        <v>29</v>
      </c>
      <c r="B23" s="71" t="s">
        <v>594</v>
      </c>
      <c r="C23" s="71">
        <v>0.1</v>
      </c>
      <c r="D23" s="73">
        <v>1222.3116</v>
      </c>
      <c r="E23" s="71">
        <v>35.075600000000001</v>
      </c>
      <c r="F23" s="71">
        <v>3.5076000000000001</v>
      </c>
      <c r="G23" s="71">
        <v>122.2312</v>
      </c>
      <c r="H23" s="71">
        <v>0.9</v>
      </c>
      <c r="I23" s="73">
        <v>1191.3372999999999</v>
      </c>
      <c r="J23" s="71">
        <v>35.075600000000001</v>
      </c>
      <c r="K23" s="71">
        <v>31.568000000000001</v>
      </c>
      <c r="L23" s="73">
        <v>1072.2036000000001</v>
      </c>
      <c r="M23" s="73">
        <v>1194.4348</v>
      </c>
    </row>
    <row r="24" spans="1:13" x14ac:dyDescent="0.25">
      <c r="A24" s="71" t="s">
        <v>30</v>
      </c>
      <c r="B24" s="71" t="s">
        <v>595</v>
      </c>
      <c r="C24" s="71">
        <v>0.1</v>
      </c>
      <c r="D24" s="71">
        <v>167.75</v>
      </c>
      <c r="E24" s="71">
        <v>0</v>
      </c>
      <c r="F24" s="71">
        <v>0</v>
      </c>
      <c r="G24" s="71">
        <v>16.774999999999999</v>
      </c>
      <c r="H24" s="71">
        <v>0.9</v>
      </c>
      <c r="I24" s="71">
        <v>155.1927</v>
      </c>
      <c r="J24" s="71">
        <v>0</v>
      </c>
      <c r="K24" s="71">
        <v>0</v>
      </c>
      <c r="L24" s="71">
        <v>139.67339999999999</v>
      </c>
      <c r="M24" s="71">
        <v>156.44839999999999</v>
      </c>
    </row>
    <row r="25" spans="1:13" x14ac:dyDescent="0.25">
      <c r="A25" s="71" t="s">
        <v>31</v>
      </c>
      <c r="B25" s="71" t="s">
        <v>596</v>
      </c>
      <c r="C25" s="71">
        <v>0.1</v>
      </c>
      <c r="D25" s="71">
        <v>123.3823</v>
      </c>
      <c r="E25" s="71">
        <v>0</v>
      </c>
      <c r="F25" s="71">
        <v>0</v>
      </c>
      <c r="G25" s="71">
        <v>12.338200000000001</v>
      </c>
      <c r="H25" s="71">
        <v>0.9</v>
      </c>
      <c r="I25" s="71">
        <v>116.7567</v>
      </c>
      <c r="J25" s="71">
        <v>0</v>
      </c>
      <c r="K25" s="71">
        <v>0</v>
      </c>
      <c r="L25" s="71">
        <v>105.081</v>
      </c>
      <c r="M25" s="71">
        <v>117.4192</v>
      </c>
    </row>
    <row r="26" spans="1:13" x14ac:dyDescent="0.25">
      <c r="A26" s="71" t="s">
        <v>32</v>
      </c>
      <c r="B26" s="71" t="s">
        <v>597</v>
      </c>
      <c r="C26" s="71">
        <v>0.1</v>
      </c>
      <c r="D26" s="71">
        <v>709.6431</v>
      </c>
      <c r="E26" s="71">
        <v>4.6430999999999996</v>
      </c>
      <c r="F26" s="71">
        <v>0.46429999999999999</v>
      </c>
      <c r="G26" s="71">
        <v>70.964299999999994</v>
      </c>
      <c r="H26" s="71">
        <v>0.9</v>
      </c>
      <c r="I26" s="71">
        <v>668.70939999999996</v>
      </c>
      <c r="J26" s="71">
        <v>4.6430999999999996</v>
      </c>
      <c r="K26" s="71">
        <v>4.1787999999999998</v>
      </c>
      <c r="L26" s="71">
        <v>601.83849999999995</v>
      </c>
      <c r="M26" s="71">
        <v>672.80280000000005</v>
      </c>
    </row>
    <row r="27" spans="1:13" x14ac:dyDescent="0.25">
      <c r="A27" s="71" t="s">
        <v>33</v>
      </c>
      <c r="B27" s="71" t="s">
        <v>598</v>
      </c>
      <c r="C27" s="71">
        <v>0.1</v>
      </c>
      <c r="D27" s="71">
        <v>356.5797</v>
      </c>
      <c r="E27" s="71">
        <v>0</v>
      </c>
      <c r="F27" s="71">
        <v>0</v>
      </c>
      <c r="G27" s="71">
        <v>35.658000000000001</v>
      </c>
      <c r="H27" s="71">
        <v>0.9</v>
      </c>
      <c r="I27" s="71">
        <v>341.42399999999998</v>
      </c>
      <c r="J27" s="71">
        <v>0</v>
      </c>
      <c r="K27" s="71">
        <v>0</v>
      </c>
      <c r="L27" s="71">
        <v>307.28160000000003</v>
      </c>
      <c r="M27" s="71">
        <v>342.93959999999998</v>
      </c>
    </row>
    <row r="28" spans="1:13" x14ac:dyDescent="0.25">
      <c r="A28" s="71" t="s">
        <v>34</v>
      </c>
      <c r="B28" s="71" t="s">
        <v>599</v>
      </c>
      <c r="C28" s="71">
        <v>0.1</v>
      </c>
      <c r="D28" s="71">
        <v>107.1078</v>
      </c>
      <c r="E28" s="71">
        <v>0</v>
      </c>
      <c r="F28" s="71">
        <v>0</v>
      </c>
      <c r="G28" s="71">
        <v>10.710800000000001</v>
      </c>
      <c r="H28" s="71">
        <v>0.9</v>
      </c>
      <c r="I28" s="71">
        <v>101.0022</v>
      </c>
      <c r="J28" s="71">
        <v>0</v>
      </c>
      <c r="K28" s="71">
        <v>0</v>
      </c>
      <c r="L28" s="71">
        <v>90.902000000000001</v>
      </c>
      <c r="M28" s="71">
        <v>101.61279999999999</v>
      </c>
    </row>
    <row r="29" spans="1:13" x14ac:dyDescent="0.25">
      <c r="A29" s="71" t="s">
        <v>499</v>
      </c>
      <c r="B29" s="71" t="s">
        <v>600</v>
      </c>
      <c r="C29" s="71">
        <v>0.1</v>
      </c>
      <c r="D29" s="71">
        <v>54.755299999999998</v>
      </c>
      <c r="E29" s="71">
        <v>0</v>
      </c>
      <c r="F29" s="71">
        <v>0</v>
      </c>
      <c r="G29" s="71">
        <v>5.4755000000000003</v>
      </c>
      <c r="H29" s="71">
        <v>0.9</v>
      </c>
      <c r="I29" s="71">
        <v>52.917400000000001</v>
      </c>
      <c r="J29" s="71">
        <v>0</v>
      </c>
      <c r="K29" s="71">
        <v>0</v>
      </c>
      <c r="L29" s="71">
        <v>47.625700000000002</v>
      </c>
      <c r="M29" s="71">
        <v>53.101199999999999</v>
      </c>
    </row>
    <row r="30" spans="1:13" x14ac:dyDescent="0.25">
      <c r="A30" s="71" t="s">
        <v>35</v>
      </c>
      <c r="B30" s="71" t="s">
        <v>601</v>
      </c>
      <c r="C30" s="71">
        <v>0.1</v>
      </c>
      <c r="D30" s="71">
        <v>984.01859999999999</v>
      </c>
      <c r="E30" s="71">
        <v>20.7104</v>
      </c>
      <c r="F30" s="71">
        <v>2.0710000000000002</v>
      </c>
      <c r="G30" s="71">
        <v>98.401899999999998</v>
      </c>
      <c r="H30" s="71">
        <v>0.9</v>
      </c>
      <c r="I30" s="71">
        <v>928.63710000000003</v>
      </c>
      <c r="J30" s="71">
        <v>20.7104</v>
      </c>
      <c r="K30" s="71">
        <v>18.639399999999998</v>
      </c>
      <c r="L30" s="71">
        <v>835.77340000000004</v>
      </c>
      <c r="M30" s="71">
        <v>934.17529999999999</v>
      </c>
    </row>
    <row r="31" spans="1:13" x14ac:dyDescent="0.25">
      <c r="A31" s="71" t="s">
        <v>36</v>
      </c>
      <c r="B31" s="71" t="s">
        <v>602</v>
      </c>
      <c r="C31" s="71">
        <v>0.1</v>
      </c>
      <c r="D31" s="71">
        <v>603.33879999999999</v>
      </c>
      <c r="E31" s="71">
        <v>0</v>
      </c>
      <c r="F31" s="71">
        <v>0</v>
      </c>
      <c r="G31" s="71">
        <v>60.3339</v>
      </c>
      <c r="H31" s="71">
        <v>0.9</v>
      </c>
      <c r="I31" s="71">
        <v>575.18579999999997</v>
      </c>
      <c r="J31" s="71">
        <v>0</v>
      </c>
      <c r="K31" s="71">
        <v>0</v>
      </c>
      <c r="L31" s="71">
        <v>517.66719999999998</v>
      </c>
      <c r="M31" s="71">
        <v>578.00109999999995</v>
      </c>
    </row>
    <row r="32" spans="1:13" x14ac:dyDescent="0.25">
      <c r="A32" s="71" t="s">
        <v>37</v>
      </c>
      <c r="B32" s="71" t="s">
        <v>603</v>
      </c>
      <c r="C32" s="71">
        <v>0.1</v>
      </c>
      <c r="D32" s="73">
        <v>1452.8158000000001</v>
      </c>
      <c r="E32" s="71">
        <v>24.004200000000001</v>
      </c>
      <c r="F32" s="71">
        <v>2.4003999999999999</v>
      </c>
      <c r="G32" s="71">
        <v>145.2816</v>
      </c>
      <c r="H32" s="71">
        <v>0.9</v>
      </c>
      <c r="I32" s="73">
        <v>1345.4887000000001</v>
      </c>
      <c r="J32" s="71">
        <v>24.004200000000001</v>
      </c>
      <c r="K32" s="71">
        <v>21.6038</v>
      </c>
      <c r="L32" s="73">
        <v>1210.9398000000001</v>
      </c>
      <c r="M32" s="73">
        <v>1356.2213999999999</v>
      </c>
    </row>
    <row r="33" spans="1:13" x14ac:dyDescent="0.25">
      <c r="A33" s="71" t="s">
        <v>38</v>
      </c>
      <c r="B33" s="71" t="s">
        <v>604</v>
      </c>
      <c r="C33" s="71">
        <v>0.1</v>
      </c>
      <c r="D33" s="71">
        <v>776.6087</v>
      </c>
      <c r="E33" s="71">
        <v>18.5854</v>
      </c>
      <c r="F33" s="71">
        <v>1.8585</v>
      </c>
      <c r="G33" s="71">
        <v>77.660899999999998</v>
      </c>
      <c r="H33" s="71">
        <v>0.9</v>
      </c>
      <c r="I33" s="71">
        <v>743.63890000000004</v>
      </c>
      <c r="J33" s="71">
        <v>18.5854</v>
      </c>
      <c r="K33" s="71">
        <v>16.726900000000001</v>
      </c>
      <c r="L33" s="71">
        <v>669.27499999999998</v>
      </c>
      <c r="M33" s="71">
        <v>746.93589999999995</v>
      </c>
    </row>
    <row r="34" spans="1:13" x14ac:dyDescent="0.25">
      <c r="A34" s="71" t="s">
        <v>39</v>
      </c>
      <c r="B34" s="71" t="s">
        <v>605</v>
      </c>
      <c r="C34" s="71">
        <v>0.1</v>
      </c>
      <c r="D34" s="71">
        <v>518.75800000000004</v>
      </c>
      <c r="E34" s="71">
        <v>14.039300000000001</v>
      </c>
      <c r="F34" s="71">
        <v>1.4038999999999999</v>
      </c>
      <c r="G34" s="71">
        <v>51.875799999999998</v>
      </c>
      <c r="H34" s="71">
        <v>0.9</v>
      </c>
      <c r="I34" s="71">
        <v>498.21519999999998</v>
      </c>
      <c r="J34" s="71">
        <v>14.039300000000001</v>
      </c>
      <c r="K34" s="71">
        <v>12.635400000000001</v>
      </c>
      <c r="L34" s="71">
        <v>448.39370000000002</v>
      </c>
      <c r="M34" s="71">
        <v>500.26949999999999</v>
      </c>
    </row>
    <row r="35" spans="1:13" x14ac:dyDescent="0.25">
      <c r="A35" s="71" t="s">
        <v>40</v>
      </c>
      <c r="B35" s="71" t="s">
        <v>606</v>
      </c>
      <c r="C35" s="71">
        <v>0.1</v>
      </c>
      <c r="D35" s="71">
        <v>180.3578</v>
      </c>
      <c r="E35" s="71">
        <v>5.3578000000000001</v>
      </c>
      <c r="F35" s="71">
        <v>0.53580000000000005</v>
      </c>
      <c r="G35" s="71">
        <v>18.035799999999998</v>
      </c>
      <c r="H35" s="71">
        <v>0.9</v>
      </c>
      <c r="I35" s="71">
        <v>170.98050000000001</v>
      </c>
      <c r="J35" s="71">
        <v>5.3578000000000001</v>
      </c>
      <c r="K35" s="71">
        <v>4.8220000000000001</v>
      </c>
      <c r="L35" s="71">
        <v>153.88239999999999</v>
      </c>
      <c r="M35" s="71">
        <v>171.91820000000001</v>
      </c>
    </row>
    <row r="36" spans="1:13" x14ac:dyDescent="0.25">
      <c r="A36" s="71" t="s">
        <v>41</v>
      </c>
      <c r="B36" s="71" t="s">
        <v>607</v>
      </c>
      <c r="C36" s="71">
        <v>0.1</v>
      </c>
      <c r="D36" s="71">
        <v>211.2542</v>
      </c>
      <c r="E36" s="71">
        <v>10.0039</v>
      </c>
      <c r="F36" s="71">
        <v>1.0004</v>
      </c>
      <c r="G36" s="71">
        <v>21.125399999999999</v>
      </c>
      <c r="H36" s="71">
        <v>0.9</v>
      </c>
      <c r="I36" s="71">
        <v>202.9562</v>
      </c>
      <c r="J36" s="71">
        <v>10.0039</v>
      </c>
      <c r="K36" s="71">
        <v>9.0035000000000007</v>
      </c>
      <c r="L36" s="71">
        <v>182.66059999999999</v>
      </c>
      <c r="M36" s="71">
        <v>203.786</v>
      </c>
    </row>
    <row r="37" spans="1:13" x14ac:dyDescent="0.25">
      <c r="A37" s="71" t="s">
        <v>42</v>
      </c>
      <c r="B37" s="71" t="s">
        <v>608</v>
      </c>
      <c r="C37" s="71">
        <v>0.1</v>
      </c>
      <c r="D37" s="71">
        <v>929.38549999999998</v>
      </c>
      <c r="E37" s="71">
        <v>17.817900000000002</v>
      </c>
      <c r="F37" s="71">
        <v>1.7818000000000001</v>
      </c>
      <c r="G37" s="71">
        <v>92.938599999999994</v>
      </c>
      <c r="H37" s="71">
        <v>0.9</v>
      </c>
      <c r="I37" s="71">
        <v>879.19979999999998</v>
      </c>
      <c r="J37" s="71">
        <v>17.817900000000002</v>
      </c>
      <c r="K37" s="71">
        <v>16.036100000000001</v>
      </c>
      <c r="L37" s="71">
        <v>791.27980000000002</v>
      </c>
      <c r="M37" s="71">
        <v>884.21839999999997</v>
      </c>
    </row>
    <row r="38" spans="1:13" x14ac:dyDescent="0.25">
      <c r="A38" s="71" t="s">
        <v>43</v>
      </c>
      <c r="B38" s="71" t="s">
        <v>609</v>
      </c>
      <c r="C38" s="71">
        <v>0.1</v>
      </c>
      <c r="D38" s="73">
        <v>1969.0287000000001</v>
      </c>
      <c r="E38" s="71">
        <v>66.788700000000006</v>
      </c>
      <c r="F38" s="71">
        <v>6.6788999999999996</v>
      </c>
      <c r="G38" s="71">
        <v>196.90289999999999</v>
      </c>
      <c r="H38" s="71">
        <v>0.9</v>
      </c>
      <c r="I38" s="73">
        <v>1844.7726</v>
      </c>
      <c r="J38" s="71">
        <v>66.788700000000006</v>
      </c>
      <c r="K38" s="71">
        <v>60.1098</v>
      </c>
      <c r="L38" s="73">
        <v>1660.2953</v>
      </c>
      <c r="M38" s="73">
        <v>1857.1982</v>
      </c>
    </row>
    <row r="39" spans="1:13" x14ac:dyDescent="0.25">
      <c r="A39" s="71" t="s">
        <v>44</v>
      </c>
      <c r="B39" s="71" t="s">
        <v>610</v>
      </c>
      <c r="C39" s="71">
        <v>0.1</v>
      </c>
      <c r="D39" s="73">
        <v>1544.8044</v>
      </c>
      <c r="E39" s="71">
        <v>42.2744</v>
      </c>
      <c r="F39" s="71">
        <v>4.2274000000000003</v>
      </c>
      <c r="G39" s="71">
        <v>154.4804</v>
      </c>
      <c r="H39" s="71">
        <v>0.9</v>
      </c>
      <c r="I39" s="73">
        <v>1447.7641000000001</v>
      </c>
      <c r="J39" s="71">
        <v>42.2744</v>
      </c>
      <c r="K39" s="71">
        <v>38.046999999999997</v>
      </c>
      <c r="L39" s="73">
        <v>1302.9876999999999</v>
      </c>
      <c r="M39" s="73">
        <v>1457.4681</v>
      </c>
    </row>
    <row r="40" spans="1:13" x14ac:dyDescent="0.25">
      <c r="A40" s="71" t="s">
        <v>45</v>
      </c>
      <c r="B40" s="71" t="s">
        <v>611</v>
      </c>
      <c r="C40" s="71">
        <v>0.1</v>
      </c>
      <c r="D40" s="71">
        <v>429.09789999999998</v>
      </c>
      <c r="E40" s="71">
        <v>15.5405</v>
      </c>
      <c r="F40" s="71">
        <v>1.554</v>
      </c>
      <c r="G40" s="71">
        <v>42.909799999999997</v>
      </c>
      <c r="H40" s="71">
        <v>0.9</v>
      </c>
      <c r="I40" s="71">
        <v>397.64359999999999</v>
      </c>
      <c r="J40" s="71">
        <v>15.5405</v>
      </c>
      <c r="K40" s="71">
        <v>13.9864</v>
      </c>
      <c r="L40" s="71">
        <v>357.87920000000003</v>
      </c>
      <c r="M40" s="71">
        <v>400.78899999999999</v>
      </c>
    </row>
    <row r="41" spans="1:13" x14ac:dyDescent="0.25">
      <c r="A41" s="71" t="s">
        <v>46</v>
      </c>
      <c r="B41" s="71" t="s">
        <v>612</v>
      </c>
      <c r="C41" s="71">
        <v>0.1</v>
      </c>
      <c r="D41" s="73">
        <v>1323.6125999999999</v>
      </c>
      <c r="E41" s="71">
        <v>38.452599999999997</v>
      </c>
      <c r="F41" s="71">
        <v>3.8452999999999999</v>
      </c>
      <c r="G41" s="71">
        <v>132.3613</v>
      </c>
      <c r="H41" s="71">
        <v>0.9</v>
      </c>
      <c r="I41" s="73">
        <v>1245.9503</v>
      </c>
      <c r="J41" s="71">
        <v>38.452599999999997</v>
      </c>
      <c r="K41" s="71">
        <v>34.607300000000002</v>
      </c>
      <c r="L41" s="73">
        <v>1121.3552999999999</v>
      </c>
      <c r="M41" s="73">
        <v>1253.7166</v>
      </c>
    </row>
    <row r="42" spans="1:13" x14ac:dyDescent="0.25">
      <c r="A42" s="71" t="s">
        <v>47</v>
      </c>
      <c r="B42" s="71" t="s">
        <v>613</v>
      </c>
      <c r="C42" s="71">
        <v>0.1</v>
      </c>
      <c r="D42" s="71">
        <v>595.70510000000002</v>
      </c>
      <c r="E42" s="71">
        <v>21.790099999999999</v>
      </c>
      <c r="F42" s="71">
        <v>2.1789999999999998</v>
      </c>
      <c r="G42" s="71">
        <v>59.570500000000003</v>
      </c>
      <c r="H42" s="71">
        <v>0.9</v>
      </c>
      <c r="I42" s="71">
        <v>562.02859999999998</v>
      </c>
      <c r="J42" s="71">
        <v>21.790099999999999</v>
      </c>
      <c r="K42" s="71">
        <v>19.6111</v>
      </c>
      <c r="L42" s="71">
        <v>505.82569999999998</v>
      </c>
      <c r="M42" s="71">
        <v>565.39620000000002</v>
      </c>
    </row>
    <row r="43" spans="1:13" x14ac:dyDescent="0.25">
      <c r="A43" s="71" t="s">
        <v>48</v>
      </c>
      <c r="B43" s="71" t="s">
        <v>614</v>
      </c>
      <c r="C43" s="71">
        <v>0.1</v>
      </c>
      <c r="D43" s="73">
        <v>20128.410899999999</v>
      </c>
      <c r="E43" s="71">
        <v>723.5163</v>
      </c>
      <c r="F43" s="71">
        <v>72.351600000000005</v>
      </c>
      <c r="G43" s="73">
        <v>2012.8411000000001</v>
      </c>
      <c r="H43" s="71">
        <v>0.9</v>
      </c>
      <c r="I43" s="73">
        <v>18230.2752</v>
      </c>
      <c r="J43" s="71">
        <v>723.5163</v>
      </c>
      <c r="K43" s="71">
        <v>651.16470000000004</v>
      </c>
      <c r="L43" s="73">
        <v>16407.2477</v>
      </c>
      <c r="M43" s="73">
        <v>18420.088800000001</v>
      </c>
    </row>
    <row r="44" spans="1:13" x14ac:dyDescent="0.25">
      <c r="A44" s="71" t="s">
        <v>49</v>
      </c>
      <c r="B44" s="71" t="s">
        <v>1248</v>
      </c>
      <c r="C44" s="71">
        <v>0.1</v>
      </c>
      <c r="D44" s="71">
        <v>740.55460000000005</v>
      </c>
      <c r="E44" s="71">
        <v>11.741</v>
      </c>
      <c r="F44" s="71">
        <v>1.1740999999999999</v>
      </c>
      <c r="G44" s="71">
        <v>74.055499999999995</v>
      </c>
      <c r="H44" s="71">
        <v>0.9</v>
      </c>
      <c r="I44" s="71">
        <v>700.26859999999999</v>
      </c>
      <c r="J44" s="71">
        <v>11.741</v>
      </c>
      <c r="K44" s="71">
        <v>10.5669</v>
      </c>
      <c r="L44" s="71">
        <v>630.24170000000004</v>
      </c>
      <c r="M44" s="71">
        <v>704.29719999999998</v>
      </c>
    </row>
    <row r="45" spans="1:13" x14ac:dyDescent="0.25">
      <c r="A45" s="71" t="s">
        <v>50</v>
      </c>
      <c r="B45" s="71" t="s">
        <v>616</v>
      </c>
      <c r="C45" s="71">
        <v>0.1</v>
      </c>
      <c r="D45" s="71">
        <v>854.18859999999995</v>
      </c>
      <c r="E45" s="71">
        <v>26.053599999999999</v>
      </c>
      <c r="F45" s="71">
        <v>2.6053999999999999</v>
      </c>
      <c r="G45" s="71">
        <v>85.418899999999994</v>
      </c>
      <c r="H45" s="71">
        <v>0.9</v>
      </c>
      <c r="I45" s="71">
        <v>815.95410000000004</v>
      </c>
      <c r="J45" s="71">
        <v>26.053599999999999</v>
      </c>
      <c r="K45" s="71">
        <v>23.4482</v>
      </c>
      <c r="L45" s="71">
        <v>734.3587</v>
      </c>
      <c r="M45" s="71">
        <v>819.77760000000001</v>
      </c>
    </row>
    <row r="46" spans="1:13" x14ac:dyDescent="0.25">
      <c r="A46" s="71" t="s">
        <v>51</v>
      </c>
      <c r="B46" s="71" t="s">
        <v>617</v>
      </c>
      <c r="C46" s="71">
        <v>0.1</v>
      </c>
      <c r="D46" s="71">
        <v>266</v>
      </c>
      <c r="E46" s="71">
        <v>0</v>
      </c>
      <c r="F46" s="71">
        <v>0</v>
      </c>
      <c r="G46" s="71">
        <v>26.6</v>
      </c>
      <c r="H46" s="71">
        <v>0.9</v>
      </c>
      <c r="I46" s="71">
        <v>250.81319999999999</v>
      </c>
      <c r="J46" s="71">
        <v>0</v>
      </c>
      <c r="K46" s="71">
        <v>0</v>
      </c>
      <c r="L46" s="71">
        <v>225.7319</v>
      </c>
      <c r="M46" s="71">
        <v>252.33189999999999</v>
      </c>
    </row>
    <row r="47" spans="1:13" x14ac:dyDescent="0.25">
      <c r="A47" s="71" t="s">
        <v>52</v>
      </c>
      <c r="B47" s="71" t="s">
        <v>618</v>
      </c>
      <c r="C47" s="71">
        <v>0.1</v>
      </c>
      <c r="D47" s="73">
        <v>11799.7862</v>
      </c>
      <c r="E47" s="71">
        <v>400.07589999999999</v>
      </c>
      <c r="F47" s="71">
        <v>40.007599999999996</v>
      </c>
      <c r="G47" s="73">
        <v>1179.9785999999999</v>
      </c>
      <c r="H47" s="71">
        <v>0.9</v>
      </c>
      <c r="I47" s="73">
        <v>10801.376</v>
      </c>
      <c r="J47" s="71">
        <v>400.07589999999999</v>
      </c>
      <c r="K47" s="71">
        <v>360.06830000000002</v>
      </c>
      <c r="L47" s="73">
        <v>9721.2384000000002</v>
      </c>
      <c r="M47" s="73">
        <v>10901.217000000001</v>
      </c>
    </row>
    <row r="48" spans="1:13" x14ac:dyDescent="0.25">
      <c r="A48" s="71" t="s">
        <v>53</v>
      </c>
      <c r="B48" s="71" t="s">
        <v>619</v>
      </c>
      <c r="C48" s="71">
        <v>0.1</v>
      </c>
      <c r="D48" s="71">
        <v>646.57209999999998</v>
      </c>
      <c r="E48" s="71">
        <v>0</v>
      </c>
      <c r="F48" s="71">
        <v>0</v>
      </c>
      <c r="G48" s="71">
        <v>64.657200000000003</v>
      </c>
      <c r="H48" s="71">
        <v>0.9</v>
      </c>
      <c r="I48" s="71">
        <v>604.88829999999996</v>
      </c>
      <c r="J48" s="71">
        <v>0</v>
      </c>
      <c r="K48" s="71">
        <v>0</v>
      </c>
      <c r="L48" s="71">
        <v>544.39949999999999</v>
      </c>
      <c r="M48" s="71">
        <v>609.05669999999998</v>
      </c>
    </row>
    <row r="49" spans="1:13" x14ac:dyDescent="0.25">
      <c r="A49" s="71" t="s">
        <v>54</v>
      </c>
      <c r="B49" s="71" t="s">
        <v>620</v>
      </c>
      <c r="C49" s="71">
        <v>0.1</v>
      </c>
      <c r="D49" s="73">
        <v>5475.4552000000003</v>
      </c>
      <c r="E49" s="71">
        <v>102.5245</v>
      </c>
      <c r="F49" s="71">
        <v>10.2524</v>
      </c>
      <c r="G49" s="71">
        <v>547.54549999999995</v>
      </c>
      <c r="H49" s="71">
        <v>0.9</v>
      </c>
      <c r="I49" s="73">
        <v>5009.7224999999999</v>
      </c>
      <c r="J49" s="71">
        <v>102.5245</v>
      </c>
      <c r="K49" s="71">
        <v>92.272000000000006</v>
      </c>
      <c r="L49" s="73">
        <v>4508.7502000000004</v>
      </c>
      <c r="M49" s="73">
        <v>5056.2956999999997</v>
      </c>
    </row>
    <row r="50" spans="1:13" x14ac:dyDescent="0.25">
      <c r="A50" s="71" t="s">
        <v>55</v>
      </c>
      <c r="B50" s="71" t="s">
        <v>621</v>
      </c>
      <c r="C50" s="71">
        <v>0.1</v>
      </c>
      <c r="D50" s="71">
        <v>861.94010000000003</v>
      </c>
      <c r="E50" s="71">
        <v>20.4922</v>
      </c>
      <c r="F50" s="71">
        <v>2.0491999999999999</v>
      </c>
      <c r="G50" s="71">
        <v>86.194000000000003</v>
      </c>
      <c r="H50" s="71">
        <v>0.9</v>
      </c>
      <c r="I50" s="71">
        <v>816.5</v>
      </c>
      <c r="J50" s="71">
        <v>20.4922</v>
      </c>
      <c r="K50" s="71">
        <v>18.443000000000001</v>
      </c>
      <c r="L50" s="71">
        <v>734.85</v>
      </c>
      <c r="M50" s="71">
        <v>821.04399999999998</v>
      </c>
    </row>
    <row r="51" spans="1:13" x14ac:dyDescent="0.25">
      <c r="A51" s="71" t="s">
        <v>56</v>
      </c>
      <c r="B51" s="71" t="s">
        <v>622</v>
      </c>
      <c r="C51" s="71">
        <v>0.1</v>
      </c>
      <c r="D51" s="71">
        <v>62.280900000000003</v>
      </c>
      <c r="E51" s="71">
        <v>0</v>
      </c>
      <c r="F51" s="71">
        <v>0</v>
      </c>
      <c r="G51" s="71">
        <v>6.2281000000000004</v>
      </c>
      <c r="H51" s="71">
        <v>0.9</v>
      </c>
      <c r="I51" s="71">
        <v>60.115400000000001</v>
      </c>
      <c r="J51" s="71">
        <v>0</v>
      </c>
      <c r="K51" s="71">
        <v>0</v>
      </c>
      <c r="L51" s="71">
        <v>54.103900000000003</v>
      </c>
      <c r="M51" s="71">
        <v>60.332000000000001</v>
      </c>
    </row>
    <row r="52" spans="1:13" x14ac:dyDescent="0.25">
      <c r="A52" s="71" t="s">
        <v>57</v>
      </c>
      <c r="B52" s="71" t="s">
        <v>623</v>
      </c>
      <c r="C52" s="71">
        <v>0.1</v>
      </c>
      <c r="D52" s="71">
        <v>613.27850000000001</v>
      </c>
      <c r="E52" s="71">
        <v>21.682700000000001</v>
      </c>
      <c r="F52" s="71">
        <v>2.1682999999999999</v>
      </c>
      <c r="G52" s="71">
        <v>61.327800000000003</v>
      </c>
      <c r="H52" s="71">
        <v>0.9</v>
      </c>
      <c r="I52" s="71">
        <v>582.29359999999997</v>
      </c>
      <c r="J52" s="71">
        <v>21.682700000000001</v>
      </c>
      <c r="K52" s="71">
        <v>19.514399999999998</v>
      </c>
      <c r="L52" s="71">
        <v>524.06420000000003</v>
      </c>
      <c r="M52" s="71">
        <v>585.39200000000005</v>
      </c>
    </row>
    <row r="53" spans="1:13" x14ac:dyDescent="0.25">
      <c r="A53" s="71" t="s">
        <v>500</v>
      </c>
      <c r="B53" s="71" t="s">
        <v>624</v>
      </c>
      <c r="C53" s="71">
        <v>0.1</v>
      </c>
      <c r="D53" s="71">
        <v>36.029400000000003</v>
      </c>
      <c r="E53" s="71">
        <v>0.22800000000000001</v>
      </c>
      <c r="F53" s="71">
        <v>2.2800000000000001E-2</v>
      </c>
      <c r="G53" s="71">
        <v>3.6029</v>
      </c>
      <c r="H53" s="71">
        <v>0.9</v>
      </c>
      <c r="I53" s="71">
        <v>34.685200000000002</v>
      </c>
      <c r="J53" s="71">
        <v>0.22800000000000001</v>
      </c>
      <c r="K53" s="71">
        <v>0.20519999999999999</v>
      </c>
      <c r="L53" s="71">
        <v>31.216699999999999</v>
      </c>
      <c r="M53" s="71">
        <v>34.819600000000001</v>
      </c>
    </row>
    <row r="54" spans="1:13" x14ac:dyDescent="0.25">
      <c r="A54" s="71" t="s">
        <v>501</v>
      </c>
      <c r="B54" s="71" t="s">
        <v>625</v>
      </c>
      <c r="C54" s="71">
        <v>0.1</v>
      </c>
      <c r="D54" s="71">
        <v>53.136499999999998</v>
      </c>
      <c r="E54" s="71">
        <v>0</v>
      </c>
      <c r="F54" s="71">
        <v>0</v>
      </c>
      <c r="G54" s="71">
        <v>5.3136000000000001</v>
      </c>
      <c r="H54" s="71">
        <v>0.9</v>
      </c>
      <c r="I54" s="71">
        <v>49.109499999999997</v>
      </c>
      <c r="J54" s="71">
        <v>0</v>
      </c>
      <c r="K54" s="71">
        <v>0</v>
      </c>
      <c r="L54" s="71">
        <v>44.198599999999999</v>
      </c>
      <c r="M54" s="71">
        <v>49.5122</v>
      </c>
    </row>
    <row r="55" spans="1:13" x14ac:dyDescent="0.25">
      <c r="A55" s="71" t="s">
        <v>58</v>
      </c>
      <c r="B55" s="71" t="s">
        <v>626</v>
      </c>
      <c r="C55" s="71">
        <v>0.1</v>
      </c>
      <c r="D55" s="71">
        <v>362.2337</v>
      </c>
      <c r="E55" s="71">
        <v>12.8512</v>
      </c>
      <c r="F55" s="71">
        <v>1.2850999999999999</v>
      </c>
      <c r="G55" s="71">
        <v>36.223399999999998</v>
      </c>
      <c r="H55" s="71">
        <v>0.9</v>
      </c>
      <c r="I55" s="71">
        <v>336.83600000000001</v>
      </c>
      <c r="J55" s="71">
        <v>12.8512</v>
      </c>
      <c r="K55" s="71">
        <v>11.5661</v>
      </c>
      <c r="L55" s="71">
        <v>303.1524</v>
      </c>
      <c r="M55" s="71">
        <v>339.37580000000003</v>
      </c>
    </row>
    <row r="56" spans="1:13" x14ac:dyDescent="0.25">
      <c r="A56" s="71" t="s">
        <v>502</v>
      </c>
      <c r="B56" s="71" t="s">
        <v>627</v>
      </c>
      <c r="C56" s="71">
        <v>0.1</v>
      </c>
      <c r="D56" s="71">
        <v>53.63</v>
      </c>
      <c r="E56" s="71">
        <v>0</v>
      </c>
      <c r="F56" s="71">
        <v>0</v>
      </c>
      <c r="G56" s="71">
        <v>5.3630000000000004</v>
      </c>
      <c r="H56" s="71">
        <v>0.9</v>
      </c>
      <c r="I56" s="71">
        <v>49.8324</v>
      </c>
      <c r="J56" s="71">
        <v>0</v>
      </c>
      <c r="K56" s="71">
        <v>0</v>
      </c>
      <c r="L56" s="71">
        <v>44.849200000000003</v>
      </c>
      <c r="M56" s="71">
        <v>50.212200000000003</v>
      </c>
    </row>
    <row r="57" spans="1:13" x14ac:dyDescent="0.25">
      <c r="A57" s="71" t="s">
        <v>59</v>
      </c>
      <c r="B57" s="71" t="s">
        <v>628</v>
      </c>
      <c r="C57" s="71">
        <v>0.1</v>
      </c>
      <c r="D57" s="71">
        <v>269.12079999999997</v>
      </c>
      <c r="E57" s="71">
        <v>3.5146999999999999</v>
      </c>
      <c r="F57" s="71">
        <v>0.35149999999999998</v>
      </c>
      <c r="G57" s="71">
        <v>26.912099999999999</v>
      </c>
      <c r="H57" s="71">
        <v>0.9</v>
      </c>
      <c r="I57" s="71">
        <v>253.59950000000001</v>
      </c>
      <c r="J57" s="71">
        <v>3.5146999999999999</v>
      </c>
      <c r="K57" s="71">
        <v>3.1631999999999998</v>
      </c>
      <c r="L57" s="71">
        <v>228.2396</v>
      </c>
      <c r="M57" s="71">
        <v>255.15170000000001</v>
      </c>
    </row>
    <row r="58" spans="1:13" x14ac:dyDescent="0.25">
      <c r="A58" s="71" t="s">
        <v>503</v>
      </c>
      <c r="B58" s="71" t="s">
        <v>629</v>
      </c>
      <c r="C58" s="71">
        <v>0.1</v>
      </c>
      <c r="D58" s="71">
        <v>41.468800000000002</v>
      </c>
      <c r="E58" s="71">
        <v>0</v>
      </c>
      <c r="F58" s="71">
        <v>0</v>
      </c>
      <c r="G58" s="71">
        <v>4.1468999999999996</v>
      </c>
      <c r="H58" s="71">
        <v>0.9</v>
      </c>
      <c r="I58" s="71">
        <v>39.001800000000003</v>
      </c>
      <c r="J58" s="71">
        <v>0</v>
      </c>
      <c r="K58" s="71">
        <v>0</v>
      </c>
      <c r="L58" s="71">
        <v>35.101599999999998</v>
      </c>
      <c r="M58" s="71">
        <v>39.2485</v>
      </c>
    </row>
    <row r="59" spans="1:13" x14ac:dyDescent="0.25">
      <c r="A59" s="71" t="s">
        <v>60</v>
      </c>
      <c r="B59" s="71" t="s">
        <v>630</v>
      </c>
      <c r="C59" s="71">
        <v>0.1</v>
      </c>
      <c r="D59" s="73">
        <v>1047.4721999999999</v>
      </c>
      <c r="E59" s="71">
        <v>33.206000000000003</v>
      </c>
      <c r="F59" s="71">
        <v>3.3206000000000002</v>
      </c>
      <c r="G59" s="71">
        <v>104.74720000000001</v>
      </c>
      <c r="H59" s="71">
        <v>0.9</v>
      </c>
      <c r="I59" s="71">
        <v>982.37800000000004</v>
      </c>
      <c r="J59" s="71">
        <v>33.206000000000003</v>
      </c>
      <c r="K59" s="71">
        <v>29.885400000000001</v>
      </c>
      <c r="L59" s="71">
        <v>884.14020000000005</v>
      </c>
      <c r="M59" s="71">
        <v>988.88739999999996</v>
      </c>
    </row>
    <row r="60" spans="1:13" x14ac:dyDescent="0.25">
      <c r="A60" s="71" t="s">
        <v>61</v>
      </c>
      <c r="B60" s="71" t="s">
        <v>631</v>
      </c>
      <c r="C60" s="71">
        <v>0.1</v>
      </c>
      <c r="D60" s="71">
        <v>685.25260000000003</v>
      </c>
      <c r="E60" s="71">
        <v>11.542</v>
      </c>
      <c r="F60" s="71">
        <v>1.1541999999999999</v>
      </c>
      <c r="G60" s="71">
        <v>68.525300000000001</v>
      </c>
      <c r="H60" s="71">
        <v>0.9</v>
      </c>
      <c r="I60" s="71">
        <v>651.7192</v>
      </c>
      <c r="J60" s="71">
        <v>11.542</v>
      </c>
      <c r="K60" s="71">
        <v>10.3878</v>
      </c>
      <c r="L60" s="71">
        <v>586.54729999999995</v>
      </c>
      <c r="M60" s="71">
        <v>655.07259999999997</v>
      </c>
    </row>
    <row r="61" spans="1:13" x14ac:dyDescent="0.25">
      <c r="A61" s="71" t="s">
        <v>62</v>
      </c>
      <c r="B61" s="71" t="s">
        <v>632</v>
      </c>
      <c r="C61" s="71">
        <v>0.1</v>
      </c>
      <c r="D61" s="73">
        <v>2394.6950999999999</v>
      </c>
      <c r="E61" s="71">
        <v>18.622199999999999</v>
      </c>
      <c r="F61" s="71">
        <v>1.8622000000000001</v>
      </c>
      <c r="G61" s="71">
        <v>239.46950000000001</v>
      </c>
      <c r="H61" s="71">
        <v>0.9</v>
      </c>
      <c r="I61" s="73">
        <v>2242.6826000000001</v>
      </c>
      <c r="J61" s="71">
        <v>18.639800000000001</v>
      </c>
      <c r="K61" s="71">
        <v>16.7758</v>
      </c>
      <c r="L61" s="73">
        <v>2018.4142999999999</v>
      </c>
      <c r="M61" s="73">
        <v>2257.8838000000001</v>
      </c>
    </row>
    <row r="62" spans="1:13" x14ac:dyDescent="0.25">
      <c r="A62" s="71" t="s">
        <v>63</v>
      </c>
      <c r="B62" s="71" t="s">
        <v>633</v>
      </c>
      <c r="C62" s="71">
        <v>0.1</v>
      </c>
      <c r="D62" s="71">
        <v>762.13620000000003</v>
      </c>
      <c r="E62" s="71">
        <v>0</v>
      </c>
      <c r="F62" s="71">
        <v>0</v>
      </c>
      <c r="G62" s="71">
        <v>76.2136</v>
      </c>
      <c r="H62" s="71">
        <v>0.9</v>
      </c>
      <c r="I62" s="71">
        <v>721.12440000000004</v>
      </c>
      <c r="J62" s="71">
        <v>0</v>
      </c>
      <c r="K62" s="71">
        <v>0</v>
      </c>
      <c r="L62" s="71">
        <v>649.01199999999994</v>
      </c>
      <c r="M62" s="71">
        <v>725.22559999999999</v>
      </c>
    </row>
    <row r="63" spans="1:13" x14ac:dyDescent="0.25">
      <c r="A63" s="71" t="s">
        <v>64</v>
      </c>
      <c r="B63" s="71" t="s">
        <v>634</v>
      </c>
      <c r="C63" s="71">
        <v>0.1</v>
      </c>
      <c r="D63" s="71">
        <v>429.35950000000003</v>
      </c>
      <c r="E63" s="71">
        <v>16.939699999999998</v>
      </c>
      <c r="F63" s="71">
        <v>1.694</v>
      </c>
      <c r="G63" s="71">
        <v>42.936</v>
      </c>
      <c r="H63" s="71">
        <v>0.9</v>
      </c>
      <c r="I63" s="71">
        <v>403.8809</v>
      </c>
      <c r="J63" s="71">
        <v>16.939699999999998</v>
      </c>
      <c r="K63" s="71">
        <v>15.245699999999999</v>
      </c>
      <c r="L63" s="71">
        <v>363.49279999999999</v>
      </c>
      <c r="M63" s="71">
        <v>406.42880000000002</v>
      </c>
    </row>
    <row r="64" spans="1:13" x14ac:dyDescent="0.25">
      <c r="A64" s="71" t="s">
        <v>65</v>
      </c>
      <c r="B64" s="71" t="s">
        <v>635</v>
      </c>
      <c r="C64" s="71">
        <v>0.1</v>
      </c>
      <c r="D64" s="73">
        <v>3779.2017000000001</v>
      </c>
      <c r="E64" s="71">
        <v>0</v>
      </c>
      <c r="F64" s="71">
        <v>0</v>
      </c>
      <c r="G64" s="71">
        <v>377.92020000000002</v>
      </c>
      <c r="H64" s="71">
        <v>0.9</v>
      </c>
      <c r="I64" s="73">
        <v>3463.0599000000002</v>
      </c>
      <c r="J64" s="71">
        <v>0</v>
      </c>
      <c r="K64" s="71">
        <v>0</v>
      </c>
      <c r="L64" s="73">
        <v>3116.7539000000002</v>
      </c>
      <c r="M64" s="73">
        <v>3494.6741000000002</v>
      </c>
    </row>
    <row r="65" spans="1:13" x14ac:dyDescent="0.25">
      <c r="A65" s="71" t="s">
        <v>66</v>
      </c>
      <c r="B65" s="71" t="s">
        <v>636</v>
      </c>
      <c r="C65" s="71">
        <v>0.1</v>
      </c>
      <c r="D65" s="71">
        <v>199.93100000000001</v>
      </c>
      <c r="E65" s="71">
        <v>0</v>
      </c>
      <c r="F65" s="71">
        <v>0</v>
      </c>
      <c r="G65" s="71">
        <v>19.993099999999998</v>
      </c>
      <c r="H65" s="71">
        <v>0.9</v>
      </c>
      <c r="I65" s="71">
        <v>188.1748</v>
      </c>
      <c r="J65" s="71">
        <v>0</v>
      </c>
      <c r="K65" s="71">
        <v>0</v>
      </c>
      <c r="L65" s="71">
        <v>169.35730000000001</v>
      </c>
      <c r="M65" s="71">
        <v>189.35040000000001</v>
      </c>
    </row>
    <row r="66" spans="1:13" x14ac:dyDescent="0.25">
      <c r="A66" s="71" t="s">
        <v>67</v>
      </c>
      <c r="B66" s="71" t="s">
        <v>637</v>
      </c>
      <c r="C66" s="71">
        <v>0.1</v>
      </c>
      <c r="D66" s="71">
        <v>321.90359999999998</v>
      </c>
      <c r="E66" s="71">
        <v>0</v>
      </c>
      <c r="F66" s="71">
        <v>0</v>
      </c>
      <c r="G66" s="71">
        <v>32.190399999999997</v>
      </c>
      <c r="H66" s="71">
        <v>0.9</v>
      </c>
      <c r="I66" s="71">
        <v>307.90199999999999</v>
      </c>
      <c r="J66" s="71">
        <v>0</v>
      </c>
      <c r="K66" s="71">
        <v>0</v>
      </c>
      <c r="L66" s="71">
        <v>277.11180000000002</v>
      </c>
      <c r="M66" s="71">
        <v>309.30220000000003</v>
      </c>
    </row>
    <row r="67" spans="1:13" x14ac:dyDescent="0.25">
      <c r="A67" s="71" t="s">
        <v>68</v>
      </c>
      <c r="B67" s="71" t="s">
        <v>638</v>
      </c>
      <c r="C67" s="71">
        <v>0.1</v>
      </c>
      <c r="D67" s="73">
        <v>5473.4831000000004</v>
      </c>
      <c r="E67" s="71">
        <v>147.13810000000001</v>
      </c>
      <c r="F67" s="71">
        <v>14.713800000000001</v>
      </c>
      <c r="G67" s="71">
        <v>547.34829999999999</v>
      </c>
      <c r="H67" s="71">
        <v>0.9</v>
      </c>
      <c r="I67" s="73">
        <v>5208.0884999999998</v>
      </c>
      <c r="J67" s="71">
        <v>147.13839999999999</v>
      </c>
      <c r="K67" s="71">
        <v>132.4246</v>
      </c>
      <c r="L67" s="73">
        <v>4687.2795999999998</v>
      </c>
      <c r="M67" s="73">
        <v>5234.6279000000004</v>
      </c>
    </row>
    <row r="68" spans="1:13" x14ac:dyDescent="0.25">
      <c r="A68" s="71" t="s">
        <v>69</v>
      </c>
      <c r="B68" s="71" t="s">
        <v>639</v>
      </c>
      <c r="C68" s="71">
        <v>0.1</v>
      </c>
      <c r="D68" s="71">
        <v>213.9863</v>
      </c>
      <c r="E68" s="71">
        <v>0</v>
      </c>
      <c r="F68" s="71">
        <v>0</v>
      </c>
      <c r="G68" s="71">
        <v>21.398599999999998</v>
      </c>
      <c r="H68" s="71">
        <v>0.9</v>
      </c>
      <c r="I68" s="71">
        <v>204.673</v>
      </c>
      <c r="J68" s="71">
        <v>0</v>
      </c>
      <c r="K68" s="71">
        <v>0</v>
      </c>
      <c r="L68" s="71">
        <v>184.20570000000001</v>
      </c>
      <c r="M68" s="71">
        <v>205.60429999999999</v>
      </c>
    </row>
    <row r="69" spans="1:13" x14ac:dyDescent="0.25">
      <c r="A69" s="71" t="s">
        <v>70</v>
      </c>
      <c r="B69" s="71" t="s">
        <v>640</v>
      </c>
      <c r="C69" s="71">
        <v>0.1</v>
      </c>
      <c r="D69" s="71">
        <v>325.5</v>
      </c>
      <c r="E69" s="71">
        <v>0</v>
      </c>
      <c r="F69" s="71">
        <v>0</v>
      </c>
      <c r="G69" s="71">
        <v>32.549999999999997</v>
      </c>
      <c r="H69" s="71">
        <v>0.9</v>
      </c>
      <c r="I69" s="71">
        <v>310.99849999999998</v>
      </c>
      <c r="J69" s="71">
        <v>0</v>
      </c>
      <c r="K69" s="71">
        <v>0</v>
      </c>
      <c r="L69" s="71">
        <v>279.89859999999999</v>
      </c>
      <c r="M69" s="71">
        <v>312.4486</v>
      </c>
    </row>
    <row r="70" spans="1:13" x14ac:dyDescent="0.25">
      <c r="A70" s="71" t="s">
        <v>71</v>
      </c>
      <c r="B70" s="71" t="s">
        <v>641</v>
      </c>
      <c r="C70" s="71">
        <v>0.1</v>
      </c>
      <c r="D70" s="73">
        <v>4476.0595000000003</v>
      </c>
      <c r="E70" s="71">
        <v>62.4529</v>
      </c>
      <c r="F70" s="71">
        <v>6.2453000000000003</v>
      </c>
      <c r="G70" s="71">
        <v>447.60599999999999</v>
      </c>
      <c r="H70" s="71">
        <v>0.9</v>
      </c>
      <c r="I70" s="73">
        <v>4127.4390999999996</v>
      </c>
      <c r="J70" s="71">
        <v>62.453299999999999</v>
      </c>
      <c r="K70" s="71">
        <v>56.207999999999998</v>
      </c>
      <c r="L70" s="73">
        <v>3714.6952000000001</v>
      </c>
      <c r="M70" s="73">
        <v>4162.3011999999999</v>
      </c>
    </row>
    <row r="71" spans="1:13" x14ac:dyDescent="0.25">
      <c r="A71" s="71" t="s">
        <v>504</v>
      </c>
      <c r="B71" s="71" t="s">
        <v>642</v>
      </c>
      <c r="C71" s="71">
        <v>0.1</v>
      </c>
      <c r="D71" s="71">
        <v>371.31060000000002</v>
      </c>
      <c r="E71" s="71">
        <v>9.4207000000000001</v>
      </c>
      <c r="F71" s="71">
        <v>0.94210000000000005</v>
      </c>
      <c r="G71" s="71">
        <v>37.131100000000004</v>
      </c>
      <c r="H71" s="71">
        <v>0.9</v>
      </c>
      <c r="I71" s="71">
        <v>349.84870000000001</v>
      </c>
      <c r="J71" s="71">
        <v>9.4207000000000001</v>
      </c>
      <c r="K71" s="71">
        <v>8.4786000000000001</v>
      </c>
      <c r="L71" s="71">
        <v>314.86380000000003</v>
      </c>
      <c r="M71" s="71">
        <v>351.99489999999997</v>
      </c>
    </row>
    <row r="72" spans="1:13" x14ac:dyDescent="0.25">
      <c r="A72" s="71" t="s">
        <v>72</v>
      </c>
      <c r="B72" s="71" t="s">
        <v>643</v>
      </c>
      <c r="C72" s="71">
        <v>0.1</v>
      </c>
      <c r="D72" s="71">
        <v>103.47069999999999</v>
      </c>
      <c r="E72" s="71">
        <v>0</v>
      </c>
      <c r="F72" s="71">
        <v>0</v>
      </c>
      <c r="G72" s="71">
        <v>10.347099999999999</v>
      </c>
      <c r="H72" s="71">
        <v>0.9</v>
      </c>
      <c r="I72" s="71">
        <v>99.068299999999994</v>
      </c>
      <c r="J72" s="71">
        <v>0</v>
      </c>
      <c r="K72" s="71">
        <v>0</v>
      </c>
      <c r="L72" s="71">
        <v>89.161500000000004</v>
      </c>
      <c r="M72" s="71">
        <v>99.508600000000001</v>
      </c>
    </row>
    <row r="73" spans="1:13" x14ac:dyDescent="0.25">
      <c r="A73" s="71" t="s">
        <v>73</v>
      </c>
      <c r="B73" s="71" t="s">
        <v>644</v>
      </c>
      <c r="C73" s="71">
        <v>0.1</v>
      </c>
      <c r="D73" s="71">
        <v>139.12360000000001</v>
      </c>
      <c r="E73" s="71">
        <v>0</v>
      </c>
      <c r="F73" s="71">
        <v>0</v>
      </c>
      <c r="G73" s="71">
        <v>13.9124</v>
      </c>
      <c r="H73" s="71">
        <v>0.9</v>
      </c>
      <c r="I73" s="71">
        <v>135.03639999999999</v>
      </c>
      <c r="J73" s="71">
        <v>0</v>
      </c>
      <c r="K73" s="71">
        <v>0</v>
      </c>
      <c r="L73" s="71">
        <v>121.53279999999999</v>
      </c>
      <c r="M73" s="71">
        <v>135.4452</v>
      </c>
    </row>
    <row r="74" spans="1:13" x14ac:dyDescent="0.25">
      <c r="A74" s="71" t="s">
        <v>74</v>
      </c>
      <c r="B74" s="71" t="s">
        <v>645</v>
      </c>
      <c r="C74" s="71">
        <v>0.1</v>
      </c>
      <c r="D74" s="71">
        <v>54.186999999999998</v>
      </c>
      <c r="E74" s="71">
        <v>1.4942</v>
      </c>
      <c r="F74" s="71">
        <v>0.14940000000000001</v>
      </c>
      <c r="G74" s="71">
        <v>5.4187000000000003</v>
      </c>
      <c r="H74" s="71">
        <v>0.9</v>
      </c>
      <c r="I74" s="71">
        <v>51.354199999999999</v>
      </c>
      <c r="J74" s="71">
        <v>1.6666000000000001</v>
      </c>
      <c r="K74" s="71">
        <v>1.4999</v>
      </c>
      <c r="L74" s="71">
        <v>46.218800000000002</v>
      </c>
      <c r="M74" s="71">
        <v>51.637500000000003</v>
      </c>
    </row>
    <row r="75" spans="1:13" x14ac:dyDescent="0.25">
      <c r="A75" s="71" t="s">
        <v>75</v>
      </c>
      <c r="B75" s="71" t="s">
        <v>646</v>
      </c>
      <c r="C75" s="71">
        <v>0.1</v>
      </c>
      <c r="D75" s="71">
        <v>838.85199999999998</v>
      </c>
      <c r="E75" s="71">
        <v>22.664899999999999</v>
      </c>
      <c r="F75" s="71">
        <v>2.2665000000000002</v>
      </c>
      <c r="G75" s="71">
        <v>83.885199999999998</v>
      </c>
      <c r="H75" s="71">
        <v>0.9</v>
      </c>
      <c r="I75" s="71">
        <v>788.68550000000005</v>
      </c>
      <c r="J75" s="71">
        <v>22.664899999999999</v>
      </c>
      <c r="K75" s="71">
        <v>20.398399999999999</v>
      </c>
      <c r="L75" s="71">
        <v>709.81700000000001</v>
      </c>
      <c r="M75" s="71">
        <v>793.70219999999995</v>
      </c>
    </row>
    <row r="76" spans="1:13" x14ac:dyDescent="0.25">
      <c r="A76" s="71" t="s">
        <v>76</v>
      </c>
      <c r="B76" s="71" t="s">
        <v>647</v>
      </c>
      <c r="C76" s="71">
        <v>0.1</v>
      </c>
      <c r="D76" s="71">
        <v>152.1113</v>
      </c>
      <c r="E76" s="71">
        <v>0</v>
      </c>
      <c r="F76" s="71">
        <v>0</v>
      </c>
      <c r="G76" s="71">
        <v>15.2111</v>
      </c>
      <c r="H76" s="71">
        <v>0.9</v>
      </c>
      <c r="I76" s="71">
        <v>146.92740000000001</v>
      </c>
      <c r="J76" s="71">
        <v>0</v>
      </c>
      <c r="K76" s="71">
        <v>0</v>
      </c>
      <c r="L76" s="71">
        <v>132.2347</v>
      </c>
      <c r="M76" s="71">
        <v>147.44579999999999</v>
      </c>
    </row>
    <row r="77" spans="1:13" x14ac:dyDescent="0.25">
      <c r="A77" s="71" t="s">
        <v>77</v>
      </c>
      <c r="B77" s="71" t="s">
        <v>648</v>
      </c>
      <c r="C77" s="71">
        <v>0.1</v>
      </c>
      <c r="D77" s="71">
        <v>696.0566</v>
      </c>
      <c r="E77" s="71">
        <v>10.710900000000001</v>
      </c>
      <c r="F77" s="71">
        <v>1.0710999999999999</v>
      </c>
      <c r="G77" s="71">
        <v>69.605699999999999</v>
      </c>
      <c r="H77" s="71">
        <v>0.9</v>
      </c>
      <c r="I77" s="71">
        <v>659.09230000000002</v>
      </c>
      <c r="J77" s="71">
        <v>10.710900000000001</v>
      </c>
      <c r="K77" s="71">
        <v>9.6397999999999993</v>
      </c>
      <c r="L77" s="71">
        <v>593.18309999999997</v>
      </c>
      <c r="M77" s="71">
        <v>662.78880000000004</v>
      </c>
    </row>
    <row r="78" spans="1:13" x14ac:dyDescent="0.25">
      <c r="A78" s="71" t="s">
        <v>78</v>
      </c>
      <c r="B78" s="71" t="s">
        <v>649</v>
      </c>
      <c r="C78" s="71">
        <v>0.1</v>
      </c>
      <c r="D78" s="71">
        <v>534.23739999999998</v>
      </c>
      <c r="E78" s="71">
        <v>17.490200000000002</v>
      </c>
      <c r="F78" s="71">
        <v>1.7490000000000001</v>
      </c>
      <c r="G78" s="71">
        <v>53.423699999999997</v>
      </c>
      <c r="H78" s="71">
        <v>0.9</v>
      </c>
      <c r="I78" s="71">
        <v>509.0609</v>
      </c>
      <c r="J78" s="71">
        <v>17.490200000000002</v>
      </c>
      <c r="K78" s="71">
        <v>15.741199999999999</v>
      </c>
      <c r="L78" s="71">
        <v>458.15480000000002</v>
      </c>
      <c r="M78" s="71">
        <v>511.57850000000002</v>
      </c>
    </row>
    <row r="79" spans="1:13" x14ac:dyDescent="0.25">
      <c r="A79" s="71" t="s">
        <v>79</v>
      </c>
      <c r="B79" s="71" t="s">
        <v>650</v>
      </c>
      <c r="C79" s="71">
        <v>0.1</v>
      </c>
      <c r="D79" s="71">
        <v>527.38649999999996</v>
      </c>
      <c r="E79" s="71">
        <v>4.3536000000000001</v>
      </c>
      <c r="F79" s="71">
        <v>0.43540000000000001</v>
      </c>
      <c r="G79" s="71">
        <v>52.738599999999998</v>
      </c>
      <c r="H79" s="71">
        <v>0.9</v>
      </c>
      <c r="I79" s="71">
        <v>500.5829</v>
      </c>
      <c r="J79" s="71">
        <v>4.3574000000000002</v>
      </c>
      <c r="K79" s="71">
        <v>3.9217</v>
      </c>
      <c r="L79" s="71">
        <v>450.52460000000002</v>
      </c>
      <c r="M79" s="71">
        <v>503.26319999999998</v>
      </c>
    </row>
    <row r="80" spans="1:13" x14ac:dyDescent="0.25">
      <c r="A80" s="71" t="s">
        <v>505</v>
      </c>
      <c r="B80" s="71" t="s">
        <v>651</v>
      </c>
      <c r="C80" s="71">
        <v>0.1</v>
      </c>
      <c r="D80" s="71">
        <v>178.4682</v>
      </c>
      <c r="E80" s="71">
        <v>0.7954</v>
      </c>
      <c r="F80" s="71">
        <v>7.9500000000000001E-2</v>
      </c>
      <c r="G80" s="71">
        <v>17.846800000000002</v>
      </c>
      <c r="H80" s="71">
        <v>0.9</v>
      </c>
      <c r="I80" s="71">
        <v>165.45359999999999</v>
      </c>
      <c r="J80" s="71">
        <v>0.7954</v>
      </c>
      <c r="K80" s="71">
        <v>0.71589999999999998</v>
      </c>
      <c r="L80" s="71">
        <v>148.90819999999999</v>
      </c>
      <c r="M80" s="71">
        <v>166.755</v>
      </c>
    </row>
    <row r="81" spans="1:13" x14ac:dyDescent="0.25">
      <c r="A81" s="71" t="s">
        <v>80</v>
      </c>
      <c r="B81" s="71" t="s">
        <v>652</v>
      </c>
      <c r="C81" s="71">
        <v>0.1</v>
      </c>
      <c r="D81" s="73">
        <v>6388.7209000000003</v>
      </c>
      <c r="E81" s="71">
        <v>224.8759</v>
      </c>
      <c r="F81" s="71">
        <v>22.4876</v>
      </c>
      <c r="G81" s="71">
        <v>638.87210000000005</v>
      </c>
      <c r="H81" s="71">
        <v>0.9</v>
      </c>
      <c r="I81" s="73">
        <v>5938.0414000000001</v>
      </c>
      <c r="J81" s="71">
        <v>224.8759</v>
      </c>
      <c r="K81" s="71">
        <v>202.38829999999999</v>
      </c>
      <c r="L81" s="73">
        <v>5344.2372999999998</v>
      </c>
      <c r="M81" s="73">
        <v>5983.1094000000003</v>
      </c>
    </row>
    <row r="82" spans="1:13" x14ac:dyDescent="0.25">
      <c r="A82" s="71" t="s">
        <v>81</v>
      </c>
      <c r="B82" s="71" t="s">
        <v>653</v>
      </c>
      <c r="C82" s="71">
        <v>0.1</v>
      </c>
      <c r="D82" s="71">
        <v>803.53309999999999</v>
      </c>
      <c r="E82" s="71">
        <v>21.043099999999999</v>
      </c>
      <c r="F82" s="71">
        <v>2.1042999999999998</v>
      </c>
      <c r="G82" s="71">
        <v>80.353300000000004</v>
      </c>
      <c r="H82" s="71">
        <v>0.9</v>
      </c>
      <c r="I82" s="71">
        <v>753.05920000000003</v>
      </c>
      <c r="J82" s="71">
        <v>21.043099999999999</v>
      </c>
      <c r="K82" s="71">
        <v>18.938800000000001</v>
      </c>
      <c r="L82" s="71">
        <v>677.75329999999997</v>
      </c>
      <c r="M82" s="71">
        <v>758.10659999999996</v>
      </c>
    </row>
    <row r="83" spans="1:13" x14ac:dyDescent="0.25">
      <c r="A83" s="71" t="s">
        <v>506</v>
      </c>
      <c r="B83" s="71" t="s">
        <v>654</v>
      </c>
      <c r="C83" s="71">
        <v>0.1</v>
      </c>
      <c r="D83" s="71">
        <v>188.7868</v>
      </c>
      <c r="E83" s="71">
        <v>0.33679999999999999</v>
      </c>
      <c r="F83" s="71">
        <v>3.3700000000000001E-2</v>
      </c>
      <c r="G83" s="71">
        <v>18.878699999999998</v>
      </c>
      <c r="H83" s="71">
        <v>0.9</v>
      </c>
      <c r="I83" s="71">
        <v>174.51339999999999</v>
      </c>
      <c r="J83" s="71">
        <v>0.33679999999999999</v>
      </c>
      <c r="K83" s="71">
        <v>0.30309999999999998</v>
      </c>
      <c r="L83" s="71">
        <v>157.06209999999999</v>
      </c>
      <c r="M83" s="71">
        <v>175.9408</v>
      </c>
    </row>
    <row r="84" spans="1:13" x14ac:dyDescent="0.25">
      <c r="A84" s="71" t="s">
        <v>82</v>
      </c>
      <c r="B84" s="71" t="s">
        <v>655</v>
      </c>
      <c r="C84" s="71">
        <v>0.1</v>
      </c>
      <c r="D84" s="73">
        <v>2075.3818000000001</v>
      </c>
      <c r="E84" s="71">
        <v>57.556800000000003</v>
      </c>
      <c r="F84" s="71">
        <v>5.7557</v>
      </c>
      <c r="G84" s="71">
        <v>207.53819999999999</v>
      </c>
      <c r="H84" s="71">
        <v>0.9</v>
      </c>
      <c r="I84" s="73">
        <v>1947.1005</v>
      </c>
      <c r="J84" s="71">
        <v>57.556800000000003</v>
      </c>
      <c r="K84" s="71">
        <v>51.801099999999998</v>
      </c>
      <c r="L84" s="73">
        <v>1752.3904</v>
      </c>
      <c r="M84" s="73">
        <v>1959.9286</v>
      </c>
    </row>
    <row r="85" spans="1:13" x14ac:dyDescent="0.25">
      <c r="A85" s="71" t="s">
        <v>83</v>
      </c>
      <c r="B85" s="71" t="s">
        <v>656</v>
      </c>
      <c r="C85" s="71">
        <v>0.1</v>
      </c>
      <c r="D85" s="73">
        <v>2128.3395999999998</v>
      </c>
      <c r="E85" s="71">
        <v>46.123100000000001</v>
      </c>
      <c r="F85" s="71">
        <v>4.6123000000000003</v>
      </c>
      <c r="G85" s="71">
        <v>212.834</v>
      </c>
      <c r="H85" s="71">
        <v>0.9</v>
      </c>
      <c r="I85" s="73">
        <v>1975.3521000000001</v>
      </c>
      <c r="J85" s="71">
        <v>46.123100000000001</v>
      </c>
      <c r="K85" s="71">
        <v>41.510800000000003</v>
      </c>
      <c r="L85" s="73">
        <v>1777.8169</v>
      </c>
      <c r="M85" s="73">
        <v>1990.6509000000001</v>
      </c>
    </row>
    <row r="86" spans="1:13" x14ac:dyDescent="0.25">
      <c r="A86" s="71" t="s">
        <v>84</v>
      </c>
      <c r="B86" s="71" t="s">
        <v>657</v>
      </c>
      <c r="C86" s="71">
        <v>0.1</v>
      </c>
      <c r="D86" s="71">
        <v>289.7704</v>
      </c>
      <c r="E86" s="71">
        <v>0</v>
      </c>
      <c r="F86" s="71">
        <v>0</v>
      </c>
      <c r="G86" s="71">
        <v>28.977</v>
      </c>
      <c r="H86" s="71">
        <v>0.9</v>
      </c>
      <c r="I86" s="71">
        <v>271.71749999999997</v>
      </c>
      <c r="J86" s="71">
        <v>0</v>
      </c>
      <c r="K86" s="71">
        <v>0</v>
      </c>
      <c r="L86" s="71">
        <v>244.54580000000001</v>
      </c>
      <c r="M86" s="71">
        <v>273.52280000000002</v>
      </c>
    </row>
    <row r="87" spans="1:13" x14ac:dyDescent="0.25">
      <c r="A87" s="71" t="s">
        <v>85</v>
      </c>
      <c r="B87" s="71" t="s">
        <v>658</v>
      </c>
      <c r="C87" s="71">
        <v>0.1</v>
      </c>
      <c r="D87" s="71">
        <v>453.96910000000003</v>
      </c>
      <c r="E87" s="71">
        <v>0</v>
      </c>
      <c r="F87" s="71">
        <v>0</v>
      </c>
      <c r="G87" s="71">
        <v>45.396900000000002</v>
      </c>
      <c r="H87" s="71">
        <v>0.9</v>
      </c>
      <c r="I87" s="71">
        <v>429.89</v>
      </c>
      <c r="J87" s="71">
        <v>0</v>
      </c>
      <c r="K87" s="71">
        <v>0</v>
      </c>
      <c r="L87" s="71">
        <v>386.90100000000001</v>
      </c>
      <c r="M87" s="71">
        <v>432.29790000000003</v>
      </c>
    </row>
    <row r="88" spans="1:13" x14ac:dyDescent="0.25">
      <c r="A88" s="71" t="s">
        <v>86</v>
      </c>
      <c r="B88" s="71" t="s">
        <v>659</v>
      </c>
      <c r="C88" s="71">
        <v>0.1</v>
      </c>
      <c r="D88" s="73">
        <v>4511.1072000000004</v>
      </c>
      <c r="E88" s="71">
        <v>145.67099999999999</v>
      </c>
      <c r="F88" s="71">
        <v>14.5671</v>
      </c>
      <c r="G88" s="71">
        <v>451.11070000000001</v>
      </c>
      <c r="H88" s="71">
        <v>0.9</v>
      </c>
      <c r="I88" s="73">
        <v>4277.6386000000002</v>
      </c>
      <c r="J88" s="71">
        <v>145.6712</v>
      </c>
      <c r="K88" s="71">
        <v>131.10409999999999</v>
      </c>
      <c r="L88" s="73">
        <v>3849.8746999999998</v>
      </c>
      <c r="M88" s="73">
        <v>4300.9853999999996</v>
      </c>
    </row>
    <row r="89" spans="1:13" x14ac:dyDescent="0.25">
      <c r="A89" s="71" t="s">
        <v>87</v>
      </c>
      <c r="B89" s="71" t="s">
        <v>660</v>
      </c>
      <c r="C89" s="71">
        <v>0.1</v>
      </c>
      <c r="D89" s="71">
        <v>60.252899999999997</v>
      </c>
      <c r="E89" s="71">
        <v>0.75290000000000001</v>
      </c>
      <c r="F89" s="71">
        <v>7.5300000000000006E-2</v>
      </c>
      <c r="G89" s="71">
        <v>6.0252999999999997</v>
      </c>
      <c r="H89" s="71">
        <v>0.9</v>
      </c>
      <c r="I89" s="71">
        <v>56.4998</v>
      </c>
      <c r="J89" s="71">
        <v>0.75290000000000001</v>
      </c>
      <c r="K89" s="71">
        <v>0.67759999999999998</v>
      </c>
      <c r="L89" s="71">
        <v>50.849800000000002</v>
      </c>
      <c r="M89" s="71">
        <v>56.875100000000003</v>
      </c>
    </row>
    <row r="90" spans="1:13" x14ac:dyDescent="0.25">
      <c r="A90" s="71" t="s">
        <v>88</v>
      </c>
      <c r="B90" s="71" t="s">
        <v>661</v>
      </c>
      <c r="C90" s="71">
        <v>0.1</v>
      </c>
      <c r="D90" s="73">
        <v>1010.4353</v>
      </c>
      <c r="E90" s="71">
        <v>44.334299999999999</v>
      </c>
      <c r="F90" s="71">
        <v>4.4333999999999998</v>
      </c>
      <c r="G90" s="71">
        <v>101.04349999999999</v>
      </c>
      <c r="H90" s="71">
        <v>0.9</v>
      </c>
      <c r="I90" s="71">
        <v>950.46770000000004</v>
      </c>
      <c r="J90" s="71">
        <v>44.334299999999999</v>
      </c>
      <c r="K90" s="71">
        <v>39.9009</v>
      </c>
      <c r="L90" s="71">
        <v>855.42089999999996</v>
      </c>
      <c r="M90" s="71">
        <v>956.46439999999996</v>
      </c>
    </row>
    <row r="91" spans="1:13" x14ac:dyDescent="0.25">
      <c r="A91" s="71" t="s">
        <v>89</v>
      </c>
      <c r="B91" s="71" t="s">
        <v>662</v>
      </c>
      <c r="C91" s="71">
        <v>0.1</v>
      </c>
      <c r="D91" s="73">
        <v>1199.1558</v>
      </c>
      <c r="E91" s="71">
        <v>48.862000000000002</v>
      </c>
      <c r="F91" s="71">
        <v>4.8861999999999997</v>
      </c>
      <c r="G91" s="71">
        <v>119.9156</v>
      </c>
      <c r="H91" s="71">
        <v>0.9</v>
      </c>
      <c r="I91" s="73">
        <v>1122.4323999999999</v>
      </c>
      <c r="J91" s="71">
        <v>48.862000000000002</v>
      </c>
      <c r="K91" s="71">
        <v>43.9758</v>
      </c>
      <c r="L91" s="73">
        <v>1010.1892</v>
      </c>
      <c r="M91" s="73">
        <v>1130.1048000000001</v>
      </c>
    </row>
    <row r="92" spans="1:13" x14ac:dyDescent="0.25">
      <c r="A92" s="71" t="s">
        <v>90</v>
      </c>
      <c r="B92" s="71" t="s">
        <v>663</v>
      </c>
      <c r="C92" s="71">
        <v>0.1</v>
      </c>
      <c r="D92" s="71">
        <v>143.52950000000001</v>
      </c>
      <c r="E92" s="71">
        <v>1.5299999999999999E-2</v>
      </c>
      <c r="F92" s="71">
        <v>1.5E-3</v>
      </c>
      <c r="G92" s="71">
        <v>14.353</v>
      </c>
      <c r="H92" s="71">
        <v>0.9</v>
      </c>
      <c r="I92" s="71">
        <v>138.4376</v>
      </c>
      <c r="J92" s="71">
        <v>1.5299999999999999E-2</v>
      </c>
      <c r="K92" s="71">
        <v>1.38E-2</v>
      </c>
      <c r="L92" s="71">
        <v>124.5938</v>
      </c>
      <c r="M92" s="71">
        <v>138.9468</v>
      </c>
    </row>
    <row r="93" spans="1:13" x14ac:dyDescent="0.25">
      <c r="A93" s="71" t="s">
        <v>91</v>
      </c>
      <c r="B93" s="71" t="s">
        <v>664</v>
      </c>
      <c r="C93" s="71">
        <v>0.1</v>
      </c>
      <c r="D93" s="71">
        <v>259.34559999999999</v>
      </c>
      <c r="E93" s="71">
        <v>0</v>
      </c>
      <c r="F93" s="71">
        <v>0</v>
      </c>
      <c r="G93" s="71">
        <v>25.9346</v>
      </c>
      <c r="H93" s="71">
        <v>0.9</v>
      </c>
      <c r="I93" s="71">
        <v>249.71170000000001</v>
      </c>
      <c r="J93" s="71">
        <v>0</v>
      </c>
      <c r="K93" s="71">
        <v>0</v>
      </c>
      <c r="L93" s="71">
        <v>224.7405</v>
      </c>
      <c r="M93" s="71">
        <v>250.67509999999999</v>
      </c>
    </row>
    <row r="94" spans="1:13" x14ac:dyDescent="0.25">
      <c r="A94" s="71" t="s">
        <v>92</v>
      </c>
      <c r="B94" s="71" t="s">
        <v>665</v>
      </c>
      <c r="C94" s="71">
        <v>0.1</v>
      </c>
      <c r="D94" s="71">
        <v>108.37560000000001</v>
      </c>
      <c r="E94" s="71">
        <v>0</v>
      </c>
      <c r="F94" s="71">
        <v>0</v>
      </c>
      <c r="G94" s="71">
        <v>10.8376</v>
      </c>
      <c r="H94" s="71">
        <v>0.9</v>
      </c>
      <c r="I94" s="71">
        <v>103.10299999999999</v>
      </c>
      <c r="J94" s="71">
        <v>0</v>
      </c>
      <c r="K94" s="71">
        <v>0</v>
      </c>
      <c r="L94" s="71">
        <v>92.792699999999996</v>
      </c>
      <c r="M94" s="71">
        <v>103.63030000000001</v>
      </c>
    </row>
    <row r="95" spans="1:13" x14ac:dyDescent="0.25">
      <c r="A95" s="71" t="s">
        <v>93</v>
      </c>
      <c r="B95" s="71" t="s">
        <v>666</v>
      </c>
      <c r="C95" s="71">
        <v>0.1</v>
      </c>
      <c r="D95" s="71">
        <v>479.65690000000001</v>
      </c>
      <c r="E95" s="71">
        <v>0</v>
      </c>
      <c r="F95" s="71">
        <v>0</v>
      </c>
      <c r="G95" s="71">
        <v>47.965699999999998</v>
      </c>
      <c r="H95" s="71">
        <v>0.9</v>
      </c>
      <c r="I95" s="71">
        <v>455.726</v>
      </c>
      <c r="J95" s="71">
        <v>0</v>
      </c>
      <c r="K95" s="71">
        <v>0</v>
      </c>
      <c r="L95" s="71">
        <v>410.15339999999998</v>
      </c>
      <c r="M95" s="71">
        <v>458.1191</v>
      </c>
    </row>
    <row r="96" spans="1:13" x14ac:dyDescent="0.25">
      <c r="A96" s="71" t="s">
        <v>94</v>
      </c>
      <c r="B96" s="71" t="s">
        <v>667</v>
      </c>
      <c r="C96" s="71">
        <v>0.1</v>
      </c>
      <c r="D96" s="71">
        <v>289.07010000000002</v>
      </c>
      <c r="E96" s="71">
        <v>0</v>
      </c>
      <c r="F96" s="71">
        <v>0</v>
      </c>
      <c r="G96" s="71">
        <v>28.907</v>
      </c>
      <c r="H96" s="71">
        <v>0.9</v>
      </c>
      <c r="I96" s="71">
        <v>273.93889999999999</v>
      </c>
      <c r="J96" s="71">
        <v>0</v>
      </c>
      <c r="K96" s="71">
        <v>0</v>
      </c>
      <c r="L96" s="71">
        <v>246.54499999999999</v>
      </c>
      <c r="M96" s="71">
        <v>275.452</v>
      </c>
    </row>
    <row r="97" spans="1:13" x14ac:dyDescent="0.25">
      <c r="A97" s="71" t="s">
        <v>95</v>
      </c>
      <c r="B97" s="71" t="s">
        <v>668</v>
      </c>
      <c r="C97" s="71">
        <v>0.1</v>
      </c>
      <c r="D97" s="73">
        <v>6661.4593999999997</v>
      </c>
      <c r="E97" s="71">
        <v>249.4528</v>
      </c>
      <c r="F97" s="71">
        <v>24.9453</v>
      </c>
      <c r="G97" s="71">
        <v>666.14589999999998</v>
      </c>
      <c r="H97" s="71">
        <v>0.9</v>
      </c>
      <c r="I97" s="73">
        <v>6292.1391999999996</v>
      </c>
      <c r="J97" s="71">
        <v>249.45269999999999</v>
      </c>
      <c r="K97" s="71">
        <v>224.50739999999999</v>
      </c>
      <c r="L97" s="73">
        <v>5662.9252999999999</v>
      </c>
      <c r="M97" s="73">
        <v>6329.0712000000003</v>
      </c>
    </row>
    <row r="98" spans="1:13" x14ac:dyDescent="0.25">
      <c r="A98" s="71" t="s">
        <v>96</v>
      </c>
      <c r="B98" s="71" t="s">
        <v>669</v>
      </c>
      <c r="C98" s="71">
        <v>0.1</v>
      </c>
      <c r="D98" s="71">
        <v>737.63189999999997</v>
      </c>
      <c r="E98" s="71">
        <v>39.159599999999998</v>
      </c>
      <c r="F98" s="71">
        <v>3.9159999999999999</v>
      </c>
      <c r="G98" s="71">
        <v>73.763199999999998</v>
      </c>
      <c r="H98" s="71">
        <v>0.9</v>
      </c>
      <c r="I98" s="71">
        <v>703.78160000000003</v>
      </c>
      <c r="J98" s="71">
        <v>39.159599999999998</v>
      </c>
      <c r="K98" s="71">
        <v>35.243600000000001</v>
      </c>
      <c r="L98" s="71">
        <v>633.40340000000003</v>
      </c>
      <c r="M98" s="71">
        <v>707.16660000000002</v>
      </c>
    </row>
    <row r="99" spans="1:13" x14ac:dyDescent="0.25">
      <c r="A99" s="71" t="s">
        <v>97</v>
      </c>
      <c r="B99" s="71" t="s">
        <v>670</v>
      </c>
      <c r="C99" s="71">
        <v>0.1</v>
      </c>
      <c r="D99" s="71">
        <v>400.9153</v>
      </c>
      <c r="E99" s="71">
        <v>17.9331</v>
      </c>
      <c r="F99" s="71">
        <v>1.7932999999999999</v>
      </c>
      <c r="G99" s="71">
        <v>40.091500000000003</v>
      </c>
      <c r="H99" s="71">
        <v>0.9</v>
      </c>
      <c r="I99" s="71">
        <v>381.12740000000002</v>
      </c>
      <c r="J99" s="71">
        <v>17.9331</v>
      </c>
      <c r="K99" s="71">
        <v>16.139800000000001</v>
      </c>
      <c r="L99" s="71">
        <v>343.0147</v>
      </c>
      <c r="M99" s="71">
        <v>383.1062</v>
      </c>
    </row>
    <row r="100" spans="1:13" x14ac:dyDescent="0.25">
      <c r="A100" s="71" t="s">
        <v>98</v>
      </c>
      <c r="B100" s="71" t="s">
        <v>671</v>
      </c>
      <c r="C100" s="71">
        <v>0.1</v>
      </c>
      <c r="D100" s="73">
        <v>1282.3105</v>
      </c>
      <c r="E100" s="71">
        <v>44.070500000000003</v>
      </c>
      <c r="F100" s="71">
        <v>4.407</v>
      </c>
      <c r="G100" s="71">
        <v>128.23099999999999</v>
      </c>
      <c r="H100" s="71">
        <v>0.9</v>
      </c>
      <c r="I100" s="73">
        <v>1204.3186000000001</v>
      </c>
      <c r="J100" s="71">
        <v>44.070500000000003</v>
      </c>
      <c r="K100" s="71">
        <v>39.663400000000003</v>
      </c>
      <c r="L100" s="73">
        <v>1083.8867</v>
      </c>
      <c r="M100" s="73">
        <v>1212.1177</v>
      </c>
    </row>
    <row r="101" spans="1:13" x14ac:dyDescent="0.25">
      <c r="A101" s="71" t="s">
        <v>99</v>
      </c>
      <c r="B101" s="71" t="s">
        <v>672</v>
      </c>
      <c r="C101" s="71">
        <v>0.1</v>
      </c>
      <c r="D101" s="73">
        <v>6057.0812999999998</v>
      </c>
      <c r="E101" s="71">
        <v>135.3356</v>
      </c>
      <c r="F101" s="71">
        <v>13.5336</v>
      </c>
      <c r="G101" s="71">
        <v>605.70809999999994</v>
      </c>
      <c r="H101" s="71">
        <v>0.9</v>
      </c>
      <c r="I101" s="73">
        <v>5739.4576999999999</v>
      </c>
      <c r="J101" s="71">
        <v>135.3356</v>
      </c>
      <c r="K101" s="71">
        <v>121.80200000000001</v>
      </c>
      <c r="L101" s="73">
        <v>5165.5119000000004</v>
      </c>
      <c r="M101" s="73">
        <v>5771.22</v>
      </c>
    </row>
    <row r="102" spans="1:13" x14ac:dyDescent="0.25">
      <c r="A102" s="71" t="s">
        <v>100</v>
      </c>
      <c r="B102" s="71" t="s">
        <v>673</v>
      </c>
      <c r="C102" s="71">
        <v>0.1</v>
      </c>
      <c r="D102" s="71">
        <v>713.27629999999999</v>
      </c>
      <c r="E102" s="71">
        <v>17.592500000000001</v>
      </c>
      <c r="F102" s="71">
        <v>1.7592000000000001</v>
      </c>
      <c r="G102" s="71">
        <v>71.327600000000004</v>
      </c>
      <c r="H102" s="71">
        <v>0.9</v>
      </c>
      <c r="I102" s="71">
        <v>676.75760000000002</v>
      </c>
      <c r="J102" s="71">
        <v>17.592500000000001</v>
      </c>
      <c r="K102" s="71">
        <v>15.8332</v>
      </c>
      <c r="L102" s="71">
        <v>609.08180000000004</v>
      </c>
      <c r="M102" s="71">
        <v>680.40940000000001</v>
      </c>
    </row>
    <row r="103" spans="1:13" x14ac:dyDescent="0.25">
      <c r="A103" s="71" t="s">
        <v>101</v>
      </c>
      <c r="B103" s="71" t="s">
        <v>674</v>
      </c>
      <c r="C103" s="71">
        <v>0.1</v>
      </c>
      <c r="D103" s="73">
        <v>1097.9028000000001</v>
      </c>
      <c r="E103" s="71">
        <v>22.7395</v>
      </c>
      <c r="F103" s="71">
        <v>2.274</v>
      </c>
      <c r="G103" s="71">
        <v>109.7903</v>
      </c>
      <c r="H103" s="71">
        <v>0.9</v>
      </c>
      <c r="I103" s="73">
        <v>1035.0256999999999</v>
      </c>
      <c r="J103" s="71">
        <v>22.7395</v>
      </c>
      <c r="K103" s="71">
        <v>20.465599999999998</v>
      </c>
      <c r="L103" s="71">
        <v>931.5231</v>
      </c>
      <c r="M103" s="73">
        <v>1041.3134</v>
      </c>
    </row>
    <row r="104" spans="1:13" x14ac:dyDescent="0.25">
      <c r="A104" s="71" t="s">
        <v>102</v>
      </c>
      <c r="B104" s="71" t="s">
        <v>675</v>
      </c>
      <c r="C104" s="71">
        <v>0.1</v>
      </c>
      <c r="D104" s="73">
        <v>3471.2973000000002</v>
      </c>
      <c r="E104" s="71">
        <v>79.792299999999997</v>
      </c>
      <c r="F104" s="71">
        <v>7.9791999999999996</v>
      </c>
      <c r="G104" s="71">
        <v>347.12970000000001</v>
      </c>
      <c r="H104" s="71">
        <v>0.9</v>
      </c>
      <c r="I104" s="73">
        <v>3248.2626</v>
      </c>
      <c r="J104" s="71">
        <v>79.792299999999997</v>
      </c>
      <c r="K104" s="71">
        <v>71.813100000000006</v>
      </c>
      <c r="L104" s="73">
        <v>2923.4362999999998</v>
      </c>
      <c r="M104" s="73">
        <v>3270.5659999999998</v>
      </c>
    </row>
    <row r="105" spans="1:13" x14ac:dyDescent="0.25">
      <c r="A105" s="71" t="s">
        <v>103</v>
      </c>
      <c r="B105" s="71" t="s">
        <v>676</v>
      </c>
      <c r="C105" s="71">
        <v>0.1</v>
      </c>
      <c r="D105" s="73">
        <v>2541.0943000000002</v>
      </c>
      <c r="E105" s="71">
        <v>78.369299999999996</v>
      </c>
      <c r="F105" s="71">
        <v>7.8369</v>
      </c>
      <c r="G105" s="71">
        <v>254.10939999999999</v>
      </c>
      <c r="H105" s="71">
        <v>0.9</v>
      </c>
      <c r="I105" s="73">
        <v>2384.1525999999999</v>
      </c>
      <c r="J105" s="71">
        <v>78.369200000000006</v>
      </c>
      <c r="K105" s="71">
        <v>70.532300000000006</v>
      </c>
      <c r="L105" s="73">
        <v>2145.7372999999998</v>
      </c>
      <c r="M105" s="73">
        <v>2399.8467000000001</v>
      </c>
    </row>
    <row r="106" spans="1:13" x14ac:dyDescent="0.25">
      <c r="A106" s="71" t="s">
        <v>104</v>
      </c>
      <c r="B106" s="71" t="s">
        <v>677</v>
      </c>
      <c r="C106" s="71">
        <v>0.1</v>
      </c>
      <c r="D106" s="73">
        <v>2630.2188999999998</v>
      </c>
      <c r="E106" s="71">
        <v>106.5099</v>
      </c>
      <c r="F106" s="71">
        <v>10.651</v>
      </c>
      <c r="G106" s="71">
        <v>263.02190000000002</v>
      </c>
      <c r="H106" s="71">
        <v>0.9</v>
      </c>
      <c r="I106" s="73">
        <v>2469.1469999999999</v>
      </c>
      <c r="J106" s="71">
        <v>106.5099</v>
      </c>
      <c r="K106" s="71">
        <v>95.858900000000006</v>
      </c>
      <c r="L106" s="73">
        <v>2222.2323000000001</v>
      </c>
      <c r="M106" s="73">
        <v>2485.2541999999999</v>
      </c>
    </row>
    <row r="107" spans="1:13" x14ac:dyDescent="0.25">
      <c r="A107" s="71" t="s">
        <v>105</v>
      </c>
      <c r="B107" s="71" t="s">
        <v>678</v>
      </c>
      <c r="C107" s="71">
        <v>0.1</v>
      </c>
      <c r="D107" s="73">
        <v>12501.4267</v>
      </c>
      <c r="E107" s="71">
        <v>426.63670000000002</v>
      </c>
      <c r="F107" s="71">
        <v>42.663699999999999</v>
      </c>
      <c r="G107" s="73">
        <v>1250.1427000000001</v>
      </c>
      <c r="H107" s="71">
        <v>0.9</v>
      </c>
      <c r="I107" s="73">
        <v>11544.4112</v>
      </c>
      <c r="J107" s="71">
        <v>426.63670000000002</v>
      </c>
      <c r="K107" s="71">
        <v>383.97300000000001</v>
      </c>
      <c r="L107" s="73">
        <v>10389.9701</v>
      </c>
      <c r="M107" s="73">
        <v>11640.112800000001</v>
      </c>
    </row>
    <row r="108" spans="1:13" x14ac:dyDescent="0.25">
      <c r="A108" s="71" t="s">
        <v>508</v>
      </c>
      <c r="B108" s="71" t="s">
        <v>679</v>
      </c>
      <c r="C108" s="71">
        <v>0.1</v>
      </c>
      <c r="D108" s="71">
        <v>27.4496</v>
      </c>
      <c r="E108" s="71">
        <v>0</v>
      </c>
      <c r="F108" s="71">
        <v>0</v>
      </c>
      <c r="G108" s="71">
        <v>2.7450000000000001</v>
      </c>
      <c r="H108" s="71">
        <v>0.9</v>
      </c>
      <c r="I108" s="71">
        <v>25.3612</v>
      </c>
      <c r="J108" s="71">
        <v>0</v>
      </c>
      <c r="K108" s="71">
        <v>0</v>
      </c>
      <c r="L108" s="71">
        <v>22.825099999999999</v>
      </c>
      <c r="M108" s="71">
        <v>25.5701</v>
      </c>
    </row>
    <row r="109" spans="1:13" x14ac:dyDescent="0.25">
      <c r="A109" s="71" t="s">
        <v>106</v>
      </c>
      <c r="B109" s="71" t="s">
        <v>680</v>
      </c>
      <c r="C109" s="71">
        <v>0.1</v>
      </c>
      <c r="D109" s="73">
        <v>22971.675500000001</v>
      </c>
      <c r="E109" s="71">
        <v>724.13139999999999</v>
      </c>
      <c r="F109" s="71">
        <v>72.4131</v>
      </c>
      <c r="G109" s="73">
        <v>2297.1676000000002</v>
      </c>
      <c r="H109" s="71">
        <v>0.9</v>
      </c>
      <c r="I109" s="73">
        <v>21556.3796</v>
      </c>
      <c r="J109" s="71">
        <v>724.13139999999999</v>
      </c>
      <c r="K109" s="71">
        <v>651.7183</v>
      </c>
      <c r="L109" s="73">
        <v>19400.741600000001</v>
      </c>
      <c r="M109" s="73">
        <v>21697.909199999998</v>
      </c>
    </row>
    <row r="110" spans="1:13" x14ac:dyDescent="0.25">
      <c r="A110" s="71" t="s">
        <v>107</v>
      </c>
      <c r="B110" s="71" t="s">
        <v>681</v>
      </c>
      <c r="C110" s="71">
        <v>0.1</v>
      </c>
      <c r="D110" s="73">
        <v>1644.4055000000001</v>
      </c>
      <c r="E110" s="71">
        <v>71.064099999999996</v>
      </c>
      <c r="F110" s="71">
        <v>7.1063999999999998</v>
      </c>
      <c r="G110" s="71">
        <v>164.44059999999999</v>
      </c>
      <c r="H110" s="71">
        <v>0.9</v>
      </c>
      <c r="I110" s="73">
        <v>1561.6492000000001</v>
      </c>
      <c r="J110" s="71">
        <v>71.064099999999996</v>
      </c>
      <c r="K110" s="71">
        <v>63.957700000000003</v>
      </c>
      <c r="L110" s="73">
        <v>1405.4843000000001</v>
      </c>
      <c r="M110" s="73">
        <v>1569.9249</v>
      </c>
    </row>
    <row r="111" spans="1:13" x14ac:dyDescent="0.25">
      <c r="A111" s="71" t="s">
        <v>108</v>
      </c>
      <c r="B111" s="71" t="s">
        <v>682</v>
      </c>
      <c r="C111" s="71">
        <v>0.1</v>
      </c>
      <c r="D111" s="71">
        <v>902.42</v>
      </c>
      <c r="E111" s="71">
        <v>34.080500000000001</v>
      </c>
      <c r="F111" s="71">
        <v>3.4079999999999999</v>
      </c>
      <c r="G111" s="71">
        <v>90.242000000000004</v>
      </c>
      <c r="H111" s="71">
        <v>0.9</v>
      </c>
      <c r="I111" s="71">
        <v>841.73329999999999</v>
      </c>
      <c r="J111" s="71">
        <v>34.080500000000001</v>
      </c>
      <c r="K111" s="71">
        <v>30.6724</v>
      </c>
      <c r="L111" s="71">
        <v>757.56</v>
      </c>
      <c r="M111" s="71">
        <v>847.80200000000002</v>
      </c>
    </row>
    <row r="112" spans="1:13" x14ac:dyDescent="0.25">
      <c r="A112" s="71" t="s">
        <v>109</v>
      </c>
      <c r="B112" s="71" t="s">
        <v>683</v>
      </c>
      <c r="C112" s="71">
        <v>0.1</v>
      </c>
      <c r="D112" s="71">
        <v>704.76440000000002</v>
      </c>
      <c r="E112" s="71">
        <v>16.697199999999999</v>
      </c>
      <c r="F112" s="71">
        <v>1.6697</v>
      </c>
      <c r="G112" s="71">
        <v>70.476399999999998</v>
      </c>
      <c r="H112" s="71">
        <v>0.9</v>
      </c>
      <c r="I112" s="71">
        <v>678.04300000000001</v>
      </c>
      <c r="J112" s="71">
        <v>16.697199999999999</v>
      </c>
      <c r="K112" s="71">
        <v>15.0275</v>
      </c>
      <c r="L112" s="71">
        <v>610.23869999999999</v>
      </c>
      <c r="M112" s="71">
        <v>680.71510000000001</v>
      </c>
    </row>
    <row r="113" spans="1:13" x14ac:dyDescent="0.25">
      <c r="A113" s="71" t="s">
        <v>110</v>
      </c>
      <c r="B113" s="71" t="s">
        <v>684</v>
      </c>
      <c r="C113" s="71">
        <v>0.1</v>
      </c>
      <c r="D113" s="71">
        <v>593.68679999999995</v>
      </c>
      <c r="E113" s="71">
        <v>14.061299999999999</v>
      </c>
      <c r="F113" s="71">
        <v>1.4060999999999999</v>
      </c>
      <c r="G113" s="71">
        <v>59.368699999999997</v>
      </c>
      <c r="H113" s="71">
        <v>0.9</v>
      </c>
      <c r="I113" s="71">
        <v>562.0127</v>
      </c>
      <c r="J113" s="71">
        <v>14.061299999999999</v>
      </c>
      <c r="K113" s="71">
        <v>12.655200000000001</v>
      </c>
      <c r="L113" s="71">
        <v>505.81139999999999</v>
      </c>
      <c r="M113" s="71">
        <v>565.18010000000004</v>
      </c>
    </row>
    <row r="114" spans="1:13" x14ac:dyDescent="0.25">
      <c r="A114" s="71" t="s">
        <v>111</v>
      </c>
      <c r="B114" s="71" t="s">
        <v>685</v>
      </c>
      <c r="C114" s="71">
        <v>0.1</v>
      </c>
      <c r="D114" s="73">
        <v>1170.4271000000001</v>
      </c>
      <c r="E114" s="71">
        <v>37.686700000000002</v>
      </c>
      <c r="F114" s="71">
        <v>3.7686999999999999</v>
      </c>
      <c r="G114" s="71">
        <v>117.0427</v>
      </c>
      <c r="H114" s="71">
        <v>0.9</v>
      </c>
      <c r="I114" s="73">
        <v>1128.7454</v>
      </c>
      <c r="J114" s="71">
        <v>37.686799999999998</v>
      </c>
      <c r="K114" s="71">
        <v>33.918100000000003</v>
      </c>
      <c r="L114" s="73">
        <v>1015.8709</v>
      </c>
      <c r="M114" s="73">
        <v>1132.9136000000001</v>
      </c>
    </row>
    <row r="115" spans="1:13" x14ac:dyDescent="0.25">
      <c r="A115" s="71" t="s">
        <v>112</v>
      </c>
      <c r="B115" s="71" t="s">
        <v>686</v>
      </c>
      <c r="C115" s="71">
        <v>0.1</v>
      </c>
      <c r="D115" s="71">
        <v>581.19929999999999</v>
      </c>
      <c r="E115" s="71">
        <v>16.3843</v>
      </c>
      <c r="F115" s="71">
        <v>1.6384000000000001</v>
      </c>
      <c r="G115" s="71">
        <v>58.119900000000001</v>
      </c>
      <c r="H115" s="71">
        <v>0.9</v>
      </c>
      <c r="I115" s="71">
        <v>552.09770000000003</v>
      </c>
      <c r="J115" s="71">
        <v>16.3843</v>
      </c>
      <c r="K115" s="71">
        <v>14.745900000000001</v>
      </c>
      <c r="L115" s="71">
        <v>496.8879</v>
      </c>
      <c r="M115" s="71">
        <v>555.00779999999997</v>
      </c>
    </row>
    <row r="116" spans="1:13" x14ac:dyDescent="0.25">
      <c r="A116" s="71" t="s">
        <v>113</v>
      </c>
      <c r="B116" s="71" t="s">
        <v>687</v>
      </c>
      <c r="C116" s="71">
        <v>0.1</v>
      </c>
      <c r="D116" s="73">
        <v>8911.5067999999992</v>
      </c>
      <c r="E116" s="71">
        <v>281.61739999999998</v>
      </c>
      <c r="F116" s="71">
        <v>28.1617</v>
      </c>
      <c r="G116" s="71">
        <v>891.15070000000003</v>
      </c>
      <c r="H116" s="71">
        <v>0.9</v>
      </c>
      <c r="I116" s="73">
        <v>8264.0969000000005</v>
      </c>
      <c r="J116" s="71">
        <v>281.61739999999998</v>
      </c>
      <c r="K116" s="71">
        <v>253.45570000000001</v>
      </c>
      <c r="L116" s="73">
        <v>7437.6872000000003</v>
      </c>
      <c r="M116" s="73">
        <v>8328.8379000000004</v>
      </c>
    </row>
    <row r="117" spans="1:13" x14ac:dyDescent="0.25">
      <c r="A117" s="71" t="s">
        <v>509</v>
      </c>
      <c r="B117" s="71" t="s">
        <v>688</v>
      </c>
      <c r="C117" s="71">
        <v>0.1</v>
      </c>
      <c r="D117" s="71">
        <v>128.17760000000001</v>
      </c>
      <c r="E117" s="71">
        <v>0</v>
      </c>
      <c r="F117" s="71">
        <v>0</v>
      </c>
      <c r="G117" s="71">
        <v>12.8178</v>
      </c>
      <c r="H117" s="71">
        <v>0.9</v>
      </c>
      <c r="I117" s="71">
        <v>122.0778</v>
      </c>
      <c r="J117" s="71">
        <v>0</v>
      </c>
      <c r="K117" s="71">
        <v>0</v>
      </c>
      <c r="L117" s="71">
        <v>109.87</v>
      </c>
      <c r="M117" s="71">
        <v>122.6878</v>
      </c>
    </row>
    <row r="118" spans="1:13" x14ac:dyDescent="0.25">
      <c r="A118" s="71" t="s">
        <v>114</v>
      </c>
      <c r="B118" s="71" t="s">
        <v>689</v>
      </c>
      <c r="C118" s="71">
        <v>0.1</v>
      </c>
      <c r="D118" s="71">
        <v>94.112899999999996</v>
      </c>
      <c r="E118" s="71">
        <v>0</v>
      </c>
      <c r="F118" s="71">
        <v>0</v>
      </c>
      <c r="G118" s="71">
        <v>9.4113000000000007</v>
      </c>
      <c r="H118" s="71">
        <v>0.9</v>
      </c>
      <c r="I118" s="71">
        <v>86.618899999999996</v>
      </c>
      <c r="J118" s="71">
        <v>0</v>
      </c>
      <c r="K118" s="71">
        <v>0</v>
      </c>
      <c r="L118" s="71">
        <v>77.956999999999994</v>
      </c>
      <c r="M118" s="71">
        <v>87.368300000000005</v>
      </c>
    </row>
    <row r="119" spans="1:13" x14ac:dyDescent="0.25">
      <c r="A119" s="71" t="s">
        <v>115</v>
      </c>
      <c r="B119" s="71" t="s">
        <v>690</v>
      </c>
      <c r="C119" s="71">
        <v>0.1</v>
      </c>
      <c r="D119" s="71">
        <v>145.41749999999999</v>
      </c>
      <c r="E119" s="71">
        <v>0</v>
      </c>
      <c r="F119" s="71">
        <v>0</v>
      </c>
      <c r="G119" s="71">
        <v>14.5418</v>
      </c>
      <c r="H119" s="71">
        <v>0.9</v>
      </c>
      <c r="I119" s="71">
        <v>138.95509999999999</v>
      </c>
      <c r="J119" s="71">
        <v>0</v>
      </c>
      <c r="K119" s="71">
        <v>0</v>
      </c>
      <c r="L119" s="71">
        <v>125.0596</v>
      </c>
      <c r="M119" s="71">
        <v>139.60140000000001</v>
      </c>
    </row>
    <row r="120" spans="1:13" x14ac:dyDescent="0.25">
      <c r="A120" s="71" t="s">
        <v>116</v>
      </c>
      <c r="B120" s="71" t="s">
        <v>691</v>
      </c>
      <c r="C120" s="71">
        <v>0.1</v>
      </c>
      <c r="D120" s="71">
        <v>203.1979</v>
      </c>
      <c r="E120" s="71">
        <v>0</v>
      </c>
      <c r="F120" s="71">
        <v>0</v>
      </c>
      <c r="G120" s="71">
        <v>20.319800000000001</v>
      </c>
      <c r="H120" s="71">
        <v>0.9</v>
      </c>
      <c r="I120" s="71">
        <v>193.24170000000001</v>
      </c>
      <c r="J120" s="71">
        <v>0</v>
      </c>
      <c r="K120" s="71">
        <v>0</v>
      </c>
      <c r="L120" s="71">
        <v>173.91749999999999</v>
      </c>
      <c r="M120" s="71">
        <v>194.2373</v>
      </c>
    </row>
    <row r="121" spans="1:13" x14ac:dyDescent="0.25">
      <c r="A121" s="71" t="s">
        <v>117</v>
      </c>
      <c r="B121" s="71" t="s">
        <v>692</v>
      </c>
      <c r="C121" s="71">
        <v>0.1</v>
      </c>
      <c r="D121" s="71">
        <v>200.72829999999999</v>
      </c>
      <c r="E121" s="71">
        <v>0</v>
      </c>
      <c r="F121" s="71">
        <v>0</v>
      </c>
      <c r="G121" s="71">
        <v>20.072800000000001</v>
      </c>
      <c r="H121" s="71">
        <v>0.9</v>
      </c>
      <c r="I121" s="71">
        <v>191.17590000000001</v>
      </c>
      <c r="J121" s="71">
        <v>0</v>
      </c>
      <c r="K121" s="71">
        <v>0</v>
      </c>
      <c r="L121" s="71">
        <v>172.0583</v>
      </c>
      <c r="M121" s="71">
        <v>192.1311</v>
      </c>
    </row>
    <row r="122" spans="1:13" x14ac:dyDescent="0.25">
      <c r="A122" s="71" t="s">
        <v>118</v>
      </c>
      <c r="B122" s="71" t="s">
        <v>693</v>
      </c>
      <c r="C122" s="71">
        <v>0.1</v>
      </c>
      <c r="D122" s="73">
        <v>1715.0127</v>
      </c>
      <c r="E122" s="71">
        <v>55.0608</v>
      </c>
      <c r="F122" s="71">
        <v>5.5061</v>
      </c>
      <c r="G122" s="71">
        <v>171.50129999999999</v>
      </c>
      <c r="H122" s="71">
        <v>0.9</v>
      </c>
      <c r="I122" s="73">
        <v>1605.3191999999999</v>
      </c>
      <c r="J122" s="71">
        <v>55.0608</v>
      </c>
      <c r="K122" s="71">
        <v>49.554699999999997</v>
      </c>
      <c r="L122" s="73">
        <v>1444.7873</v>
      </c>
      <c r="M122" s="73">
        <v>1616.2886000000001</v>
      </c>
    </row>
    <row r="123" spans="1:13" x14ac:dyDescent="0.25">
      <c r="A123" s="71" t="s">
        <v>119</v>
      </c>
      <c r="B123" s="71" t="s">
        <v>694</v>
      </c>
      <c r="C123" s="71">
        <v>0.1</v>
      </c>
      <c r="D123" s="71">
        <v>868.63840000000005</v>
      </c>
      <c r="E123" s="71">
        <v>32.0974</v>
      </c>
      <c r="F123" s="71">
        <v>3.2097000000000002</v>
      </c>
      <c r="G123" s="71">
        <v>86.863799999999998</v>
      </c>
      <c r="H123" s="71">
        <v>0.9</v>
      </c>
      <c r="I123" s="71">
        <v>834.18439999999998</v>
      </c>
      <c r="J123" s="71">
        <v>32.0974</v>
      </c>
      <c r="K123" s="71">
        <v>28.887699999999999</v>
      </c>
      <c r="L123" s="71">
        <v>750.76599999999996</v>
      </c>
      <c r="M123" s="71">
        <v>837.62980000000005</v>
      </c>
    </row>
    <row r="124" spans="1:13" x14ac:dyDescent="0.25">
      <c r="A124" s="71" t="s">
        <v>120</v>
      </c>
      <c r="B124" s="71" t="s">
        <v>695</v>
      </c>
      <c r="C124" s="71">
        <v>0.1</v>
      </c>
      <c r="D124" s="73">
        <v>1342.6776</v>
      </c>
      <c r="E124" s="71">
        <v>40.015700000000002</v>
      </c>
      <c r="F124" s="71">
        <v>4.0015999999999998</v>
      </c>
      <c r="G124" s="71">
        <v>134.26779999999999</v>
      </c>
      <c r="H124" s="71">
        <v>0.9</v>
      </c>
      <c r="I124" s="73">
        <v>1267.1985999999999</v>
      </c>
      <c r="J124" s="71">
        <v>40.015700000000002</v>
      </c>
      <c r="K124" s="71">
        <v>36.014099999999999</v>
      </c>
      <c r="L124" s="73">
        <v>1140.4786999999999</v>
      </c>
      <c r="M124" s="73">
        <v>1274.7465</v>
      </c>
    </row>
    <row r="125" spans="1:13" x14ac:dyDescent="0.25">
      <c r="A125" s="71" t="s">
        <v>121</v>
      </c>
      <c r="B125" s="71" t="s">
        <v>696</v>
      </c>
      <c r="C125" s="71">
        <v>0.1</v>
      </c>
      <c r="D125" s="71">
        <v>950.07460000000003</v>
      </c>
      <c r="E125" s="71">
        <v>33.961399999999998</v>
      </c>
      <c r="F125" s="71">
        <v>3.3961000000000001</v>
      </c>
      <c r="G125" s="71">
        <v>95.007499999999993</v>
      </c>
      <c r="H125" s="71">
        <v>0.9</v>
      </c>
      <c r="I125" s="71">
        <v>904.50630000000001</v>
      </c>
      <c r="J125" s="71">
        <v>33.961399999999998</v>
      </c>
      <c r="K125" s="71">
        <v>30.565300000000001</v>
      </c>
      <c r="L125" s="71">
        <v>814.0557</v>
      </c>
      <c r="M125" s="71">
        <v>909.06320000000005</v>
      </c>
    </row>
    <row r="126" spans="1:13" x14ac:dyDescent="0.25">
      <c r="A126" s="71" t="s">
        <v>122</v>
      </c>
      <c r="B126" s="71" t="s">
        <v>697</v>
      </c>
      <c r="C126" s="71">
        <v>0.1</v>
      </c>
      <c r="D126" s="71">
        <v>277.46969999999999</v>
      </c>
      <c r="E126" s="71">
        <v>0</v>
      </c>
      <c r="F126" s="71">
        <v>0</v>
      </c>
      <c r="G126" s="71">
        <v>27.747</v>
      </c>
      <c r="H126" s="71">
        <v>0.9</v>
      </c>
      <c r="I126" s="71">
        <v>260.89190000000002</v>
      </c>
      <c r="J126" s="71">
        <v>0</v>
      </c>
      <c r="K126" s="71">
        <v>0</v>
      </c>
      <c r="L126" s="71">
        <v>234.80269999999999</v>
      </c>
      <c r="M126" s="71">
        <v>262.54969999999997</v>
      </c>
    </row>
    <row r="127" spans="1:13" x14ac:dyDescent="0.25">
      <c r="A127" s="71" t="s">
        <v>123</v>
      </c>
      <c r="B127" s="71" t="s">
        <v>698</v>
      </c>
      <c r="C127" s="71">
        <v>0.1</v>
      </c>
      <c r="D127" s="71">
        <v>206.32499999999999</v>
      </c>
      <c r="E127" s="71">
        <v>0</v>
      </c>
      <c r="F127" s="71">
        <v>0</v>
      </c>
      <c r="G127" s="71">
        <v>20.6325</v>
      </c>
      <c r="H127" s="71">
        <v>0.9</v>
      </c>
      <c r="I127" s="71">
        <v>195.43899999999999</v>
      </c>
      <c r="J127" s="71">
        <v>0</v>
      </c>
      <c r="K127" s="71">
        <v>0</v>
      </c>
      <c r="L127" s="71">
        <v>175.89510000000001</v>
      </c>
      <c r="M127" s="71">
        <v>196.52760000000001</v>
      </c>
    </row>
    <row r="128" spans="1:13" x14ac:dyDescent="0.25">
      <c r="A128" s="71" t="s">
        <v>124</v>
      </c>
      <c r="B128" s="71" t="s">
        <v>699</v>
      </c>
      <c r="C128" s="71">
        <v>0.1</v>
      </c>
      <c r="D128" s="71">
        <v>127.4829</v>
      </c>
      <c r="E128" s="71">
        <v>0</v>
      </c>
      <c r="F128" s="71">
        <v>0</v>
      </c>
      <c r="G128" s="71">
        <v>12.7483</v>
      </c>
      <c r="H128" s="71">
        <v>0.9</v>
      </c>
      <c r="I128" s="71">
        <v>118.09229999999999</v>
      </c>
      <c r="J128" s="71">
        <v>0</v>
      </c>
      <c r="K128" s="71">
        <v>0</v>
      </c>
      <c r="L128" s="71">
        <v>106.2831</v>
      </c>
      <c r="M128" s="71">
        <v>119.0314</v>
      </c>
    </row>
    <row r="129" spans="1:13" x14ac:dyDescent="0.25">
      <c r="A129" s="71" t="s">
        <v>125</v>
      </c>
      <c r="B129" s="71" t="s">
        <v>700</v>
      </c>
      <c r="C129" s="71">
        <v>0.1</v>
      </c>
      <c r="D129" s="71">
        <v>379.06900000000002</v>
      </c>
      <c r="E129" s="71">
        <v>6.4082999999999997</v>
      </c>
      <c r="F129" s="71">
        <v>0.64080000000000004</v>
      </c>
      <c r="G129" s="71">
        <v>37.9069</v>
      </c>
      <c r="H129" s="71">
        <v>0.9</v>
      </c>
      <c r="I129" s="71">
        <v>355.28</v>
      </c>
      <c r="J129" s="71">
        <v>6.4082999999999997</v>
      </c>
      <c r="K129" s="71">
        <v>5.7675000000000001</v>
      </c>
      <c r="L129" s="71">
        <v>319.75200000000001</v>
      </c>
      <c r="M129" s="71">
        <v>357.65890000000002</v>
      </c>
    </row>
    <row r="130" spans="1:13" x14ac:dyDescent="0.25">
      <c r="A130" s="71" t="s">
        <v>126</v>
      </c>
      <c r="B130" s="71" t="s">
        <v>701</v>
      </c>
      <c r="C130" s="71">
        <v>0.1</v>
      </c>
      <c r="D130" s="73">
        <v>1768.6274000000001</v>
      </c>
      <c r="E130" s="71">
        <v>37.272199999999998</v>
      </c>
      <c r="F130" s="71">
        <v>3.7271999999999998</v>
      </c>
      <c r="G130" s="71">
        <v>176.86269999999999</v>
      </c>
      <c r="H130" s="71">
        <v>0.9</v>
      </c>
      <c r="I130" s="73">
        <v>1650.5001</v>
      </c>
      <c r="J130" s="71">
        <v>37.272300000000001</v>
      </c>
      <c r="K130" s="71">
        <v>33.545099999999998</v>
      </c>
      <c r="L130" s="73">
        <v>1485.4501</v>
      </c>
      <c r="M130" s="73">
        <v>1662.3127999999999</v>
      </c>
    </row>
    <row r="131" spans="1:13" x14ac:dyDescent="0.25">
      <c r="A131" s="71" t="s">
        <v>127</v>
      </c>
      <c r="B131" s="71" t="s">
        <v>702</v>
      </c>
      <c r="C131" s="71">
        <v>0.1</v>
      </c>
      <c r="D131" s="71">
        <v>202.60820000000001</v>
      </c>
      <c r="E131" s="71">
        <v>0</v>
      </c>
      <c r="F131" s="71">
        <v>0</v>
      </c>
      <c r="G131" s="71">
        <v>20.2608</v>
      </c>
      <c r="H131" s="71">
        <v>0.9</v>
      </c>
      <c r="I131" s="71">
        <v>196.84299999999999</v>
      </c>
      <c r="J131" s="71">
        <v>0</v>
      </c>
      <c r="K131" s="71">
        <v>0</v>
      </c>
      <c r="L131" s="71">
        <v>177.15870000000001</v>
      </c>
      <c r="M131" s="71">
        <v>197.4195</v>
      </c>
    </row>
    <row r="132" spans="1:13" x14ac:dyDescent="0.25">
      <c r="A132" s="71" t="s">
        <v>128</v>
      </c>
      <c r="B132" s="71" t="s">
        <v>703</v>
      </c>
      <c r="C132" s="71">
        <v>0.1</v>
      </c>
      <c r="D132" s="71">
        <v>113.13039999999999</v>
      </c>
      <c r="E132" s="71">
        <v>4.1303999999999998</v>
      </c>
      <c r="F132" s="71">
        <v>0.41299999999999998</v>
      </c>
      <c r="G132" s="71">
        <v>11.313000000000001</v>
      </c>
      <c r="H132" s="71">
        <v>0.9</v>
      </c>
      <c r="I132" s="71">
        <v>108.51430000000001</v>
      </c>
      <c r="J132" s="71">
        <v>4.1303999999999998</v>
      </c>
      <c r="K132" s="71">
        <v>3.7174</v>
      </c>
      <c r="L132" s="71">
        <v>97.662899999999993</v>
      </c>
      <c r="M132" s="71">
        <v>108.9759</v>
      </c>
    </row>
    <row r="133" spans="1:13" x14ac:dyDescent="0.25">
      <c r="A133" s="71" t="s">
        <v>129</v>
      </c>
      <c r="B133" s="71" t="s">
        <v>704</v>
      </c>
      <c r="C133" s="71">
        <v>0.1</v>
      </c>
      <c r="D133" s="71">
        <v>65.448400000000007</v>
      </c>
      <c r="E133" s="71">
        <v>0</v>
      </c>
      <c r="F133" s="71">
        <v>0</v>
      </c>
      <c r="G133" s="71">
        <v>6.5448000000000004</v>
      </c>
      <c r="H133" s="71">
        <v>0.9</v>
      </c>
      <c r="I133" s="71">
        <v>61.855499999999999</v>
      </c>
      <c r="J133" s="71">
        <v>0</v>
      </c>
      <c r="K133" s="71">
        <v>0</v>
      </c>
      <c r="L133" s="71">
        <v>55.67</v>
      </c>
      <c r="M133" s="71">
        <v>62.214799999999997</v>
      </c>
    </row>
    <row r="134" spans="1:13" x14ac:dyDescent="0.25">
      <c r="A134" s="71" t="s">
        <v>130</v>
      </c>
      <c r="B134" s="71" t="s">
        <v>705</v>
      </c>
      <c r="C134" s="71">
        <v>0.1</v>
      </c>
      <c r="D134" s="71">
        <v>577.78840000000002</v>
      </c>
      <c r="E134" s="71">
        <v>17.060500000000001</v>
      </c>
      <c r="F134" s="71">
        <v>1.706</v>
      </c>
      <c r="G134" s="71">
        <v>57.778799999999997</v>
      </c>
      <c r="H134" s="71">
        <v>0.9</v>
      </c>
      <c r="I134" s="71">
        <v>551.05229999999995</v>
      </c>
      <c r="J134" s="71">
        <v>17.060500000000001</v>
      </c>
      <c r="K134" s="71">
        <v>15.3544</v>
      </c>
      <c r="L134" s="71">
        <v>495.94709999999998</v>
      </c>
      <c r="M134" s="71">
        <v>553.72590000000002</v>
      </c>
    </row>
    <row r="135" spans="1:13" x14ac:dyDescent="0.25">
      <c r="A135" s="71" t="s">
        <v>131</v>
      </c>
      <c r="B135" s="71" t="s">
        <v>706</v>
      </c>
      <c r="C135" s="71">
        <v>0.1</v>
      </c>
      <c r="D135" s="71">
        <v>160.65530000000001</v>
      </c>
      <c r="E135" s="71">
        <v>0</v>
      </c>
      <c r="F135" s="71">
        <v>0</v>
      </c>
      <c r="G135" s="71">
        <v>16.0655</v>
      </c>
      <c r="H135" s="71">
        <v>0.9</v>
      </c>
      <c r="I135" s="71">
        <v>150.37520000000001</v>
      </c>
      <c r="J135" s="71">
        <v>0</v>
      </c>
      <c r="K135" s="71">
        <v>0</v>
      </c>
      <c r="L135" s="71">
        <v>135.33770000000001</v>
      </c>
      <c r="M135" s="71">
        <v>151.4032</v>
      </c>
    </row>
    <row r="136" spans="1:13" x14ac:dyDescent="0.25">
      <c r="A136" s="71" t="s">
        <v>132</v>
      </c>
      <c r="B136" s="71" t="s">
        <v>707</v>
      </c>
      <c r="C136" s="71">
        <v>0.1</v>
      </c>
      <c r="D136" s="71">
        <v>104.9971</v>
      </c>
      <c r="E136" s="71">
        <v>0</v>
      </c>
      <c r="F136" s="71">
        <v>0</v>
      </c>
      <c r="G136" s="71">
        <v>10.499700000000001</v>
      </c>
      <c r="H136" s="71">
        <v>0.9</v>
      </c>
      <c r="I136" s="71">
        <v>92.62</v>
      </c>
      <c r="J136" s="71">
        <v>0</v>
      </c>
      <c r="K136" s="71">
        <v>0</v>
      </c>
      <c r="L136" s="71">
        <v>83.358000000000004</v>
      </c>
      <c r="M136" s="71">
        <v>93.857699999999994</v>
      </c>
    </row>
    <row r="137" spans="1:13" x14ac:dyDescent="0.25">
      <c r="A137" s="71" t="s">
        <v>133</v>
      </c>
      <c r="B137" s="71" t="s">
        <v>708</v>
      </c>
      <c r="C137" s="71">
        <v>0.1</v>
      </c>
      <c r="D137" s="71">
        <v>497.99149999999997</v>
      </c>
      <c r="E137" s="71">
        <v>4.7586000000000004</v>
      </c>
      <c r="F137" s="71">
        <v>0.47589999999999999</v>
      </c>
      <c r="G137" s="71">
        <v>49.799199999999999</v>
      </c>
      <c r="H137" s="71">
        <v>0.9</v>
      </c>
      <c r="I137" s="71">
        <v>471.03149999999999</v>
      </c>
      <c r="J137" s="71">
        <v>4.7586000000000004</v>
      </c>
      <c r="K137" s="71">
        <v>4.2827000000000002</v>
      </c>
      <c r="L137" s="71">
        <v>423.92840000000001</v>
      </c>
      <c r="M137" s="71">
        <v>473.7276</v>
      </c>
    </row>
    <row r="138" spans="1:13" x14ac:dyDescent="0.25">
      <c r="A138" s="71" t="s">
        <v>134</v>
      </c>
      <c r="B138" s="71" t="s">
        <v>709</v>
      </c>
      <c r="C138" s="71">
        <v>0.1</v>
      </c>
      <c r="D138" s="71">
        <v>160.5069</v>
      </c>
      <c r="E138" s="71">
        <v>0</v>
      </c>
      <c r="F138" s="71">
        <v>0</v>
      </c>
      <c r="G138" s="71">
        <v>16.050699999999999</v>
      </c>
      <c r="H138" s="71">
        <v>0.9</v>
      </c>
      <c r="I138" s="71">
        <v>155.16130000000001</v>
      </c>
      <c r="J138" s="71">
        <v>0</v>
      </c>
      <c r="K138" s="71">
        <v>0</v>
      </c>
      <c r="L138" s="71">
        <v>139.64519999999999</v>
      </c>
      <c r="M138" s="71">
        <v>155.69589999999999</v>
      </c>
    </row>
    <row r="139" spans="1:13" x14ac:dyDescent="0.25">
      <c r="A139" s="71" t="s">
        <v>135</v>
      </c>
      <c r="B139" s="71" t="s">
        <v>710</v>
      </c>
      <c r="C139" s="71">
        <v>0.1</v>
      </c>
      <c r="D139" s="71">
        <v>255.5</v>
      </c>
      <c r="E139" s="71">
        <v>0</v>
      </c>
      <c r="F139" s="71">
        <v>0</v>
      </c>
      <c r="G139" s="71">
        <v>25.55</v>
      </c>
      <c r="H139" s="71">
        <v>0.9</v>
      </c>
      <c r="I139" s="71">
        <v>237.1662</v>
      </c>
      <c r="J139" s="71">
        <v>0</v>
      </c>
      <c r="K139" s="71">
        <v>0</v>
      </c>
      <c r="L139" s="71">
        <v>213.4496</v>
      </c>
      <c r="M139" s="71">
        <v>238.99959999999999</v>
      </c>
    </row>
    <row r="140" spans="1:13" x14ac:dyDescent="0.25">
      <c r="A140" s="71" t="s">
        <v>136</v>
      </c>
      <c r="B140" s="71" t="s">
        <v>711</v>
      </c>
      <c r="C140" s="71">
        <v>0.1</v>
      </c>
      <c r="D140" s="73">
        <v>1215.2677000000001</v>
      </c>
      <c r="E140" s="71">
        <v>19.988199999999999</v>
      </c>
      <c r="F140" s="71">
        <v>1.9987999999999999</v>
      </c>
      <c r="G140" s="71">
        <v>121.52679999999999</v>
      </c>
      <c r="H140" s="71">
        <v>0.9</v>
      </c>
      <c r="I140" s="73">
        <v>1128.7322999999999</v>
      </c>
      <c r="J140" s="71">
        <v>19.988199999999999</v>
      </c>
      <c r="K140" s="71">
        <v>17.9894</v>
      </c>
      <c r="L140" s="73">
        <v>1015.8591</v>
      </c>
      <c r="M140" s="73">
        <v>1137.3859</v>
      </c>
    </row>
    <row r="141" spans="1:13" x14ac:dyDescent="0.25">
      <c r="A141" s="71" t="s">
        <v>510</v>
      </c>
      <c r="B141" s="71" t="s">
        <v>712</v>
      </c>
      <c r="C141" s="71">
        <v>0.1</v>
      </c>
      <c r="D141" s="71">
        <v>219.85990000000001</v>
      </c>
      <c r="E141" s="71">
        <v>0</v>
      </c>
      <c r="F141" s="71">
        <v>0</v>
      </c>
      <c r="G141" s="71">
        <v>21.986000000000001</v>
      </c>
      <c r="H141" s="71">
        <v>0.9</v>
      </c>
      <c r="I141" s="71">
        <v>207.0505</v>
      </c>
      <c r="J141" s="71">
        <v>0</v>
      </c>
      <c r="K141" s="71">
        <v>0</v>
      </c>
      <c r="L141" s="71">
        <v>186.34540000000001</v>
      </c>
      <c r="M141" s="71">
        <v>208.3314</v>
      </c>
    </row>
    <row r="142" spans="1:13" x14ac:dyDescent="0.25">
      <c r="A142" s="71" t="s">
        <v>511</v>
      </c>
      <c r="B142" s="71" t="s">
        <v>713</v>
      </c>
      <c r="C142" s="71">
        <v>0.1</v>
      </c>
      <c r="D142" s="71">
        <v>241.4924</v>
      </c>
      <c r="E142" s="71">
        <v>0</v>
      </c>
      <c r="F142" s="71">
        <v>0</v>
      </c>
      <c r="G142" s="71">
        <v>24.1492</v>
      </c>
      <c r="H142" s="71">
        <v>0.9</v>
      </c>
      <c r="I142" s="71">
        <v>222.87559999999999</v>
      </c>
      <c r="J142" s="71">
        <v>0</v>
      </c>
      <c r="K142" s="71">
        <v>0</v>
      </c>
      <c r="L142" s="71">
        <v>200.58799999999999</v>
      </c>
      <c r="M142" s="71">
        <v>224.7372</v>
      </c>
    </row>
    <row r="143" spans="1:13" x14ac:dyDescent="0.25">
      <c r="A143" s="71" t="s">
        <v>512</v>
      </c>
      <c r="B143" s="71" t="s">
        <v>714</v>
      </c>
      <c r="C143" s="71">
        <v>0.1</v>
      </c>
      <c r="D143" s="71">
        <v>376.18400000000003</v>
      </c>
      <c r="E143" s="71">
        <v>0</v>
      </c>
      <c r="F143" s="71">
        <v>0</v>
      </c>
      <c r="G143" s="71">
        <v>37.618400000000001</v>
      </c>
      <c r="H143" s="71">
        <v>0.9</v>
      </c>
      <c r="I143" s="71">
        <v>354.69490000000002</v>
      </c>
      <c r="J143" s="71">
        <v>0</v>
      </c>
      <c r="K143" s="71">
        <v>0</v>
      </c>
      <c r="L143" s="71">
        <v>319.22539999999998</v>
      </c>
      <c r="M143" s="71">
        <v>356.84379999999999</v>
      </c>
    </row>
    <row r="144" spans="1:13" x14ac:dyDescent="0.25">
      <c r="A144" s="71" t="s">
        <v>513</v>
      </c>
      <c r="B144" s="71" t="s">
        <v>715</v>
      </c>
      <c r="C144" s="71">
        <v>0.1</v>
      </c>
      <c r="D144" s="71">
        <v>261.77870000000001</v>
      </c>
      <c r="E144" s="71">
        <v>0</v>
      </c>
      <c r="F144" s="71">
        <v>0</v>
      </c>
      <c r="G144" s="71">
        <v>26.177900000000001</v>
      </c>
      <c r="H144" s="71">
        <v>0.9</v>
      </c>
      <c r="I144" s="71">
        <v>245.35849999999999</v>
      </c>
      <c r="J144" s="71">
        <v>0</v>
      </c>
      <c r="K144" s="71">
        <v>0</v>
      </c>
      <c r="L144" s="71">
        <v>220.82259999999999</v>
      </c>
      <c r="M144" s="71">
        <v>247.00049999999999</v>
      </c>
    </row>
    <row r="145" spans="1:13" x14ac:dyDescent="0.25">
      <c r="A145" s="71" t="s">
        <v>514</v>
      </c>
      <c r="B145" s="71" t="s">
        <v>716</v>
      </c>
      <c r="C145" s="71">
        <v>0.1</v>
      </c>
      <c r="D145" s="71">
        <v>124.1614</v>
      </c>
      <c r="E145" s="71">
        <v>0</v>
      </c>
      <c r="F145" s="71">
        <v>0</v>
      </c>
      <c r="G145" s="71">
        <v>12.4161</v>
      </c>
      <c r="H145" s="71">
        <v>0.9</v>
      </c>
      <c r="I145" s="71">
        <v>117.49760000000001</v>
      </c>
      <c r="J145" s="71">
        <v>0</v>
      </c>
      <c r="K145" s="71">
        <v>0</v>
      </c>
      <c r="L145" s="71">
        <v>105.7478</v>
      </c>
      <c r="M145" s="71">
        <v>118.1639</v>
      </c>
    </row>
    <row r="146" spans="1:13" x14ac:dyDescent="0.25">
      <c r="A146" s="71" t="s">
        <v>515</v>
      </c>
      <c r="B146" s="71" t="s">
        <v>717</v>
      </c>
      <c r="C146" s="71">
        <v>0.1</v>
      </c>
      <c r="D146" s="71">
        <v>122.6939</v>
      </c>
      <c r="E146" s="71">
        <v>9.1180000000000003</v>
      </c>
      <c r="F146" s="71">
        <v>0.91180000000000005</v>
      </c>
      <c r="G146" s="71">
        <v>12.269399999999999</v>
      </c>
      <c r="H146" s="71">
        <v>0.9</v>
      </c>
      <c r="I146" s="71">
        <v>116.128</v>
      </c>
      <c r="J146" s="71">
        <v>9.1180000000000003</v>
      </c>
      <c r="K146" s="71">
        <v>8.2062000000000008</v>
      </c>
      <c r="L146" s="71">
        <v>104.51519999999999</v>
      </c>
      <c r="M146" s="71">
        <v>116.7846</v>
      </c>
    </row>
    <row r="147" spans="1:13" x14ac:dyDescent="0.25">
      <c r="A147" s="71" t="s">
        <v>137</v>
      </c>
      <c r="B147" s="71" t="s">
        <v>718</v>
      </c>
      <c r="C147" s="71">
        <v>0.1</v>
      </c>
      <c r="D147" s="73">
        <v>1372.0191</v>
      </c>
      <c r="E147" s="71">
        <v>46.900100000000002</v>
      </c>
      <c r="F147" s="71">
        <v>4.6900000000000004</v>
      </c>
      <c r="G147" s="71">
        <v>137.20189999999999</v>
      </c>
      <c r="H147" s="71">
        <v>0.9</v>
      </c>
      <c r="I147" s="73">
        <v>1284.2356</v>
      </c>
      <c r="J147" s="71">
        <v>46.9</v>
      </c>
      <c r="K147" s="71">
        <v>42.21</v>
      </c>
      <c r="L147" s="73">
        <v>1155.8119999999999</v>
      </c>
      <c r="M147" s="73">
        <v>1293.0138999999999</v>
      </c>
    </row>
    <row r="148" spans="1:13" x14ac:dyDescent="0.25">
      <c r="A148" s="71" t="s">
        <v>138</v>
      </c>
      <c r="B148" s="71" t="s">
        <v>719</v>
      </c>
      <c r="C148" s="71">
        <v>0.1</v>
      </c>
      <c r="D148" s="71">
        <v>877.21320000000003</v>
      </c>
      <c r="E148" s="71">
        <v>21.116800000000001</v>
      </c>
      <c r="F148" s="71">
        <v>2.1116999999999999</v>
      </c>
      <c r="G148" s="71">
        <v>87.721299999999999</v>
      </c>
      <c r="H148" s="71">
        <v>0.9</v>
      </c>
      <c r="I148" s="71">
        <v>822.61829999999998</v>
      </c>
      <c r="J148" s="71">
        <v>21.116800000000001</v>
      </c>
      <c r="K148" s="71">
        <v>19.005099999999999</v>
      </c>
      <c r="L148" s="71">
        <v>740.35649999999998</v>
      </c>
      <c r="M148" s="71">
        <v>828.07780000000002</v>
      </c>
    </row>
    <row r="149" spans="1:13" x14ac:dyDescent="0.25">
      <c r="A149" s="71" t="s">
        <v>139</v>
      </c>
      <c r="B149" s="71" t="s">
        <v>720</v>
      </c>
      <c r="C149" s="71">
        <v>0.1</v>
      </c>
      <c r="D149" s="71">
        <v>582.01229999999998</v>
      </c>
      <c r="E149" s="71">
        <v>22.7273</v>
      </c>
      <c r="F149" s="71">
        <v>2.2726999999999999</v>
      </c>
      <c r="G149" s="71">
        <v>58.2012</v>
      </c>
      <c r="H149" s="71">
        <v>0.9</v>
      </c>
      <c r="I149" s="71">
        <v>542.93780000000004</v>
      </c>
      <c r="J149" s="71">
        <v>22.7273</v>
      </c>
      <c r="K149" s="71">
        <v>20.454599999999999</v>
      </c>
      <c r="L149" s="71">
        <v>488.64400000000001</v>
      </c>
      <c r="M149" s="71">
        <v>546.84519999999998</v>
      </c>
    </row>
    <row r="150" spans="1:13" x14ac:dyDescent="0.25">
      <c r="A150" s="71" t="s">
        <v>140</v>
      </c>
      <c r="B150" s="71" t="s">
        <v>721</v>
      </c>
      <c r="C150" s="71">
        <v>0.1</v>
      </c>
      <c r="D150" s="71">
        <v>489.38339999999999</v>
      </c>
      <c r="E150" s="71">
        <v>14.3606</v>
      </c>
      <c r="F150" s="71">
        <v>1.4360999999999999</v>
      </c>
      <c r="G150" s="71">
        <v>48.938299999999998</v>
      </c>
      <c r="H150" s="71">
        <v>0.9</v>
      </c>
      <c r="I150" s="71">
        <v>475.6454</v>
      </c>
      <c r="J150" s="71">
        <v>14.3606</v>
      </c>
      <c r="K150" s="71">
        <v>12.9245</v>
      </c>
      <c r="L150" s="71">
        <v>428.08089999999999</v>
      </c>
      <c r="M150" s="71">
        <v>477.01920000000001</v>
      </c>
    </row>
    <row r="151" spans="1:13" x14ac:dyDescent="0.25">
      <c r="A151" s="71" t="s">
        <v>141</v>
      </c>
      <c r="B151" s="71" t="s">
        <v>722</v>
      </c>
      <c r="C151" s="71">
        <v>0.1</v>
      </c>
      <c r="D151" s="71">
        <v>342.59910000000002</v>
      </c>
      <c r="E151" s="71">
        <v>10.495900000000001</v>
      </c>
      <c r="F151" s="71">
        <v>1.0496000000000001</v>
      </c>
      <c r="G151" s="71">
        <v>34.259900000000002</v>
      </c>
      <c r="H151" s="71">
        <v>0.9</v>
      </c>
      <c r="I151" s="71">
        <v>316.68189999999998</v>
      </c>
      <c r="J151" s="71">
        <v>10.495900000000001</v>
      </c>
      <c r="K151" s="71">
        <v>9.4463000000000008</v>
      </c>
      <c r="L151" s="71">
        <v>285.01369999999997</v>
      </c>
      <c r="M151" s="71">
        <v>319.27359999999999</v>
      </c>
    </row>
    <row r="152" spans="1:13" x14ac:dyDescent="0.25">
      <c r="A152" s="71" t="s">
        <v>142</v>
      </c>
      <c r="B152" s="71" t="s">
        <v>723</v>
      </c>
      <c r="C152" s="71">
        <v>0.1</v>
      </c>
      <c r="D152" s="71">
        <v>814.52620000000002</v>
      </c>
      <c r="E152" s="71">
        <v>14.8499</v>
      </c>
      <c r="F152" s="71">
        <v>1.4850000000000001</v>
      </c>
      <c r="G152" s="71">
        <v>81.452600000000004</v>
      </c>
      <c r="H152" s="71">
        <v>0.9</v>
      </c>
      <c r="I152" s="71">
        <v>760.0752</v>
      </c>
      <c r="J152" s="71">
        <v>14.8499</v>
      </c>
      <c r="K152" s="71">
        <v>13.3649</v>
      </c>
      <c r="L152" s="71">
        <v>684.06769999999995</v>
      </c>
      <c r="M152" s="71">
        <v>765.52030000000002</v>
      </c>
    </row>
    <row r="153" spans="1:13" x14ac:dyDescent="0.25">
      <c r="A153" s="71" t="s">
        <v>143</v>
      </c>
      <c r="B153" s="71" t="s">
        <v>724</v>
      </c>
      <c r="C153" s="71">
        <v>0.1</v>
      </c>
      <c r="D153" s="71">
        <v>261.5301</v>
      </c>
      <c r="E153" s="71">
        <v>0</v>
      </c>
      <c r="F153" s="71">
        <v>0</v>
      </c>
      <c r="G153" s="71">
        <v>26.152999999999999</v>
      </c>
      <c r="H153" s="71">
        <v>0.9</v>
      </c>
      <c r="I153" s="71">
        <v>250.9522</v>
      </c>
      <c r="J153" s="71">
        <v>0</v>
      </c>
      <c r="K153" s="71">
        <v>0</v>
      </c>
      <c r="L153" s="71">
        <v>225.857</v>
      </c>
      <c r="M153" s="71">
        <v>252.01</v>
      </c>
    </row>
    <row r="154" spans="1:13" x14ac:dyDescent="0.25">
      <c r="A154" s="71" t="s">
        <v>144</v>
      </c>
      <c r="B154" s="71" t="s">
        <v>725</v>
      </c>
      <c r="C154" s="71">
        <v>0.1</v>
      </c>
      <c r="D154" s="73">
        <v>2010.6763000000001</v>
      </c>
      <c r="E154" s="71">
        <v>66.436599999999999</v>
      </c>
      <c r="F154" s="71">
        <v>6.6436999999999999</v>
      </c>
      <c r="G154" s="71">
        <v>201.0676</v>
      </c>
      <c r="H154" s="71">
        <v>0.9</v>
      </c>
      <c r="I154" s="73">
        <v>1885.5708999999999</v>
      </c>
      <c r="J154" s="71">
        <v>66.436599999999999</v>
      </c>
      <c r="K154" s="71">
        <v>59.792900000000003</v>
      </c>
      <c r="L154" s="73">
        <v>1697.0137999999999</v>
      </c>
      <c r="M154" s="73">
        <v>1898.0814</v>
      </c>
    </row>
    <row r="155" spans="1:13" x14ac:dyDescent="0.25">
      <c r="A155" s="71" t="s">
        <v>516</v>
      </c>
      <c r="B155" s="71" t="s">
        <v>726</v>
      </c>
      <c r="C155" s="71">
        <v>0.1</v>
      </c>
      <c r="D155" s="71">
        <v>168.61969999999999</v>
      </c>
      <c r="E155" s="71">
        <v>0.1197</v>
      </c>
      <c r="F155" s="71">
        <v>1.2E-2</v>
      </c>
      <c r="G155" s="71">
        <v>16.861999999999998</v>
      </c>
      <c r="H155" s="71">
        <v>0.9</v>
      </c>
      <c r="I155" s="71">
        <v>161.0557</v>
      </c>
      <c r="J155" s="71">
        <v>0.1197</v>
      </c>
      <c r="K155" s="71">
        <v>0.1077</v>
      </c>
      <c r="L155" s="71">
        <v>144.95009999999999</v>
      </c>
      <c r="M155" s="71">
        <v>161.81209999999999</v>
      </c>
    </row>
    <row r="156" spans="1:13" x14ac:dyDescent="0.25">
      <c r="A156" s="71" t="s">
        <v>145</v>
      </c>
      <c r="B156" s="71" t="s">
        <v>727</v>
      </c>
      <c r="C156" s="71">
        <v>0.1</v>
      </c>
      <c r="D156" s="73">
        <v>3157.0252</v>
      </c>
      <c r="E156" s="71">
        <v>137.0206</v>
      </c>
      <c r="F156" s="71">
        <v>13.7021</v>
      </c>
      <c r="G156" s="71">
        <v>315.70249999999999</v>
      </c>
      <c r="H156" s="71">
        <v>0.9</v>
      </c>
      <c r="I156" s="73">
        <v>2924.7617</v>
      </c>
      <c r="J156" s="71">
        <v>137.0206</v>
      </c>
      <c r="K156" s="71">
        <v>123.3185</v>
      </c>
      <c r="L156" s="73">
        <v>2632.2855</v>
      </c>
      <c r="M156" s="73">
        <v>2947.9879999999998</v>
      </c>
    </row>
    <row r="157" spans="1:13" x14ac:dyDescent="0.25">
      <c r="A157" s="71" t="s">
        <v>146</v>
      </c>
      <c r="B157" s="71" t="s">
        <v>728</v>
      </c>
      <c r="C157" s="71">
        <v>0.1</v>
      </c>
      <c r="D157" s="73">
        <v>3206.2482</v>
      </c>
      <c r="E157" s="71">
        <v>122.011</v>
      </c>
      <c r="F157" s="71">
        <v>12.2011</v>
      </c>
      <c r="G157" s="71">
        <v>320.62479999999999</v>
      </c>
      <c r="H157" s="71">
        <v>0.9</v>
      </c>
      <c r="I157" s="73">
        <v>3008.8971000000001</v>
      </c>
      <c r="J157" s="71">
        <v>122.0111</v>
      </c>
      <c r="K157" s="71">
        <v>109.81</v>
      </c>
      <c r="L157" s="73">
        <v>2708.0074</v>
      </c>
      <c r="M157" s="73">
        <v>3028.6322</v>
      </c>
    </row>
    <row r="158" spans="1:13" x14ac:dyDescent="0.25">
      <c r="A158" s="71" t="s">
        <v>517</v>
      </c>
      <c r="B158" s="71" t="s">
        <v>1235</v>
      </c>
      <c r="C158" s="71">
        <v>0.1</v>
      </c>
      <c r="D158" s="71">
        <v>483.77120000000002</v>
      </c>
      <c r="E158" s="71">
        <v>27.2681</v>
      </c>
      <c r="F158" s="71">
        <v>2.7267999999999999</v>
      </c>
      <c r="G158" s="71">
        <v>48.377099999999999</v>
      </c>
      <c r="H158" s="71">
        <v>0.9</v>
      </c>
      <c r="I158" s="71">
        <v>457.85270000000003</v>
      </c>
      <c r="J158" s="71">
        <v>27.2681</v>
      </c>
      <c r="K158" s="71">
        <v>24.5413</v>
      </c>
      <c r="L158" s="71">
        <v>412.06740000000002</v>
      </c>
      <c r="M158" s="71">
        <v>460.44450000000001</v>
      </c>
    </row>
    <row r="159" spans="1:13" x14ac:dyDescent="0.25">
      <c r="A159" s="71" t="s">
        <v>518</v>
      </c>
      <c r="B159" s="71" t="s">
        <v>730</v>
      </c>
      <c r="C159" s="71">
        <v>0.1</v>
      </c>
      <c r="D159" s="71">
        <v>298.50940000000003</v>
      </c>
      <c r="E159" s="71">
        <v>13.964399999999999</v>
      </c>
      <c r="F159" s="71">
        <v>1.3964000000000001</v>
      </c>
      <c r="G159" s="71">
        <v>29.850899999999999</v>
      </c>
      <c r="H159" s="71">
        <v>0.9</v>
      </c>
      <c r="I159" s="71">
        <v>284.33019999999999</v>
      </c>
      <c r="J159" s="71">
        <v>13.964399999999999</v>
      </c>
      <c r="K159" s="71">
        <v>12.568</v>
      </c>
      <c r="L159" s="71">
        <v>255.8972</v>
      </c>
      <c r="M159" s="71">
        <v>285.74810000000002</v>
      </c>
    </row>
    <row r="160" spans="1:13" x14ac:dyDescent="0.25">
      <c r="A160" s="71" t="s">
        <v>519</v>
      </c>
      <c r="B160" s="71" t="s">
        <v>731</v>
      </c>
      <c r="C160" s="71">
        <v>0.1</v>
      </c>
      <c r="D160" s="71">
        <v>109.12050000000001</v>
      </c>
      <c r="E160" s="71">
        <v>0</v>
      </c>
      <c r="F160" s="71">
        <v>0</v>
      </c>
      <c r="G160" s="71">
        <v>10.912000000000001</v>
      </c>
      <c r="H160" s="71">
        <v>0.9</v>
      </c>
      <c r="I160" s="71">
        <v>103.8887</v>
      </c>
      <c r="J160" s="71">
        <v>0</v>
      </c>
      <c r="K160" s="71">
        <v>0</v>
      </c>
      <c r="L160" s="71">
        <v>93.499799999999993</v>
      </c>
      <c r="M160" s="71">
        <v>104.4118</v>
      </c>
    </row>
    <row r="161" spans="1:13" x14ac:dyDescent="0.25">
      <c r="A161" s="71" t="s">
        <v>147</v>
      </c>
      <c r="B161" s="71" t="s">
        <v>732</v>
      </c>
      <c r="C161" s="71">
        <v>0.1</v>
      </c>
      <c r="D161" s="73">
        <v>2069.2049999999999</v>
      </c>
      <c r="E161" s="71">
        <v>123.4033</v>
      </c>
      <c r="F161" s="71">
        <v>12.340299999999999</v>
      </c>
      <c r="G161" s="71">
        <v>206.9205</v>
      </c>
      <c r="H161" s="71">
        <v>0.9</v>
      </c>
      <c r="I161" s="73">
        <v>1959.1878999999999</v>
      </c>
      <c r="J161" s="71">
        <v>123.4033</v>
      </c>
      <c r="K161" s="71">
        <v>111.063</v>
      </c>
      <c r="L161" s="73">
        <v>1763.2691</v>
      </c>
      <c r="M161" s="73">
        <v>1970.1895999999999</v>
      </c>
    </row>
    <row r="162" spans="1:13" x14ac:dyDescent="0.25">
      <c r="A162" s="71" t="s">
        <v>148</v>
      </c>
      <c r="B162" s="71" t="s">
        <v>1185</v>
      </c>
      <c r="C162" s="71">
        <v>0.1</v>
      </c>
      <c r="D162" s="73">
        <v>1982.7725</v>
      </c>
      <c r="E162" s="71">
        <v>65.936999999999998</v>
      </c>
      <c r="F162" s="71">
        <v>6.5937000000000001</v>
      </c>
      <c r="G162" s="71">
        <v>198.27719999999999</v>
      </c>
      <c r="H162" s="71">
        <v>0.9</v>
      </c>
      <c r="I162" s="73">
        <v>1867.3126999999999</v>
      </c>
      <c r="J162" s="71">
        <v>65.936999999999998</v>
      </c>
      <c r="K162" s="71">
        <v>59.343299999999999</v>
      </c>
      <c r="L162" s="73">
        <v>1680.5814</v>
      </c>
      <c r="M162" s="73">
        <v>1878.8586</v>
      </c>
    </row>
    <row r="163" spans="1:13" x14ac:dyDescent="0.25">
      <c r="A163" s="71" t="s">
        <v>149</v>
      </c>
      <c r="B163" s="71" t="s">
        <v>734</v>
      </c>
      <c r="C163" s="71">
        <v>0.1</v>
      </c>
      <c r="D163" s="71">
        <v>469.75749999999999</v>
      </c>
      <c r="E163" s="71">
        <v>23.305399999999999</v>
      </c>
      <c r="F163" s="71">
        <v>2.3304999999999998</v>
      </c>
      <c r="G163" s="71">
        <v>46.9758</v>
      </c>
      <c r="H163" s="71">
        <v>0.9</v>
      </c>
      <c r="I163" s="71">
        <v>453.17630000000003</v>
      </c>
      <c r="J163" s="71">
        <v>23.305499999999999</v>
      </c>
      <c r="K163" s="71">
        <v>20.975000000000001</v>
      </c>
      <c r="L163" s="71">
        <v>407.8587</v>
      </c>
      <c r="M163" s="71">
        <v>454.83449999999999</v>
      </c>
    </row>
    <row r="164" spans="1:13" x14ac:dyDescent="0.25">
      <c r="A164" s="71" t="s">
        <v>150</v>
      </c>
      <c r="B164" s="71" t="s">
        <v>735</v>
      </c>
      <c r="C164" s="71">
        <v>0.1</v>
      </c>
      <c r="D164" s="73">
        <v>3478.4427000000001</v>
      </c>
      <c r="E164" s="71">
        <v>67.167699999999996</v>
      </c>
      <c r="F164" s="71">
        <v>6.7168000000000001</v>
      </c>
      <c r="G164" s="71">
        <v>347.84429999999998</v>
      </c>
      <c r="H164" s="71">
        <v>0.9</v>
      </c>
      <c r="I164" s="73">
        <v>3326.4783000000002</v>
      </c>
      <c r="J164" s="71">
        <v>67.167699999999996</v>
      </c>
      <c r="K164" s="71">
        <v>60.450899999999997</v>
      </c>
      <c r="L164" s="73">
        <v>2993.8305</v>
      </c>
      <c r="M164" s="73">
        <v>3341.6747999999998</v>
      </c>
    </row>
    <row r="165" spans="1:13" x14ac:dyDescent="0.25">
      <c r="A165" s="71" t="s">
        <v>151</v>
      </c>
      <c r="B165" s="71" t="s">
        <v>736</v>
      </c>
      <c r="C165" s="71">
        <v>0.1</v>
      </c>
      <c r="D165" s="73">
        <v>1835.8503000000001</v>
      </c>
      <c r="E165" s="71">
        <v>49.501300000000001</v>
      </c>
      <c r="F165" s="71">
        <v>4.9500999999999999</v>
      </c>
      <c r="G165" s="71">
        <v>183.58500000000001</v>
      </c>
      <c r="H165" s="71">
        <v>0.9</v>
      </c>
      <c r="I165" s="73">
        <v>1661.047</v>
      </c>
      <c r="J165" s="71">
        <v>49.501300000000001</v>
      </c>
      <c r="K165" s="71">
        <v>44.551200000000001</v>
      </c>
      <c r="L165" s="73">
        <v>1494.9422999999999</v>
      </c>
      <c r="M165" s="73">
        <v>1678.5273</v>
      </c>
    </row>
    <row r="166" spans="1:13" x14ac:dyDescent="0.25">
      <c r="A166" s="71" t="s">
        <v>152</v>
      </c>
      <c r="B166" s="71" t="s">
        <v>737</v>
      </c>
      <c r="C166" s="71">
        <v>0.1</v>
      </c>
      <c r="D166" s="71">
        <v>836.49969999999996</v>
      </c>
      <c r="E166" s="71">
        <v>18.1358</v>
      </c>
      <c r="F166" s="71">
        <v>1.8136000000000001</v>
      </c>
      <c r="G166" s="71">
        <v>83.65</v>
      </c>
      <c r="H166" s="71">
        <v>0.9</v>
      </c>
      <c r="I166" s="71">
        <v>799.7559</v>
      </c>
      <c r="J166" s="71">
        <v>18.1357</v>
      </c>
      <c r="K166" s="71">
        <v>16.322099999999999</v>
      </c>
      <c r="L166" s="71">
        <v>719.78030000000001</v>
      </c>
      <c r="M166" s="71">
        <v>803.43029999999999</v>
      </c>
    </row>
    <row r="167" spans="1:13" x14ac:dyDescent="0.25">
      <c r="A167" s="71" t="s">
        <v>153</v>
      </c>
      <c r="B167" s="71" t="s">
        <v>738</v>
      </c>
      <c r="C167" s="71">
        <v>0.1</v>
      </c>
      <c r="D167" s="71">
        <v>318.54950000000002</v>
      </c>
      <c r="E167" s="71">
        <v>0</v>
      </c>
      <c r="F167" s="71">
        <v>0</v>
      </c>
      <c r="G167" s="71">
        <v>31.855</v>
      </c>
      <c r="H167" s="71">
        <v>0.9</v>
      </c>
      <c r="I167" s="71">
        <v>299.46339999999998</v>
      </c>
      <c r="J167" s="71">
        <v>0</v>
      </c>
      <c r="K167" s="71">
        <v>0</v>
      </c>
      <c r="L167" s="71">
        <v>269.51710000000003</v>
      </c>
      <c r="M167" s="71">
        <v>301.37209999999999</v>
      </c>
    </row>
    <row r="168" spans="1:13" x14ac:dyDescent="0.25">
      <c r="A168" s="71" t="s">
        <v>154</v>
      </c>
      <c r="B168" s="71" t="s">
        <v>739</v>
      </c>
      <c r="C168" s="71">
        <v>0.1</v>
      </c>
      <c r="D168" s="71">
        <v>385.5</v>
      </c>
      <c r="E168" s="71">
        <v>0</v>
      </c>
      <c r="F168" s="71">
        <v>0</v>
      </c>
      <c r="G168" s="71">
        <v>38.549999999999997</v>
      </c>
      <c r="H168" s="71">
        <v>0.9</v>
      </c>
      <c r="I168" s="71">
        <v>366.46570000000003</v>
      </c>
      <c r="J168" s="71">
        <v>0</v>
      </c>
      <c r="K168" s="71">
        <v>0</v>
      </c>
      <c r="L168" s="71">
        <v>329.81909999999999</v>
      </c>
      <c r="M168" s="71">
        <v>368.3691</v>
      </c>
    </row>
    <row r="169" spans="1:13" x14ac:dyDescent="0.25">
      <c r="A169" s="71" t="s">
        <v>155</v>
      </c>
      <c r="B169" s="71" t="s">
        <v>740</v>
      </c>
      <c r="C169" s="71">
        <v>0.1</v>
      </c>
      <c r="D169" s="71">
        <v>453.39920000000001</v>
      </c>
      <c r="E169" s="71">
        <v>19.939499999999999</v>
      </c>
      <c r="F169" s="71">
        <v>1.994</v>
      </c>
      <c r="G169" s="71">
        <v>45.3399</v>
      </c>
      <c r="H169" s="71">
        <v>0.9</v>
      </c>
      <c r="I169" s="71">
        <v>430.8229</v>
      </c>
      <c r="J169" s="71">
        <v>19.939499999999999</v>
      </c>
      <c r="K169" s="71">
        <v>17.945599999999999</v>
      </c>
      <c r="L169" s="71">
        <v>387.74059999999997</v>
      </c>
      <c r="M169" s="71">
        <v>433.08049999999997</v>
      </c>
    </row>
    <row r="170" spans="1:13" x14ac:dyDescent="0.25">
      <c r="A170" s="71" t="s">
        <v>156</v>
      </c>
      <c r="B170" s="71" t="s">
        <v>741</v>
      </c>
      <c r="C170" s="71">
        <v>0.1</v>
      </c>
      <c r="D170" s="73">
        <v>4614.9004000000004</v>
      </c>
      <c r="E170" s="71">
        <v>131.4221</v>
      </c>
      <c r="F170" s="71">
        <v>13.142200000000001</v>
      </c>
      <c r="G170" s="71">
        <v>461.49</v>
      </c>
      <c r="H170" s="71">
        <v>0.9</v>
      </c>
      <c r="I170" s="73">
        <v>4341.3705</v>
      </c>
      <c r="J170" s="71">
        <v>131.4221</v>
      </c>
      <c r="K170" s="71">
        <v>118.2799</v>
      </c>
      <c r="L170" s="73">
        <v>3907.2334000000001</v>
      </c>
      <c r="M170" s="73">
        <v>4368.7233999999999</v>
      </c>
    </row>
    <row r="171" spans="1:13" x14ac:dyDescent="0.25">
      <c r="A171" s="71" t="s">
        <v>157</v>
      </c>
      <c r="B171" s="71" t="s">
        <v>742</v>
      </c>
      <c r="C171" s="71">
        <v>0.1</v>
      </c>
      <c r="D171" s="73">
        <v>5184.9447</v>
      </c>
      <c r="E171" s="71">
        <v>148.0754</v>
      </c>
      <c r="F171" s="71">
        <v>14.807499999999999</v>
      </c>
      <c r="G171" s="71">
        <v>518.49450000000002</v>
      </c>
      <c r="H171" s="71">
        <v>0.9</v>
      </c>
      <c r="I171" s="73">
        <v>4921.7407000000003</v>
      </c>
      <c r="J171" s="71">
        <v>148.0754</v>
      </c>
      <c r="K171" s="71">
        <v>133.2679</v>
      </c>
      <c r="L171" s="73">
        <v>4429.5666000000001</v>
      </c>
      <c r="M171" s="73">
        <v>4948.0610999999999</v>
      </c>
    </row>
    <row r="172" spans="1:13" x14ac:dyDescent="0.25">
      <c r="A172" s="71" t="s">
        <v>158</v>
      </c>
      <c r="B172" s="71" t="s">
        <v>743</v>
      </c>
      <c r="C172" s="71">
        <v>0.1</v>
      </c>
      <c r="D172" s="71">
        <v>745.09960000000001</v>
      </c>
      <c r="E172" s="71">
        <v>26.006599999999999</v>
      </c>
      <c r="F172" s="71">
        <v>2.6006999999999998</v>
      </c>
      <c r="G172" s="71">
        <v>74.510000000000005</v>
      </c>
      <c r="H172" s="71">
        <v>0.9</v>
      </c>
      <c r="I172" s="71">
        <v>696.64049999999997</v>
      </c>
      <c r="J172" s="71">
        <v>26.006599999999999</v>
      </c>
      <c r="K172" s="71">
        <v>23.405899999999999</v>
      </c>
      <c r="L172" s="71">
        <v>626.97640000000001</v>
      </c>
      <c r="M172" s="71">
        <v>701.4864</v>
      </c>
    </row>
    <row r="173" spans="1:13" x14ac:dyDescent="0.25">
      <c r="A173" s="71" t="s">
        <v>159</v>
      </c>
      <c r="B173" s="71" t="s">
        <v>744</v>
      </c>
      <c r="C173" s="71">
        <v>0.1</v>
      </c>
      <c r="D173" s="71">
        <v>284.84289999999999</v>
      </c>
      <c r="E173" s="71">
        <v>0</v>
      </c>
      <c r="F173" s="71">
        <v>0</v>
      </c>
      <c r="G173" s="71">
        <v>28.484300000000001</v>
      </c>
      <c r="H173" s="71">
        <v>0.9</v>
      </c>
      <c r="I173" s="71">
        <v>270.5369</v>
      </c>
      <c r="J173" s="71">
        <v>0</v>
      </c>
      <c r="K173" s="71">
        <v>0</v>
      </c>
      <c r="L173" s="71">
        <v>243.48320000000001</v>
      </c>
      <c r="M173" s="71">
        <v>271.96749999999997</v>
      </c>
    </row>
    <row r="174" spans="1:13" x14ac:dyDescent="0.25">
      <c r="A174" s="71" t="s">
        <v>160</v>
      </c>
      <c r="B174" s="71" t="s">
        <v>745</v>
      </c>
      <c r="C174" s="71">
        <v>0.1</v>
      </c>
      <c r="D174" s="73">
        <v>1294.6666</v>
      </c>
      <c r="E174" s="71">
        <v>10.8775</v>
      </c>
      <c r="F174" s="71">
        <v>1.0878000000000001</v>
      </c>
      <c r="G174" s="71">
        <v>129.4667</v>
      </c>
      <c r="H174" s="71">
        <v>0.9</v>
      </c>
      <c r="I174" s="73">
        <v>1267.1139000000001</v>
      </c>
      <c r="J174" s="71">
        <v>10.8775</v>
      </c>
      <c r="K174" s="71">
        <v>9.7897999999999996</v>
      </c>
      <c r="L174" s="73">
        <v>1140.4024999999999</v>
      </c>
      <c r="M174" s="73">
        <v>1269.8692000000001</v>
      </c>
    </row>
    <row r="175" spans="1:13" x14ac:dyDescent="0.25">
      <c r="A175" s="71" t="s">
        <v>161</v>
      </c>
      <c r="B175" s="71" t="s">
        <v>746</v>
      </c>
      <c r="C175" s="71">
        <v>0.1</v>
      </c>
      <c r="D175" s="73">
        <v>2470.1496999999999</v>
      </c>
      <c r="E175" s="71">
        <v>85.128299999999996</v>
      </c>
      <c r="F175" s="71">
        <v>8.5128000000000004</v>
      </c>
      <c r="G175" s="71">
        <v>247.01499999999999</v>
      </c>
      <c r="H175" s="71">
        <v>0.9</v>
      </c>
      <c r="I175" s="73">
        <v>2332.0841</v>
      </c>
      <c r="J175" s="71">
        <v>85.128299999999996</v>
      </c>
      <c r="K175" s="71">
        <v>76.615499999999997</v>
      </c>
      <c r="L175" s="73">
        <v>2098.8757000000001</v>
      </c>
      <c r="M175" s="73">
        <v>2345.8906999999999</v>
      </c>
    </row>
    <row r="176" spans="1:13" x14ac:dyDescent="0.25">
      <c r="A176" s="71" t="s">
        <v>162</v>
      </c>
      <c r="B176" s="71" t="s">
        <v>747</v>
      </c>
      <c r="C176" s="71">
        <v>0.1</v>
      </c>
      <c r="D176" s="73">
        <v>25361.895199999999</v>
      </c>
      <c r="E176" s="73">
        <v>1336.7815000000001</v>
      </c>
      <c r="F176" s="71">
        <v>133.6782</v>
      </c>
      <c r="G176" s="73">
        <v>2536.1895</v>
      </c>
      <c r="H176" s="71">
        <v>0.9</v>
      </c>
      <c r="I176" s="73">
        <v>23737.8848</v>
      </c>
      <c r="J176" s="73">
        <v>1336.7809</v>
      </c>
      <c r="K176" s="73">
        <v>1203.1027999999999</v>
      </c>
      <c r="L176" s="73">
        <v>21364.096300000001</v>
      </c>
      <c r="M176" s="73">
        <v>23900.285800000001</v>
      </c>
    </row>
    <row r="177" spans="1:13" x14ac:dyDescent="0.25">
      <c r="A177" s="71" t="s">
        <v>163</v>
      </c>
      <c r="B177" s="71" t="s">
        <v>748</v>
      </c>
      <c r="C177" s="71">
        <v>0.1</v>
      </c>
      <c r="D177" s="73">
        <v>1233.2371000000001</v>
      </c>
      <c r="E177" s="71">
        <v>34.667099999999998</v>
      </c>
      <c r="F177" s="71">
        <v>3.4666999999999999</v>
      </c>
      <c r="G177" s="71">
        <v>123.3237</v>
      </c>
      <c r="H177" s="71">
        <v>0.9</v>
      </c>
      <c r="I177" s="73">
        <v>1174.2560000000001</v>
      </c>
      <c r="J177" s="71">
        <v>34.667200000000001</v>
      </c>
      <c r="K177" s="71">
        <v>31.200500000000002</v>
      </c>
      <c r="L177" s="73">
        <v>1056.8304000000001</v>
      </c>
      <c r="M177" s="73">
        <v>1180.1541</v>
      </c>
    </row>
    <row r="178" spans="1:13" x14ac:dyDescent="0.25">
      <c r="A178" s="71" t="s">
        <v>164</v>
      </c>
      <c r="B178" s="71" t="s">
        <v>1186</v>
      </c>
      <c r="C178" s="71">
        <v>0.1</v>
      </c>
      <c r="D178" s="71">
        <v>131.14590000000001</v>
      </c>
      <c r="E178" s="71">
        <v>0</v>
      </c>
      <c r="F178" s="71">
        <v>0</v>
      </c>
      <c r="G178" s="71">
        <v>13.114599999999999</v>
      </c>
      <c r="H178" s="71">
        <v>0.9</v>
      </c>
      <c r="I178" s="71">
        <v>118.5913</v>
      </c>
      <c r="J178" s="71">
        <v>0</v>
      </c>
      <c r="K178" s="71">
        <v>0</v>
      </c>
      <c r="L178" s="71">
        <v>106.73220000000001</v>
      </c>
      <c r="M178" s="71">
        <v>119.8468</v>
      </c>
    </row>
    <row r="179" spans="1:13" x14ac:dyDescent="0.25">
      <c r="A179" s="71" t="s">
        <v>520</v>
      </c>
      <c r="B179" s="71" t="s">
        <v>750</v>
      </c>
      <c r="C179" s="71">
        <v>0.1</v>
      </c>
      <c r="D179" s="71">
        <v>46.312199999999997</v>
      </c>
      <c r="E179" s="71">
        <v>0</v>
      </c>
      <c r="F179" s="71">
        <v>0</v>
      </c>
      <c r="G179" s="71">
        <v>4.6311999999999998</v>
      </c>
      <c r="H179" s="71">
        <v>0.9</v>
      </c>
      <c r="I179" s="71">
        <v>42.461500000000001</v>
      </c>
      <c r="J179" s="71">
        <v>0</v>
      </c>
      <c r="K179" s="71">
        <v>0</v>
      </c>
      <c r="L179" s="71">
        <v>38.215400000000002</v>
      </c>
      <c r="M179" s="71">
        <v>42.846600000000002</v>
      </c>
    </row>
    <row r="180" spans="1:13" x14ac:dyDescent="0.25">
      <c r="A180" s="71" t="s">
        <v>521</v>
      </c>
      <c r="B180" s="71" t="s">
        <v>751</v>
      </c>
      <c r="C180" s="71">
        <v>0.1</v>
      </c>
      <c r="D180" s="71">
        <v>83.3155</v>
      </c>
      <c r="E180" s="71">
        <v>0</v>
      </c>
      <c r="F180" s="71">
        <v>0</v>
      </c>
      <c r="G180" s="71">
        <v>8.3315999999999999</v>
      </c>
      <c r="H180" s="71">
        <v>0.9</v>
      </c>
      <c r="I180" s="71">
        <v>79.852800000000002</v>
      </c>
      <c r="J180" s="71">
        <v>0</v>
      </c>
      <c r="K180" s="71">
        <v>0</v>
      </c>
      <c r="L180" s="71">
        <v>71.867500000000007</v>
      </c>
      <c r="M180" s="71">
        <v>80.199100000000001</v>
      </c>
    </row>
    <row r="181" spans="1:13" x14ac:dyDescent="0.25">
      <c r="A181" s="71" t="s">
        <v>522</v>
      </c>
      <c r="B181" s="71" t="s">
        <v>752</v>
      </c>
      <c r="C181" s="71">
        <v>0.1</v>
      </c>
      <c r="D181" s="71">
        <v>75.591999999999999</v>
      </c>
      <c r="E181" s="71">
        <v>0</v>
      </c>
      <c r="F181" s="71">
        <v>0</v>
      </c>
      <c r="G181" s="71">
        <v>7.5591999999999997</v>
      </c>
      <c r="H181" s="71">
        <v>0.9</v>
      </c>
      <c r="I181" s="71">
        <v>73.6494</v>
      </c>
      <c r="J181" s="71">
        <v>0</v>
      </c>
      <c r="K181" s="71">
        <v>0</v>
      </c>
      <c r="L181" s="71">
        <v>66.284499999999994</v>
      </c>
      <c r="M181" s="71">
        <v>73.843699999999998</v>
      </c>
    </row>
    <row r="182" spans="1:13" x14ac:dyDescent="0.25">
      <c r="A182" s="71" t="s">
        <v>165</v>
      </c>
      <c r="B182" s="71" t="s">
        <v>753</v>
      </c>
      <c r="C182" s="71">
        <v>0.1</v>
      </c>
      <c r="D182" s="73">
        <v>1086.3939</v>
      </c>
      <c r="E182" s="71">
        <v>32.244399999999999</v>
      </c>
      <c r="F182" s="71">
        <v>3.2244000000000002</v>
      </c>
      <c r="G182" s="71">
        <v>108.63939999999999</v>
      </c>
      <c r="H182" s="71">
        <v>0.9</v>
      </c>
      <c r="I182" s="73">
        <v>1041.3130000000001</v>
      </c>
      <c r="J182" s="71">
        <v>32.244399999999999</v>
      </c>
      <c r="K182" s="71">
        <v>29.02</v>
      </c>
      <c r="L182" s="71">
        <v>937.18169999999998</v>
      </c>
      <c r="M182" s="73">
        <v>1045.8210999999999</v>
      </c>
    </row>
    <row r="183" spans="1:13" x14ac:dyDescent="0.25">
      <c r="A183" s="71" t="s">
        <v>166</v>
      </c>
      <c r="B183" s="71" t="s">
        <v>754</v>
      </c>
      <c r="C183" s="71">
        <v>0.1</v>
      </c>
      <c r="D183" s="71">
        <v>76.427400000000006</v>
      </c>
      <c r="E183" s="71">
        <v>0</v>
      </c>
      <c r="F183" s="71">
        <v>0</v>
      </c>
      <c r="G183" s="71">
        <v>7.6426999999999996</v>
      </c>
      <c r="H183" s="71">
        <v>0.9</v>
      </c>
      <c r="I183" s="71">
        <v>73.0458</v>
      </c>
      <c r="J183" s="71">
        <v>0</v>
      </c>
      <c r="K183" s="71">
        <v>0</v>
      </c>
      <c r="L183" s="71">
        <v>65.741200000000006</v>
      </c>
      <c r="M183" s="71">
        <v>73.383899999999997</v>
      </c>
    </row>
    <row r="184" spans="1:13" x14ac:dyDescent="0.25">
      <c r="A184" s="71" t="s">
        <v>167</v>
      </c>
      <c r="B184" s="71" t="s">
        <v>755</v>
      </c>
      <c r="C184" s="71">
        <v>0.1</v>
      </c>
      <c r="D184" s="71">
        <v>841.34839999999997</v>
      </c>
      <c r="E184" s="71">
        <v>12.917999999999999</v>
      </c>
      <c r="F184" s="71">
        <v>1.2918000000000001</v>
      </c>
      <c r="G184" s="71">
        <v>84.134799999999998</v>
      </c>
      <c r="H184" s="71">
        <v>0.9</v>
      </c>
      <c r="I184" s="71">
        <v>795.78300000000002</v>
      </c>
      <c r="J184" s="71">
        <v>12.917999999999999</v>
      </c>
      <c r="K184" s="71">
        <v>11.626200000000001</v>
      </c>
      <c r="L184" s="71">
        <v>716.2047</v>
      </c>
      <c r="M184" s="71">
        <v>800.33950000000004</v>
      </c>
    </row>
    <row r="185" spans="1:13" x14ac:dyDescent="0.25">
      <c r="A185" s="71" t="s">
        <v>168</v>
      </c>
      <c r="B185" s="71" t="s">
        <v>756</v>
      </c>
      <c r="C185" s="71">
        <v>0.1</v>
      </c>
      <c r="D185" s="71">
        <v>194.55629999999999</v>
      </c>
      <c r="E185" s="71">
        <v>0</v>
      </c>
      <c r="F185" s="71">
        <v>0</v>
      </c>
      <c r="G185" s="71">
        <v>19.4556</v>
      </c>
      <c r="H185" s="71">
        <v>0.9</v>
      </c>
      <c r="I185" s="71">
        <v>187.56819999999999</v>
      </c>
      <c r="J185" s="71">
        <v>0</v>
      </c>
      <c r="K185" s="71">
        <v>0</v>
      </c>
      <c r="L185" s="71">
        <v>168.81139999999999</v>
      </c>
      <c r="M185" s="71">
        <v>188.267</v>
      </c>
    </row>
    <row r="186" spans="1:13" x14ac:dyDescent="0.25">
      <c r="A186" s="71" t="s">
        <v>169</v>
      </c>
      <c r="B186" s="71" t="s">
        <v>757</v>
      </c>
      <c r="C186" s="71">
        <v>0.1</v>
      </c>
      <c r="D186" s="71">
        <v>158.3613</v>
      </c>
      <c r="E186" s="71">
        <v>0</v>
      </c>
      <c r="F186" s="71">
        <v>0</v>
      </c>
      <c r="G186" s="71">
        <v>15.8361</v>
      </c>
      <c r="H186" s="71">
        <v>0.9</v>
      </c>
      <c r="I186" s="71">
        <v>152.78530000000001</v>
      </c>
      <c r="J186" s="71">
        <v>0</v>
      </c>
      <c r="K186" s="71">
        <v>0</v>
      </c>
      <c r="L186" s="71">
        <v>137.5068</v>
      </c>
      <c r="M186" s="71">
        <v>153.34289999999999</v>
      </c>
    </row>
    <row r="187" spans="1:13" x14ac:dyDescent="0.25">
      <c r="A187" s="71" t="s">
        <v>170</v>
      </c>
      <c r="B187" s="71" t="s">
        <v>758</v>
      </c>
      <c r="C187" s="71">
        <v>0.1</v>
      </c>
      <c r="D187" s="71">
        <v>83.548900000000003</v>
      </c>
      <c r="E187" s="71">
        <v>0</v>
      </c>
      <c r="F187" s="71">
        <v>0</v>
      </c>
      <c r="G187" s="71">
        <v>8.3549000000000007</v>
      </c>
      <c r="H187" s="71">
        <v>0.9</v>
      </c>
      <c r="I187" s="71">
        <v>74.773899999999998</v>
      </c>
      <c r="J187" s="71">
        <v>0</v>
      </c>
      <c r="K187" s="71">
        <v>0</v>
      </c>
      <c r="L187" s="71">
        <v>67.296499999999995</v>
      </c>
      <c r="M187" s="71">
        <v>75.651399999999995</v>
      </c>
    </row>
    <row r="188" spans="1:13" x14ac:dyDescent="0.25">
      <c r="A188" s="71" t="s">
        <v>171</v>
      </c>
      <c r="B188" s="71" t="s">
        <v>759</v>
      </c>
      <c r="C188" s="71">
        <v>0.1</v>
      </c>
      <c r="D188" s="71">
        <v>762.67600000000004</v>
      </c>
      <c r="E188" s="71">
        <v>11.239100000000001</v>
      </c>
      <c r="F188" s="71">
        <v>1.1238999999999999</v>
      </c>
      <c r="G188" s="71">
        <v>76.267600000000002</v>
      </c>
      <c r="H188" s="71">
        <v>0.9</v>
      </c>
      <c r="I188" s="71">
        <v>714.85919999999999</v>
      </c>
      <c r="J188" s="71">
        <v>11.239100000000001</v>
      </c>
      <c r="K188" s="71">
        <v>10.1152</v>
      </c>
      <c r="L188" s="71">
        <v>643.37329999999997</v>
      </c>
      <c r="M188" s="71">
        <v>719.64089999999999</v>
      </c>
    </row>
    <row r="189" spans="1:13" x14ac:dyDescent="0.25">
      <c r="A189" s="71" t="s">
        <v>523</v>
      </c>
      <c r="B189" s="71" t="s">
        <v>760</v>
      </c>
      <c r="C189" s="71">
        <v>0.1</v>
      </c>
      <c r="D189" s="71">
        <v>73.5</v>
      </c>
      <c r="E189" s="71">
        <v>0</v>
      </c>
      <c r="F189" s="71">
        <v>0</v>
      </c>
      <c r="G189" s="71">
        <v>7.35</v>
      </c>
      <c r="H189" s="71">
        <v>0.9</v>
      </c>
      <c r="I189" s="71">
        <v>70.091399999999993</v>
      </c>
      <c r="J189" s="71">
        <v>0</v>
      </c>
      <c r="K189" s="71">
        <v>0</v>
      </c>
      <c r="L189" s="71">
        <v>63.082299999999996</v>
      </c>
      <c r="M189" s="71">
        <v>70.432299999999998</v>
      </c>
    </row>
    <row r="190" spans="1:13" x14ac:dyDescent="0.25">
      <c r="A190" s="71" t="s">
        <v>172</v>
      </c>
      <c r="B190" s="71" t="s">
        <v>761</v>
      </c>
      <c r="C190" s="71">
        <v>0.1</v>
      </c>
      <c r="D190" s="71">
        <v>90.955600000000004</v>
      </c>
      <c r="E190" s="71">
        <v>0</v>
      </c>
      <c r="F190" s="71">
        <v>0</v>
      </c>
      <c r="G190" s="71">
        <v>9.0955999999999992</v>
      </c>
      <c r="H190" s="71">
        <v>0.9</v>
      </c>
      <c r="I190" s="71">
        <v>85.545599999999993</v>
      </c>
      <c r="J190" s="71">
        <v>0</v>
      </c>
      <c r="K190" s="71">
        <v>0</v>
      </c>
      <c r="L190" s="71">
        <v>76.991</v>
      </c>
      <c r="M190" s="71">
        <v>86.086600000000004</v>
      </c>
    </row>
    <row r="191" spans="1:13" x14ac:dyDescent="0.25">
      <c r="A191" s="71" t="s">
        <v>524</v>
      </c>
      <c r="B191" s="71" t="s">
        <v>762</v>
      </c>
      <c r="C191" s="71">
        <v>0.1</v>
      </c>
      <c r="D191" s="71">
        <v>117.667</v>
      </c>
      <c r="E191" s="71">
        <v>0</v>
      </c>
      <c r="F191" s="71">
        <v>0</v>
      </c>
      <c r="G191" s="71">
        <v>11.7667</v>
      </c>
      <c r="H191" s="71">
        <v>0.9</v>
      </c>
      <c r="I191" s="71">
        <v>111.14</v>
      </c>
      <c r="J191" s="71">
        <v>0</v>
      </c>
      <c r="K191" s="71">
        <v>0</v>
      </c>
      <c r="L191" s="71">
        <v>100.026</v>
      </c>
      <c r="M191" s="71">
        <v>111.7927</v>
      </c>
    </row>
    <row r="192" spans="1:13" x14ac:dyDescent="0.25">
      <c r="A192" s="71" t="s">
        <v>525</v>
      </c>
      <c r="B192" s="71" t="s">
        <v>763</v>
      </c>
      <c r="C192" s="71">
        <v>0.1</v>
      </c>
      <c r="D192" s="71">
        <v>60.319800000000001</v>
      </c>
      <c r="E192" s="71">
        <v>8.8200000000000001E-2</v>
      </c>
      <c r="F192" s="71">
        <v>8.8000000000000005E-3</v>
      </c>
      <c r="G192" s="71">
        <v>6.032</v>
      </c>
      <c r="H192" s="71">
        <v>0.9</v>
      </c>
      <c r="I192" s="71">
        <v>57.207900000000002</v>
      </c>
      <c r="J192" s="71">
        <v>8.8200000000000001E-2</v>
      </c>
      <c r="K192" s="71">
        <v>7.9399999999999998E-2</v>
      </c>
      <c r="L192" s="71">
        <v>51.487099999999998</v>
      </c>
      <c r="M192" s="71">
        <v>57.519100000000002</v>
      </c>
    </row>
    <row r="193" spans="1:13" x14ac:dyDescent="0.25">
      <c r="A193" s="71" t="s">
        <v>173</v>
      </c>
      <c r="B193" s="71" t="s">
        <v>764</v>
      </c>
      <c r="C193" s="71">
        <v>0.1</v>
      </c>
      <c r="D193" s="71">
        <v>74.200999999999993</v>
      </c>
      <c r="E193" s="71">
        <v>0</v>
      </c>
      <c r="F193" s="71">
        <v>0</v>
      </c>
      <c r="G193" s="71">
        <v>7.4200999999999997</v>
      </c>
      <c r="H193" s="71">
        <v>0.9</v>
      </c>
      <c r="I193" s="71">
        <v>72.509500000000003</v>
      </c>
      <c r="J193" s="71">
        <v>0</v>
      </c>
      <c r="K193" s="71">
        <v>0</v>
      </c>
      <c r="L193" s="71">
        <v>65.258600000000001</v>
      </c>
      <c r="M193" s="71">
        <v>72.678700000000006</v>
      </c>
    </row>
    <row r="194" spans="1:13" x14ac:dyDescent="0.25">
      <c r="A194" s="71" t="s">
        <v>174</v>
      </c>
      <c r="B194" s="71" t="s">
        <v>765</v>
      </c>
      <c r="C194" s="71">
        <v>0.1</v>
      </c>
      <c r="D194" s="73">
        <v>1842.3815999999999</v>
      </c>
      <c r="E194" s="71">
        <v>33.052700000000002</v>
      </c>
      <c r="F194" s="71">
        <v>3.3052999999999999</v>
      </c>
      <c r="G194" s="71">
        <v>184.23820000000001</v>
      </c>
      <c r="H194" s="71">
        <v>0.9</v>
      </c>
      <c r="I194" s="73">
        <v>1747.0637999999999</v>
      </c>
      <c r="J194" s="71">
        <v>33.052799999999998</v>
      </c>
      <c r="K194" s="71">
        <v>29.747499999999999</v>
      </c>
      <c r="L194" s="73">
        <v>1572.3574000000001</v>
      </c>
      <c r="M194" s="73">
        <v>1756.5956000000001</v>
      </c>
    </row>
    <row r="195" spans="1:13" x14ac:dyDescent="0.25">
      <c r="A195" s="71" t="s">
        <v>175</v>
      </c>
      <c r="B195" s="71" t="s">
        <v>766</v>
      </c>
      <c r="C195" s="71">
        <v>0.1</v>
      </c>
      <c r="D195" s="71">
        <v>720.89049999999997</v>
      </c>
      <c r="E195" s="71">
        <v>28.892900000000001</v>
      </c>
      <c r="F195" s="71">
        <v>2.8893</v>
      </c>
      <c r="G195" s="71">
        <v>72.088999999999999</v>
      </c>
      <c r="H195" s="71">
        <v>0.9</v>
      </c>
      <c r="I195" s="71">
        <v>690.61850000000004</v>
      </c>
      <c r="J195" s="71">
        <v>28.892900000000001</v>
      </c>
      <c r="K195" s="71">
        <v>26.003599999999999</v>
      </c>
      <c r="L195" s="71">
        <v>621.5566</v>
      </c>
      <c r="M195" s="71">
        <v>693.64559999999994</v>
      </c>
    </row>
    <row r="196" spans="1:13" x14ac:dyDescent="0.25">
      <c r="A196" s="71" t="s">
        <v>176</v>
      </c>
      <c r="B196" s="71" t="s">
        <v>767</v>
      </c>
      <c r="C196" s="71">
        <v>0.1</v>
      </c>
      <c r="D196" s="71">
        <v>274.09039999999999</v>
      </c>
      <c r="E196" s="71">
        <v>0</v>
      </c>
      <c r="F196" s="71">
        <v>0</v>
      </c>
      <c r="G196" s="71">
        <v>27.408999999999999</v>
      </c>
      <c r="H196" s="71">
        <v>0.9</v>
      </c>
      <c r="I196" s="71">
        <v>260.20330000000001</v>
      </c>
      <c r="J196" s="71">
        <v>0</v>
      </c>
      <c r="K196" s="71">
        <v>0</v>
      </c>
      <c r="L196" s="71">
        <v>234.18299999999999</v>
      </c>
      <c r="M196" s="71">
        <v>261.59199999999998</v>
      </c>
    </row>
    <row r="197" spans="1:13" x14ac:dyDescent="0.25">
      <c r="A197" s="71" t="s">
        <v>177</v>
      </c>
      <c r="B197" s="71" t="s">
        <v>768</v>
      </c>
      <c r="C197" s="71">
        <v>0.1</v>
      </c>
      <c r="D197" s="71">
        <v>389.43369999999999</v>
      </c>
      <c r="E197" s="71">
        <v>0</v>
      </c>
      <c r="F197" s="71">
        <v>0</v>
      </c>
      <c r="G197" s="71">
        <v>38.943399999999997</v>
      </c>
      <c r="H197" s="71">
        <v>0.9</v>
      </c>
      <c r="I197" s="71">
        <v>365.65949999999998</v>
      </c>
      <c r="J197" s="71">
        <v>0</v>
      </c>
      <c r="K197" s="71">
        <v>0</v>
      </c>
      <c r="L197" s="71">
        <v>329.09359999999998</v>
      </c>
      <c r="M197" s="71">
        <v>368.03699999999998</v>
      </c>
    </row>
    <row r="198" spans="1:13" x14ac:dyDescent="0.25">
      <c r="A198" s="71" t="s">
        <v>178</v>
      </c>
      <c r="B198" s="71" t="s">
        <v>769</v>
      </c>
      <c r="C198" s="71">
        <v>0.1</v>
      </c>
      <c r="D198" s="71">
        <v>268.74059999999997</v>
      </c>
      <c r="E198" s="71">
        <v>0</v>
      </c>
      <c r="F198" s="71">
        <v>0</v>
      </c>
      <c r="G198" s="71">
        <v>26.874099999999999</v>
      </c>
      <c r="H198" s="71">
        <v>0.9</v>
      </c>
      <c r="I198" s="71">
        <v>257.52550000000002</v>
      </c>
      <c r="J198" s="71">
        <v>0</v>
      </c>
      <c r="K198" s="71">
        <v>0</v>
      </c>
      <c r="L198" s="71">
        <v>231.773</v>
      </c>
      <c r="M198" s="71">
        <v>258.64710000000002</v>
      </c>
    </row>
    <row r="199" spans="1:13" x14ac:dyDescent="0.25">
      <c r="A199" s="71" t="s">
        <v>179</v>
      </c>
      <c r="B199" s="71" t="s">
        <v>770</v>
      </c>
      <c r="C199" s="71">
        <v>0.1</v>
      </c>
      <c r="D199" s="71">
        <v>59.218800000000002</v>
      </c>
      <c r="E199" s="71">
        <v>0</v>
      </c>
      <c r="F199" s="71">
        <v>0</v>
      </c>
      <c r="G199" s="71">
        <v>5.9218999999999999</v>
      </c>
      <c r="H199" s="71">
        <v>0.9</v>
      </c>
      <c r="I199" s="71">
        <v>57.176299999999998</v>
      </c>
      <c r="J199" s="71">
        <v>0</v>
      </c>
      <c r="K199" s="71">
        <v>0</v>
      </c>
      <c r="L199" s="71">
        <v>51.4587</v>
      </c>
      <c r="M199" s="71">
        <v>57.380600000000001</v>
      </c>
    </row>
    <row r="200" spans="1:13" x14ac:dyDescent="0.25">
      <c r="A200" s="71" t="s">
        <v>180</v>
      </c>
      <c r="B200" s="71" t="s">
        <v>771</v>
      </c>
      <c r="C200" s="71">
        <v>0.1</v>
      </c>
      <c r="D200" s="71">
        <v>256.01940000000002</v>
      </c>
      <c r="E200" s="71">
        <v>0</v>
      </c>
      <c r="F200" s="71">
        <v>0</v>
      </c>
      <c r="G200" s="71">
        <v>25.601900000000001</v>
      </c>
      <c r="H200" s="71">
        <v>0.9</v>
      </c>
      <c r="I200" s="71">
        <v>245.54150000000001</v>
      </c>
      <c r="J200" s="71">
        <v>0</v>
      </c>
      <c r="K200" s="71">
        <v>0</v>
      </c>
      <c r="L200" s="71">
        <v>220.98740000000001</v>
      </c>
      <c r="M200" s="71">
        <v>246.58930000000001</v>
      </c>
    </row>
    <row r="201" spans="1:13" x14ac:dyDescent="0.25">
      <c r="A201" s="71" t="s">
        <v>181</v>
      </c>
      <c r="B201" s="71" t="s">
        <v>772</v>
      </c>
      <c r="C201" s="71">
        <v>0.1</v>
      </c>
      <c r="D201" s="71">
        <v>253.5402</v>
      </c>
      <c r="E201" s="71">
        <v>0</v>
      </c>
      <c r="F201" s="71">
        <v>0</v>
      </c>
      <c r="G201" s="71">
        <v>25.353999999999999</v>
      </c>
      <c r="H201" s="71">
        <v>0.9</v>
      </c>
      <c r="I201" s="71">
        <v>237.5335</v>
      </c>
      <c r="J201" s="71">
        <v>0</v>
      </c>
      <c r="K201" s="71">
        <v>0</v>
      </c>
      <c r="L201" s="71">
        <v>213.78020000000001</v>
      </c>
      <c r="M201" s="71">
        <v>239.13419999999999</v>
      </c>
    </row>
    <row r="202" spans="1:13" x14ac:dyDescent="0.25">
      <c r="A202" s="71" t="s">
        <v>182</v>
      </c>
      <c r="B202" s="71" t="s">
        <v>773</v>
      </c>
      <c r="C202" s="71">
        <v>0.1</v>
      </c>
      <c r="D202" s="71">
        <v>384.72890000000001</v>
      </c>
      <c r="E202" s="71">
        <v>11.6509</v>
      </c>
      <c r="F202" s="71">
        <v>1.1651</v>
      </c>
      <c r="G202" s="71">
        <v>38.472900000000003</v>
      </c>
      <c r="H202" s="71">
        <v>0.9</v>
      </c>
      <c r="I202" s="71">
        <v>369.13209999999998</v>
      </c>
      <c r="J202" s="71">
        <v>11.6509</v>
      </c>
      <c r="K202" s="71">
        <v>10.485799999999999</v>
      </c>
      <c r="L202" s="71">
        <v>332.21890000000002</v>
      </c>
      <c r="M202" s="71">
        <v>370.6918</v>
      </c>
    </row>
    <row r="203" spans="1:13" x14ac:dyDescent="0.25">
      <c r="A203" s="71" t="s">
        <v>183</v>
      </c>
      <c r="B203" s="71" t="s">
        <v>774</v>
      </c>
      <c r="C203" s="71">
        <v>0.1</v>
      </c>
      <c r="D203" s="71">
        <v>652.00059999999996</v>
      </c>
      <c r="E203" s="71">
        <v>8.0542999999999996</v>
      </c>
      <c r="F203" s="71">
        <v>0.8054</v>
      </c>
      <c r="G203" s="71">
        <v>65.200100000000006</v>
      </c>
      <c r="H203" s="71">
        <v>0.9</v>
      </c>
      <c r="I203" s="71">
        <v>615.14739999999995</v>
      </c>
      <c r="J203" s="71">
        <v>8.0542999999999996</v>
      </c>
      <c r="K203" s="71">
        <v>7.2488999999999999</v>
      </c>
      <c r="L203" s="71">
        <v>553.6327</v>
      </c>
      <c r="M203" s="71">
        <v>618.83280000000002</v>
      </c>
    </row>
    <row r="204" spans="1:13" x14ac:dyDescent="0.25">
      <c r="A204" s="71" t="s">
        <v>184</v>
      </c>
      <c r="B204" s="71" t="s">
        <v>775</v>
      </c>
      <c r="C204" s="71">
        <v>0.1</v>
      </c>
      <c r="D204" s="71">
        <v>276.27339999999998</v>
      </c>
      <c r="E204" s="71">
        <v>0</v>
      </c>
      <c r="F204" s="71">
        <v>0</v>
      </c>
      <c r="G204" s="71">
        <v>27.627300000000002</v>
      </c>
      <c r="H204" s="71">
        <v>0.9</v>
      </c>
      <c r="I204" s="71">
        <v>263.20080000000002</v>
      </c>
      <c r="J204" s="71">
        <v>0</v>
      </c>
      <c r="K204" s="71">
        <v>0</v>
      </c>
      <c r="L204" s="71">
        <v>236.88069999999999</v>
      </c>
      <c r="M204" s="71">
        <v>264.50799999999998</v>
      </c>
    </row>
    <row r="205" spans="1:13" x14ac:dyDescent="0.25">
      <c r="A205" s="71" t="s">
        <v>526</v>
      </c>
      <c r="B205" s="71" t="s">
        <v>776</v>
      </c>
      <c r="C205" s="71">
        <v>0.1</v>
      </c>
      <c r="D205" s="71">
        <v>293.21699999999998</v>
      </c>
      <c r="E205" s="71">
        <v>13.6442</v>
      </c>
      <c r="F205" s="71">
        <v>1.3644000000000001</v>
      </c>
      <c r="G205" s="71">
        <v>29.3217</v>
      </c>
      <c r="H205" s="71">
        <v>0.9</v>
      </c>
      <c r="I205" s="71">
        <v>277.85559999999998</v>
      </c>
      <c r="J205" s="71">
        <v>13.6442</v>
      </c>
      <c r="K205" s="71">
        <v>12.2798</v>
      </c>
      <c r="L205" s="71">
        <v>250.07</v>
      </c>
      <c r="M205" s="71">
        <v>279.39170000000001</v>
      </c>
    </row>
    <row r="206" spans="1:13" x14ac:dyDescent="0.25">
      <c r="A206" s="71" t="s">
        <v>185</v>
      </c>
      <c r="B206" s="71" t="s">
        <v>777</v>
      </c>
      <c r="C206" s="71">
        <v>0.1</v>
      </c>
      <c r="D206" s="73">
        <v>1373.6368</v>
      </c>
      <c r="E206" s="71">
        <v>48.783000000000001</v>
      </c>
      <c r="F206" s="71">
        <v>4.8783000000000003</v>
      </c>
      <c r="G206" s="71">
        <v>137.36369999999999</v>
      </c>
      <c r="H206" s="71">
        <v>0.9</v>
      </c>
      <c r="I206" s="73">
        <v>1286.7004999999999</v>
      </c>
      <c r="J206" s="71">
        <v>48.783000000000001</v>
      </c>
      <c r="K206" s="71">
        <v>43.904699999999998</v>
      </c>
      <c r="L206" s="73">
        <v>1158.0304000000001</v>
      </c>
      <c r="M206" s="73">
        <v>1295.3941</v>
      </c>
    </row>
    <row r="207" spans="1:13" x14ac:dyDescent="0.25">
      <c r="A207" s="71" t="s">
        <v>186</v>
      </c>
      <c r="B207" s="71" t="s">
        <v>778</v>
      </c>
      <c r="C207" s="71">
        <v>0.1</v>
      </c>
      <c r="D207" s="73">
        <v>1256.1294</v>
      </c>
      <c r="E207" s="71">
        <v>33.994700000000002</v>
      </c>
      <c r="F207" s="71">
        <v>3.3995000000000002</v>
      </c>
      <c r="G207" s="71">
        <v>125.6129</v>
      </c>
      <c r="H207" s="71">
        <v>0.9</v>
      </c>
      <c r="I207" s="73">
        <v>1196.1541999999999</v>
      </c>
      <c r="J207" s="71">
        <v>33.994700000000002</v>
      </c>
      <c r="K207" s="71">
        <v>30.595199999999998</v>
      </c>
      <c r="L207" s="73">
        <v>1076.5388</v>
      </c>
      <c r="M207" s="73">
        <v>1202.1516999999999</v>
      </c>
    </row>
    <row r="208" spans="1:13" x14ac:dyDescent="0.25">
      <c r="A208" s="71" t="s">
        <v>527</v>
      </c>
      <c r="B208" s="71" t="s">
        <v>779</v>
      </c>
      <c r="C208" s="71">
        <v>0.1</v>
      </c>
      <c r="D208" s="71">
        <v>532.03700000000003</v>
      </c>
      <c r="E208" s="71">
        <v>15.908799999999999</v>
      </c>
      <c r="F208" s="71">
        <v>1.5909</v>
      </c>
      <c r="G208" s="71">
        <v>53.203699999999998</v>
      </c>
      <c r="H208" s="71">
        <v>0.9</v>
      </c>
      <c r="I208" s="71">
        <v>510.09359999999998</v>
      </c>
      <c r="J208" s="71">
        <v>15.908799999999999</v>
      </c>
      <c r="K208" s="71">
        <v>14.3179</v>
      </c>
      <c r="L208" s="71">
        <v>459.08420000000001</v>
      </c>
      <c r="M208" s="71">
        <v>512.28790000000004</v>
      </c>
    </row>
    <row r="209" spans="1:13" x14ac:dyDescent="0.25">
      <c r="A209" s="71" t="s">
        <v>187</v>
      </c>
      <c r="B209" s="71" t="s">
        <v>780</v>
      </c>
      <c r="C209" s="71">
        <v>0.1</v>
      </c>
      <c r="D209" s="73">
        <v>2426.8851</v>
      </c>
      <c r="E209" s="71">
        <v>103.39109999999999</v>
      </c>
      <c r="F209" s="71">
        <v>10.3391</v>
      </c>
      <c r="G209" s="71">
        <v>242.6885</v>
      </c>
      <c r="H209" s="71">
        <v>0.9</v>
      </c>
      <c r="I209" s="73">
        <v>2272.7474000000002</v>
      </c>
      <c r="J209" s="71">
        <v>103.39109999999999</v>
      </c>
      <c r="K209" s="71">
        <v>93.052000000000007</v>
      </c>
      <c r="L209" s="73">
        <v>2045.4727</v>
      </c>
      <c r="M209" s="73">
        <v>2288.1612</v>
      </c>
    </row>
    <row r="210" spans="1:13" x14ac:dyDescent="0.25">
      <c r="A210" s="71" t="s">
        <v>528</v>
      </c>
      <c r="B210" s="71" t="s">
        <v>781</v>
      </c>
      <c r="C210" s="71">
        <v>0.1</v>
      </c>
      <c r="D210" s="71">
        <v>337.37819999999999</v>
      </c>
      <c r="E210" s="71">
        <v>0</v>
      </c>
      <c r="F210" s="71">
        <v>0</v>
      </c>
      <c r="G210" s="71">
        <v>33.7378</v>
      </c>
      <c r="H210" s="71">
        <v>0.9</v>
      </c>
      <c r="I210" s="71">
        <v>318.87740000000002</v>
      </c>
      <c r="J210" s="71">
        <v>0</v>
      </c>
      <c r="K210" s="71">
        <v>0</v>
      </c>
      <c r="L210" s="71">
        <v>286.98970000000003</v>
      </c>
      <c r="M210" s="71">
        <v>320.72750000000002</v>
      </c>
    </row>
    <row r="211" spans="1:13" x14ac:dyDescent="0.25">
      <c r="A211" s="71" t="s">
        <v>529</v>
      </c>
      <c r="B211" s="71" t="s">
        <v>782</v>
      </c>
      <c r="C211" s="71">
        <v>0.1</v>
      </c>
      <c r="D211" s="71">
        <v>268.87490000000003</v>
      </c>
      <c r="E211" s="71">
        <v>5.4038000000000004</v>
      </c>
      <c r="F211" s="71">
        <v>0.54039999999999999</v>
      </c>
      <c r="G211" s="71">
        <v>26.887499999999999</v>
      </c>
      <c r="H211" s="71">
        <v>0.9</v>
      </c>
      <c r="I211" s="71">
        <v>256.64530000000002</v>
      </c>
      <c r="J211" s="71">
        <v>5.4038000000000004</v>
      </c>
      <c r="K211" s="71">
        <v>4.8634000000000004</v>
      </c>
      <c r="L211" s="71">
        <v>230.98079999999999</v>
      </c>
      <c r="M211" s="71">
        <v>257.86829999999998</v>
      </c>
    </row>
    <row r="212" spans="1:13" x14ac:dyDescent="0.25">
      <c r="A212" s="71" t="s">
        <v>530</v>
      </c>
      <c r="B212" s="71" t="s">
        <v>783</v>
      </c>
      <c r="C212" s="71">
        <v>0.1</v>
      </c>
      <c r="D212" s="71">
        <v>685.18230000000005</v>
      </c>
      <c r="E212" s="71">
        <v>17.818300000000001</v>
      </c>
      <c r="F212" s="71">
        <v>1.7818000000000001</v>
      </c>
      <c r="G212" s="71">
        <v>68.518199999999993</v>
      </c>
      <c r="H212" s="71">
        <v>0.9</v>
      </c>
      <c r="I212" s="71">
        <v>658.96590000000003</v>
      </c>
      <c r="J212" s="71">
        <v>17.818300000000001</v>
      </c>
      <c r="K212" s="71">
        <v>16.0365</v>
      </c>
      <c r="L212" s="71">
        <v>593.0693</v>
      </c>
      <c r="M212" s="71">
        <v>661.58749999999998</v>
      </c>
    </row>
    <row r="213" spans="1:13" x14ac:dyDescent="0.25">
      <c r="A213" s="71" t="s">
        <v>188</v>
      </c>
      <c r="B213" s="71" t="s">
        <v>784</v>
      </c>
      <c r="C213" s="71">
        <v>0.1</v>
      </c>
      <c r="D213" s="71">
        <v>305.8245</v>
      </c>
      <c r="E213" s="71">
        <v>0</v>
      </c>
      <c r="F213" s="71">
        <v>0</v>
      </c>
      <c r="G213" s="71">
        <v>30.5824</v>
      </c>
      <c r="H213" s="71">
        <v>0.9</v>
      </c>
      <c r="I213" s="71">
        <v>295.721</v>
      </c>
      <c r="J213" s="71">
        <v>0</v>
      </c>
      <c r="K213" s="71">
        <v>0</v>
      </c>
      <c r="L213" s="71">
        <v>266.14890000000003</v>
      </c>
      <c r="M213" s="71">
        <v>296.73129999999998</v>
      </c>
    </row>
    <row r="214" spans="1:13" x14ac:dyDescent="0.25">
      <c r="A214" s="71" t="s">
        <v>189</v>
      </c>
      <c r="B214" s="71" t="s">
        <v>785</v>
      </c>
      <c r="C214" s="71">
        <v>0.1</v>
      </c>
      <c r="D214" s="73">
        <v>1045.4680000000001</v>
      </c>
      <c r="E214" s="71">
        <v>44.0306</v>
      </c>
      <c r="F214" s="71">
        <v>4.4031000000000002</v>
      </c>
      <c r="G214" s="71">
        <v>104.5468</v>
      </c>
      <c r="H214" s="71">
        <v>0.9</v>
      </c>
      <c r="I214" s="71">
        <v>989.62049999999999</v>
      </c>
      <c r="J214" s="71">
        <v>44.0306</v>
      </c>
      <c r="K214" s="71">
        <v>39.627499999999998</v>
      </c>
      <c r="L214" s="71">
        <v>890.65840000000003</v>
      </c>
      <c r="M214" s="71">
        <v>995.20519999999999</v>
      </c>
    </row>
    <row r="215" spans="1:13" x14ac:dyDescent="0.25">
      <c r="A215" s="71" t="s">
        <v>531</v>
      </c>
      <c r="B215" s="71" t="s">
        <v>786</v>
      </c>
      <c r="C215" s="71">
        <v>0.1</v>
      </c>
      <c r="D215" s="71">
        <v>150.79409999999999</v>
      </c>
      <c r="E215" s="71">
        <v>2.8831000000000002</v>
      </c>
      <c r="F215" s="71">
        <v>0.2883</v>
      </c>
      <c r="G215" s="71">
        <v>15.0794</v>
      </c>
      <c r="H215" s="71">
        <v>0.9</v>
      </c>
      <c r="I215" s="71">
        <v>142.8921</v>
      </c>
      <c r="J215" s="71">
        <v>2.8831000000000002</v>
      </c>
      <c r="K215" s="71">
        <v>2.5948000000000002</v>
      </c>
      <c r="L215" s="71">
        <v>128.60290000000001</v>
      </c>
      <c r="M215" s="71">
        <v>143.6823</v>
      </c>
    </row>
    <row r="216" spans="1:13" x14ac:dyDescent="0.25">
      <c r="A216" s="71" t="s">
        <v>190</v>
      </c>
      <c r="B216" s="71" t="s">
        <v>787</v>
      </c>
      <c r="C216" s="71">
        <v>0.1</v>
      </c>
      <c r="D216" s="71">
        <v>398.14690000000002</v>
      </c>
      <c r="E216" s="71">
        <v>0</v>
      </c>
      <c r="F216" s="71">
        <v>0</v>
      </c>
      <c r="G216" s="71">
        <v>39.814700000000002</v>
      </c>
      <c r="H216" s="71">
        <v>0.9</v>
      </c>
      <c r="I216" s="71">
        <v>378.28570000000002</v>
      </c>
      <c r="J216" s="71">
        <v>0</v>
      </c>
      <c r="K216" s="71">
        <v>0</v>
      </c>
      <c r="L216" s="71">
        <v>340.45710000000003</v>
      </c>
      <c r="M216" s="71">
        <v>380.27179999999998</v>
      </c>
    </row>
    <row r="217" spans="1:13" x14ac:dyDescent="0.25">
      <c r="A217" s="71" t="s">
        <v>191</v>
      </c>
      <c r="B217" s="71" t="s">
        <v>788</v>
      </c>
      <c r="C217" s="71">
        <v>0.1</v>
      </c>
      <c r="D217" s="73">
        <v>4989.7988999999998</v>
      </c>
      <c r="E217" s="71">
        <v>162.74719999999999</v>
      </c>
      <c r="F217" s="71">
        <v>16.274699999999999</v>
      </c>
      <c r="G217" s="71">
        <v>498.97989999999999</v>
      </c>
      <c r="H217" s="71">
        <v>0.9</v>
      </c>
      <c r="I217" s="73">
        <v>4554.2314999999999</v>
      </c>
      <c r="J217" s="71">
        <v>162.74719999999999</v>
      </c>
      <c r="K217" s="71">
        <v>146.4725</v>
      </c>
      <c r="L217" s="73">
        <v>4098.8083999999999</v>
      </c>
      <c r="M217" s="73">
        <v>4597.7883000000002</v>
      </c>
    </row>
    <row r="218" spans="1:13" x14ac:dyDescent="0.25">
      <c r="A218" s="71" t="s">
        <v>192</v>
      </c>
      <c r="B218" s="71" t="s">
        <v>789</v>
      </c>
      <c r="C218" s="71">
        <v>0.1</v>
      </c>
      <c r="D218" s="73">
        <v>14861.15</v>
      </c>
      <c r="E218" s="71">
        <v>331</v>
      </c>
      <c r="F218" s="71">
        <v>33.1</v>
      </c>
      <c r="G218" s="73">
        <v>1486.115</v>
      </c>
      <c r="H218" s="71">
        <v>0.9</v>
      </c>
      <c r="I218" s="73">
        <v>13853.863799999999</v>
      </c>
      <c r="J218" s="71">
        <v>331</v>
      </c>
      <c r="K218" s="71">
        <v>297.89999999999998</v>
      </c>
      <c r="L218" s="73">
        <v>12468.4774</v>
      </c>
      <c r="M218" s="73">
        <v>13954.5924</v>
      </c>
    </row>
    <row r="219" spans="1:13" x14ac:dyDescent="0.25">
      <c r="A219" s="71" t="s">
        <v>193</v>
      </c>
      <c r="B219" s="71" t="s">
        <v>790</v>
      </c>
      <c r="C219" s="71">
        <v>0.1</v>
      </c>
      <c r="D219" s="73">
        <v>4427.5209000000004</v>
      </c>
      <c r="E219" s="71">
        <v>123.91589999999999</v>
      </c>
      <c r="F219" s="71">
        <v>12.3916</v>
      </c>
      <c r="G219" s="71">
        <v>442.75209999999998</v>
      </c>
      <c r="H219" s="71">
        <v>0.9</v>
      </c>
      <c r="I219" s="73">
        <v>4179.9800999999998</v>
      </c>
      <c r="J219" s="71">
        <v>123.91589999999999</v>
      </c>
      <c r="K219" s="71">
        <v>111.5243</v>
      </c>
      <c r="L219" s="73">
        <v>3761.9821000000002</v>
      </c>
      <c r="M219" s="73">
        <v>4204.7341999999999</v>
      </c>
    </row>
    <row r="220" spans="1:13" x14ac:dyDescent="0.25">
      <c r="A220" s="71" t="s">
        <v>194</v>
      </c>
      <c r="B220" s="71" t="s">
        <v>791</v>
      </c>
      <c r="C220" s="71">
        <v>0.1</v>
      </c>
      <c r="D220" s="73">
        <v>1944.7162000000001</v>
      </c>
      <c r="E220" s="71">
        <v>23.5184</v>
      </c>
      <c r="F220" s="71">
        <v>2.3517999999999999</v>
      </c>
      <c r="G220" s="71">
        <v>194.4716</v>
      </c>
      <c r="H220" s="71">
        <v>0.9</v>
      </c>
      <c r="I220" s="73">
        <v>1834.8948</v>
      </c>
      <c r="J220" s="71">
        <v>23.5184</v>
      </c>
      <c r="K220" s="71">
        <v>21.166599999999999</v>
      </c>
      <c r="L220" s="73">
        <v>1651.4052999999999</v>
      </c>
      <c r="M220" s="73">
        <v>1845.8769</v>
      </c>
    </row>
    <row r="221" spans="1:13" x14ac:dyDescent="0.25">
      <c r="A221" s="71" t="s">
        <v>195</v>
      </c>
      <c r="B221" s="71" t="s">
        <v>792</v>
      </c>
      <c r="C221" s="71">
        <v>0.1</v>
      </c>
      <c r="D221" s="73">
        <v>17800.016800000001</v>
      </c>
      <c r="E221" s="71">
        <v>380.60399999999998</v>
      </c>
      <c r="F221" s="71">
        <v>38.060400000000001</v>
      </c>
      <c r="G221" s="73">
        <v>1780.0017</v>
      </c>
      <c r="H221" s="71">
        <v>0.9</v>
      </c>
      <c r="I221" s="73">
        <v>16538.855</v>
      </c>
      <c r="J221" s="71">
        <v>380.60399999999998</v>
      </c>
      <c r="K221" s="71">
        <v>342.54360000000003</v>
      </c>
      <c r="L221" s="73">
        <v>14884.969499999999</v>
      </c>
      <c r="M221" s="73">
        <v>16664.9712</v>
      </c>
    </row>
    <row r="222" spans="1:13" x14ac:dyDescent="0.25">
      <c r="A222" s="71" t="s">
        <v>196</v>
      </c>
      <c r="B222" s="71" t="s">
        <v>793</v>
      </c>
      <c r="C222" s="71">
        <v>0.1</v>
      </c>
      <c r="D222" s="73">
        <v>5797.1284999999998</v>
      </c>
      <c r="E222" s="71">
        <v>2.1113</v>
      </c>
      <c r="F222" s="71">
        <v>0.21110000000000001</v>
      </c>
      <c r="G222" s="71">
        <v>579.71280000000002</v>
      </c>
      <c r="H222" s="71">
        <v>0.9</v>
      </c>
      <c r="I222" s="73">
        <v>5241.1678000000002</v>
      </c>
      <c r="J222" s="71">
        <v>2.1113</v>
      </c>
      <c r="K222" s="71">
        <v>1.9001999999999999</v>
      </c>
      <c r="L222" s="73">
        <v>4717.0510000000004</v>
      </c>
      <c r="M222" s="73">
        <v>5296.7637999999997</v>
      </c>
    </row>
    <row r="223" spans="1:13" x14ac:dyDescent="0.25">
      <c r="A223" s="71" t="s">
        <v>197</v>
      </c>
      <c r="B223" s="71" t="s">
        <v>794</v>
      </c>
      <c r="C223" s="71">
        <v>0.1</v>
      </c>
      <c r="D223" s="73">
        <v>8913.1856000000007</v>
      </c>
      <c r="E223" s="71">
        <v>319.88560000000001</v>
      </c>
      <c r="F223" s="71">
        <v>31.988600000000002</v>
      </c>
      <c r="G223" s="71">
        <v>891.31859999999995</v>
      </c>
      <c r="H223" s="71">
        <v>0.9</v>
      </c>
      <c r="I223" s="73">
        <v>8187.3266999999996</v>
      </c>
      <c r="J223" s="71">
        <v>321.6832</v>
      </c>
      <c r="K223" s="71">
        <v>289.51490000000001</v>
      </c>
      <c r="L223" s="73">
        <v>7368.5940000000001</v>
      </c>
      <c r="M223" s="73">
        <v>8259.9125999999997</v>
      </c>
    </row>
    <row r="224" spans="1:13" x14ac:dyDescent="0.25">
      <c r="A224" s="71" t="s">
        <v>198</v>
      </c>
      <c r="B224" s="71" t="s">
        <v>795</v>
      </c>
      <c r="C224" s="71">
        <v>0.1</v>
      </c>
      <c r="D224" s="73">
        <v>4132.7966999999999</v>
      </c>
      <c r="E224" s="71">
        <v>84.645499999999998</v>
      </c>
      <c r="F224" s="71">
        <v>8.4646000000000008</v>
      </c>
      <c r="G224" s="71">
        <v>413.27969999999999</v>
      </c>
      <c r="H224" s="71">
        <v>0.9</v>
      </c>
      <c r="I224" s="73">
        <v>3717.6961000000001</v>
      </c>
      <c r="J224" s="71">
        <v>84.645499999999998</v>
      </c>
      <c r="K224" s="71">
        <v>76.180999999999997</v>
      </c>
      <c r="L224" s="73">
        <v>3345.9265</v>
      </c>
      <c r="M224" s="73">
        <v>3759.2062000000001</v>
      </c>
    </row>
    <row r="225" spans="1:13" x14ac:dyDescent="0.25">
      <c r="A225" s="71" t="s">
        <v>199</v>
      </c>
      <c r="B225" s="71" t="s">
        <v>796</v>
      </c>
      <c r="C225" s="71">
        <v>0.1</v>
      </c>
      <c r="D225" s="71">
        <v>689.98950000000002</v>
      </c>
      <c r="E225" s="71">
        <v>16.7395</v>
      </c>
      <c r="F225" s="71">
        <v>1.6739999999999999</v>
      </c>
      <c r="G225" s="71">
        <v>68.998999999999995</v>
      </c>
      <c r="H225" s="71">
        <v>0.9</v>
      </c>
      <c r="I225" s="71">
        <v>643.42380000000003</v>
      </c>
      <c r="J225" s="71">
        <v>16.7395</v>
      </c>
      <c r="K225" s="71">
        <v>15.0656</v>
      </c>
      <c r="L225" s="71">
        <v>579.08140000000003</v>
      </c>
      <c r="M225" s="71">
        <v>648.08040000000005</v>
      </c>
    </row>
    <row r="226" spans="1:13" x14ac:dyDescent="0.25">
      <c r="A226" s="71" t="s">
        <v>200</v>
      </c>
      <c r="B226" s="71" t="s">
        <v>797</v>
      </c>
      <c r="C226" s="71">
        <v>0.1</v>
      </c>
      <c r="D226" s="73">
        <v>15621.8024</v>
      </c>
      <c r="E226" s="71">
        <v>356.40600000000001</v>
      </c>
      <c r="F226" s="71">
        <v>35.640599999999999</v>
      </c>
      <c r="G226" s="73">
        <v>1562.1802</v>
      </c>
      <c r="H226" s="71">
        <v>0.9</v>
      </c>
      <c r="I226" s="73">
        <v>14727.4473</v>
      </c>
      <c r="J226" s="71">
        <v>356.40600000000001</v>
      </c>
      <c r="K226" s="71">
        <v>320.7654</v>
      </c>
      <c r="L226" s="73">
        <v>13254.702600000001</v>
      </c>
      <c r="M226" s="73">
        <v>14816.882799999999</v>
      </c>
    </row>
    <row r="227" spans="1:13" x14ac:dyDescent="0.25">
      <c r="A227" s="71" t="s">
        <v>201</v>
      </c>
      <c r="B227" s="71" t="s">
        <v>798</v>
      </c>
      <c r="C227" s="71">
        <v>0.1</v>
      </c>
      <c r="D227" s="73">
        <v>19119.318899999998</v>
      </c>
      <c r="E227" s="71">
        <v>380.00279999999998</v>
      </c>
      <c r="F227" s="71">
        <v>38.000300000000003</v>
      </c>
      <c r="G227" s="73">
        <v>1911.9319</v>
      </c>
      <c r="H227" s="71">
        <v>0.9</v>
      </c>
      <c r="I227" s="73">
        <v>16184.0877</v>
      </c>
      <c r="J227" s="71">
        <v>382.1259</v>
      </c>
      <c r="K227" s="71">
        <v>343.91329999999999</v>
      </c>
      <c r="L227" s="73">
        <v>14565.678900000001</v>
      </c>
      <c r="M227" s="73">
        <v>16477.610799999999</v>
      </c>
    </row>
    <row r="228" spans="1:13" x14ac:dyDescent="0.25">
      <c r="A228" s="71" t="s">
        <v>202</v>
      </c>
      <c r="B228" s="71" t="s">
        <v>799</v>
      </c>
      <c r="C228" s="71">
        <v>0.1</v>
      </c>
      <c r="D228" s="73">
        <v>2774.9811</v>
      </c>
      <c r="E228" s="71">
        <v>19.175699999999999</v>
      </c>
      <c r="F228" s="71">
        <v>1.9176</v>
      </c>
      <c r="G228" s="71">
        <v>277.49810000000002</v>
      </c>
      <c r="H228" s="71">
        <v>0.9</v>
      </c>
      <c r="I228" s="73">
        <v>2435.0826000000002</v>
      </c>
      <c r="J228" s="71">
        <v>19.175699999999999</v>
      </c>
      <c r="K228" s="71">
        <v>17.258099999999999</v>
      </c>
      <c r="L228" s="73">
        <v>2191.5743000000002</v>
      </c>
      <c r="M228" s="73">
        <v>2469.0724</v>
      </c>
    </row>
    <row r="229" spans="1:13" x14ac:dyDescent="0.25">
      <c r="A229" s="71" t="s">
        <v>203</v>
      </c>
      <c r="B229" s="71" t="s">
        <v>800</v>
      </c>
      <c r="C229" s="71">
        <v>0.1</v>
      </c>
      <c r="D229" s="73">
        <v>1244.2925</v>
      </c>
      <c r="E229" s="71">
        <v>58.963000000000001</v>
      </c>
      <c r="F229" s="71">
        <v>5.8963000000000001</v>
      </c>
      <c r="G229" s="71">
        <v>124.42919999999999</v>
      </c>
      <c r="H229" s="71">
        <v>0.9</v>
      </c>
      <c r="I229" s="73">
        <v>1170.0501999999999</v>
      </c>
      <c r="J229" s="71">
        <v>58.963000000000001</v>
      </c>
      <c r="K229" s="71">
        <v>53.066699999999997</v>
      </c>
      <c r="L229" s="73">
        <v>1053.0452</v>
      </c>
      <c r="M229" s="73">
        <v>1177.4744000000001</v>
      </c>
    </row>
    <row r="230" spans="1:13" x14ac:dyDescent="0.25">
      <c r="A230" s="71" t="s">
        <v>204</v>
      </c>
      <c r="B230" s="71" t="s">
        <v>1207</v>
      </c>
      <c r="C230" s="71">
        <v>0.1</v>
      </c>
      <c r="D230" s="73">
        <v>2490.4906999999998</v>
      </c>
      <c r="E230" s="71">
        <v>110.5252</v>
      </c>
      <c r="F230" s="71">
        <v>11.0525</v>
      </c>
      <c r="G230" s="71">
        <v>249.04910000000001</v>
      </c>
      <c r="H230" s="71">
        <v>0.9</v>
      </c>
      <c r="I230" s="73">
        <v>2351.2919000000002</v>
      </c>
      <c r="J230" s="71">
        <v>110.5252</v>
      </c>
      <c r="K230" s="71">
        <v>99.472700000000003</v>
      </c>
      <c r="L230" s="73">
        <v>2116.1626999999999</v>
      </c>
      <c r="M230" s="73">
        <v>2365.2118</v>
      </c>
    </row>
    <row r="231" spans="1:13" x14ac:dyDescent="0.25">
      <c r="A231" s="71" t="s">
        <v>205</v>
      </c>
      <c r="B231" s="71" t="s">
        <v>802</v>
      </c>
      <c r="C231" s="71">
        <v>0.1</v>
      </c>
      <c r="D231" s="73">
        <v>1044.9882</v>
      </c>
      <c r="E231" s="71">
        <v>2.7197</v>
      </c>
      <c r="F231" s="71">
        <v>0.27200000000000002</v>
      </c>
      <c r="G231" s="71">
        <v>104.4988</v>
      </c>
      <c r="H231" s="71">
        <v>0.9</v>
      </c>
      <c r="I231" s="71">
        <v>809.51779999999997</v>
      </c>
      <c r="J231" s="71">
        <v>2.7197</v>
      </c>
      <c r="K231" s="71">
        <v>2.4477000000000002</v>
      </c>
      <c r="L231" s="71">
        <v>728.56600000000003</v>
      </c>
      <c r="M231" s="71">
        <v>833.06479999999999</v>
      </c>
    </row>
    <row r="232" spans="1:13" x14ac:dyDescent="0.25">
      <c r="A232" s="71" t="s">
        <v>206</v>
      </c>
      <c r="B232" s="71" t="s">
        <v>1181</v>
      </c>
      <c r="C232" s="71">
        <v>0.1</v>
      </c>
      <c r="D232" s="71">
        <v>231.386</v>
      </c>
      <c r="E232" s="71">
        <v>0</v>
      </c>
      <c r="F232" s="71">
        <v>0</v>
      </c>
      <c r="G232" s="71">
        <v>23.1386</v>
      </c>
      <c r="H232" s="71">
        <v>0.9</v>
      </c>
      <c r="I232" s="71">
        <v>201.93090000000001</v>
      </c>
      <c r="J232" s="71">
        <v>0</v>
      </c>
      <c r="K232" s="71">
        <v>0</v>
      </c>
      <c r="L232" s="71">
        <v>181.73779999999999</v>
      </c>
      <c r="M232" s="71">
        <v>204.87639999999999</v>
      </c>
    </row>
    <row r="233" spans="1:13" x14ac:dyDescent="0.25">
      <c r="A233" s="71" t="s">
        <v>207</v>
      </c>
      <c r="B233" s="71" t="s">
        <v>804</v>
      </c>
      <c r="C233" s="71">
        <v>0.1</v>
      </c>
      <c r="D233" s="71">
        <v>570.08159999999998</v>
      </c>
      <c r="E233" s="71">
        <v>21.309899999999999</v>
      </c>
      <c r="F233" s="71">
        <v>2.1309999999999998</v>
      </c>
      <c r="G233" s="71">
        <v>57.008200000000002</v>
      </c>
      <c r="H233" s="71">
        <v>0.9</v>
      </c>
      <c r="I233" s="71">
        <v>541.31269999999995</v>
      </c>
      <c r="J233" s="71">
        <v>21.309899999999999</v>
      </c>
      <c r="K233" s="71">
        <v>19.178899999999999</v>
      </c>
      <c r="L233" s="71">
        <v>487.1814</v>
      </c>
      <c r="M233" s="71">
        <v>544.18960000000004</v>
      </c>
    </row>
    <row r="234" spans="1:13" x14ac:dyDescent="0.25">
      <c r="A234" s="71" t="s">
        <v>208</v>
      </c>
      <c r="B234" s="71" t="s">
        <v>805</v>
      </c>
      <c r="C234" s="71">
        <v>0.1</v>
      </c>
      <c r="D234" s="71">
        <v>500.40410000000003</v>
      </c>
      <c r="E234" s="71">
        <v>17.275700000000001</v>
      </c>
      <c r="F234" s="71">
        <v>1.7276</v>
      </c>
      <c r="G234" s="71">
        <v>50.040399999999998</v>
      </c>
      <c r="H234" s="71">
        <v>0.9</v>
      </c>
      <c r="I234" s="71">
        <v>420.49239999999998</v>
      </c>
      <c r="J234" s="71">
        <v>17.275700000000001</v>
      </c>
      <c r="K234" s="71">
        <v>15.5481</v>
      </c>
      <c r="L234" s="71">
        <v>378.44319999999999</v>
      </c>
      <c r="M234" s="71">
        <v>428.48360000000002</v>
      </c>
    </row>
    <row r="235" spans="1:13" x14ac:dyDescent="0.25">
      <c r="A235" s="71" t="s">
        <v>210</v>
      </c>
      <c r="B235" s="71" t="s">
        <v>1208</v>
      </c>
      <c r="C235" s="71">
        <v>0.1</v>
      </c>
      <c r="D235" s="71">
        <v>976.01319999999998</v>
      </c>
      <c r="E235" s="71">
        <v>12.2271</v>
      </c>
      <c r="F235" s="71">
        <v>1.2226999999999999</v>
      </c>
      <c r="G235" s="71">
        <v>97.601299999999995</v>
      </c>
      <c r="H235" s="71">
        <v>0.9</v>
      </c>
      <c r="I235" s="71">
        <v>889.11680000000001</v>
      </c>
      <c r="J235" s="71">
        <v>12.2271</v>
      </c>
      <c r="K235" s="71">
        <v>11.0044</v>
      </c>
      <c r="L235" s="71">
        <v>800.20510000000002</v>
      </c>
      <c r="M235" s="71">
        <v>897.80640000000005</v>
      </c>
    </row>
    <row r="236" spans="1:13" x14ac:dyDescent="0.25">
      <c r="A236" s="71" t="s">
        <v>211</v>
      </c>
      <c r="B236" s="71" t="s">
        <v>808</v>
      </c>
      <c r="C236" s="71">
        <v>0.1</v>
      </c>
      <c r="D236" s="71">
        <v>158.03639999999999</v>
      </c>
      <c r="E236" s="71">
        <v>14.415699999999999</v>
      </c>
      <c r="F236" s="71">
        <v>1.4416</v>
      </c>
      <c r="G236" s="71">
        <v>15.803599999999999</v>
      </c>
      <c r="H236" s="71">
        <v>0.9</v>
      </c>
      <c r="I236" s="71">
        <v>145.8313</v>
      </c>
      <c r="J236" s="71">
        <v>14.415699999999999</v>
      </c>
      <c r="K236" s="71">
        <v>12.9741</v>
      </c>
      <c r="L236" s="71">
        <v>131.2482</v>
      </c>
      <c r="M236" s="71">
        <v>147.05179999999999</v>
      </c>
    </row>
    <row r="237" spans="1:13" x14ac:dyDescent="0.25">
      <c r="A237" s="71" t="s">
        <v>212</v>
      </c>
      <c r="B237" s="71" t="s">
        <v>809</v>
      </c>
      <c r="C237" s="71">
        <v>0.1</v>
      </c>
      <c r="D237" s="73">
        <v>1455.7728999999999</v>
      </c>
      <c r="E237" s="71">
        <v>106.0232</v>
      </c>
      <c r="F237" s="71">
        <v>10.6023</v>
      </c>
      <c r="G237" s="71">
        <v>145.57730000000001</v>
      </c>
      <c r="H237" s="71">
        <v>0.9</v>
      </c>
      <c r="I237" s="73">
        <v>1376.3697</v>
      </c>
      <c r="J237" s="71">
        <v>106.0232</v>
      </c>
      <c r="K237" s="71">
        <v>95.420900000000003</v>
      </c>
      <c r="L237" s="73">
        <v>1238.7327</v>
      </c>
      <c r="M237" s="73">
        <v>1384.31</v>
      </c>
    </row>
    <row r="238" spans="1:13" x14ac:dyDescent="0.25">
      <c r="A238" s="71" t="s">
        <v>213</v>
      </c>
      <c r="B238" s="71" t="s">
        <v>810</v>
      </c>
      <c r="C238" s="71">
        <v>0.1</v>
      </c>
      <c r="D238" s="71">
        <v>570.18119999999999</v>
      </c>
      <c r="E238" s="71">
        <v>0</v>
      </c>
      <c r="F238" s="71">
        <v>0</v>
      </c>
      <c r="G238" s="71">
        <v>57.018099999999997</v>
      </c>
      <c r="H238" s="71">
        <v>0.9</v>
      </c>
      <c r="I238" s="71">
        <v>537.69920000000002</v>
      </c>
      <c r="J238" s="71">
        <v>0</v>
      </c>
      <c r="K238" s="71">
        <v>0</v>
      </c>
      <c r="L238" s="71">
        <v>483.92930000000001</v>
      </c>
      <c r="M238" s="71">
        <v>540.94740000000002</v>
      </c>
    </row>
    <row r="239" spans="1:13" x14ac:dyDescent="0.25">
      <c r="A239" s="71" t="s">
        <v>214</v>
      </c>
      <c r="B239" s="71" t="s">
        <v>1182</v>
      </c>
      <c r="C239" s="71">
        <v>0.1</v>
      </c>
      <c r="D239" s="71">
        <v>877.82039999999995</v>
      </c>
      <c r="E239" s="71">
        <v>28.580300000000001</v>
      </c>
      <c r="F239" s="71">
        <v>2.8580000000000001</v>
      </c>
      <c r="G239" s="71">
        <v>87.781999999999996</v>
      </c>
      <c r="H239" s="71">
        <v>0.9</v>
      </c>
      <c r="I239" s="71">
        <v>806.67089999999996</v>
      </c>
      <c r="J239" s="71">
        <v>28.580300000000001</v>
      </c>
      <c r="K239" s="71">
        <v>25.722300000000001</v>
      </c>
      <c r="L239" s="71">
        <v>726.00379999999996</v>
      </c>
      <c r="M239" s="71">
        <v>813.78579999999999</v>
      </c>
    </row>
    <row r="240" spans="1:13" x14ac:dyDescent="0.25">
      <c r="A240" s="71" t="s">
        <v>215</v>
      </c>
      <c r="B240" s="71" t="s">
        <v>812</v>
      </c>
      <c r="C240" s="71">
        <v>0.1</v>
      </c>
      <c r="D240" s="71">
        <v>973.14059999999995</v>
      </c>
      <c r="E240" s="71">
        <v>1.79</v>
      </c>
      <c r="F240" s="71">
        <v>0.17899999999999999</v>
      </c>
      <c r="G240" s="71">
        <v>97.314099999999996</v>
      </c>
      <c r="H240" s="71">
        <v>0.9</v>
      </c>
      <c r="I240" s="71">
        <v>839.8116</v>
      </c>
      <c r="J240" s="71">
        <v>1.79</v>
      </c>
      <c r="K240" s="71">
        <v>1.611</v>
      </c>
      <c r="L240" s="71">
        <v>755.83040000000005</v>
      </c>
      <c r="M240" s="71">
        <v>853.14449999999999</v>
      </c>
    </row>
    <row r="241" spans="1:13" x14ac:dyDescent="0.25">
      <c r="A241" s="71" t="s">
        <v>217</v>
      </c>
      <c r="B241" s="71" t="s">
        <v>1209</v>
      </c>
      <c r="C241" s="71">
        <v>0.1</v>
      </c>
      <c r="D241" s="73">
        <v>2106.9566</v>
      </c>
      <c r="E241" s="71">
        <v>78.257400000000004</v>
      </c>
      <c r="F241" s="71">
        <v>7.8257000000000003</v>
      </c>
      <c r="G241" s="71">
        <v>210.69569999999999</v>
      </c>
      <c r="H241" s="71">
        <v>0.9</v>
      </c>
      <c r="I241" s="73">
        <v>1982.9109000000001</v>
      </c>
      <c r="J241" s="71">
        <v>78.257400000000004</v>
      </c>
      <c r="K241" s="71">
        <v>70.431700000000006</v>
      </c>
      <c r="L241" s="73">
        <v>1784.6197999999999</v>
      </c>
      <c r="M241" s="73">
        <v>1995.3154999999999</v>
      </c>
    </row>
    <row r="242" spans="1:13" x14ac:dyDescent="0.25">
      <c r="A242" s="71" t="s">
        <v>218</v>
      </c>
      <c r="B242" s="71" t="s">
        <v>815</v>
      </c>
      <c r="C242" s="71">
        <v>0.1</v>
      </c>
      <c r="D242" s="71">
        <v>260.11410000000001</v>
      </c>
      <c r="E242" s="71">
        <v>2.4220999999999999</v>
      </c>
      <c r="F242" s="71">
        <v>0.2422</v>
      </c>
      <c r="G242" s="71">
        <v>26.011399999999998</v>
      </c>
      <c r="H242" s="71">
        <v>0.9</v>
      </c>
      <c r="I242" s="71">
        <v>203.2662</v>
      </c>
      <c r="J242" s="71">
        <v>2.4220999999999999</v>
      </c>
      <c r="K242" s="71">
        <v>2.1798999999999999</v>
      </c>
      <c r="L242" s="71">
        <v>182.93960000000001</v>
      </c>
      <c r="M242" s="71">
        <v>208.95099999999999</v>
      </c>
    </row>
    <row r="243" spans="1:13" x14ac:dyDescent="0.25">
      <c r="A243" s="71" t="s">
        <v>219</v>
      </c>
      <c r="B243" s="71" t="s">
        <v>816</v>
      </c>
      <c r="C243" s="71">
        <v>0.1</v>
      </c>
      <c r="D243" s="73">
        <v>1022.2634</v>
      </c>
      <c r="E243" s="71">
        <v>0</v>
      </c>
      <c r="F243" s="71">
        <v>0</v>
      </c>
      <c r="G243" s="71">
        <v>102.22629999999999</v>
      </c>
      <c r="H243" s="71">
        <v>0.9</v>
      </c>
      <c r="I243" s="71">
        <v>954.34130000000005</v>
      </c>
      <c r="J243" s="71">
        <v>0</v>
      </c>
      <c r="K243" s="71">
        <v>0</v>
      </c>
      <c r="L243" s="71">
        <v>858.90719999999999</v>
      </c>
      <c r="M243" s="71">
        <v>961.13350000000003</v>
      </c>
    </row>
    <row r="244" spans="1:13" x14ac:dyDescent="0.25">
      <c r="A244" s="71" t="s">
        <v>220</v>
      </c>
      <c r="B244" s="71" t="s">
        <v>817</v>
      </c>
      <c r="C244" s="71">
        <v>0.1</v>
      </c>
      <c r="D244" s="71">
        <v>116.2478</v>
      </c>
      <c r="E244" s="71">
        <v>2.3692000000000002</v>
      </c>
      <c r="F244" s="71">
        <v>0.2369</v>
      </c>
      <c r="G244" s="71">
        <v>11.6248</v>
      </c>
      <c r="H244" s="71">
        <v>0.9</v>
      </c>
      <c r="I244" s="71">
        <v>100.64400000000001</v>
      </c>
      <c r="J244" s="71">
        <v>2.3692000000000002</v>
      </c>
      <c r="K244" s="71">
        <v>2.1322999999999999</v>
      </c>
      <c r="L244" s="71">
        <v>90.579599999999999</v>
      </c>
      <c r="M244" s="71">
        <v>102.20440000000001</v>
      </c>
    </row>
    <row r="245" spans="1:13" x14ac:dyDescent="0.25">
      <c r="A245" s="71" t="s">
        <v>221</v>
      </c>
      <c r="B245" s="71" t="s">
        <v>1210</v>
      </c>
      <c r="C245" s="71">
        <v>0.1</v>
      </c>
      <c r="D245" s="73">
        <v>1492.2809</v>
      </c>
      <c r="E245" s="71">
        <v>402.40390000000002</v>
      </c>
      <c r="F245" s="71">
        <v>40.240400000000001</v>
      </c>
      <c r="G245" s="71">
        <v>149.22810000000001</v>
      </c>
      <c r="H245" s="71">
        <v>0.9</v>
      </c>
      <c r="I245" s="73">
        <v>1366.5293999999999</v>
      </c>
      <c r="J245" s="71">
        <v>402.40390000000002</v>
      </c>
      <c r="K245" s="71">
        <v>362.1635</v>
      </c>
      <c r="L245" s="73">
        <v>1229.8765000000001</v>
      </c>
      <c r="M245" s="73">
        <v>1379.1045999999999</v>
      </c>
    </row>
    <row r="246" spans="1:13" x14ac:dyDescent="0.25">
      <c r="A246" s="71" t="s">
        <v>222</v>
      </c>
      <c r="B246" s="71" t="s">
        <v>819</v>
      </c>
      <c r="C246" s="71">
        <v>0.1</v>
      </c>
      <c r="D246" s="71">
        <v>310.44439999999997</v>
      </c>
      <c r="E246" s="71">
        <v>0</v>
      </c>
      <c r="F246" s="71">
        <v>0</v>
      </c>
      <c r="G246" s="71">
        <v>31.0444</v>
      </c>
      <c r="H246" s="71">
        <v>0.9</v>
      </c>
      <c r="I246" s="71">
        <v>272.14049999999997</v>
      </c>
      <c r="J246" s="71">
        <v>0</v>
      </c>
      <c r="K246" s="71">
        <v>0</v>
      </c>
      <c r="L246" s="71">
        <v>244.9264</v>
      </c>
      <c r="M246" s="71">
        <v>275.9708</v>
      </c>
    </row>
    <row r="247" spans="1:13" x14ac:dyDescent="0.25">
      <c r="A247" s="71" t="s">
        <v>1165</v>
      </c>
      <c r="B247" s="71" t="s">
        <v>1157</v>
      </c>
      <c r="C247" s="71">
        <v>0.1</v>
      </c>
      <c r="D247" s="71">
        <v>418.69799999999998</v>
      </c>
      <c r="E247" s="71">
        <v>11.250400000000001</v>
      </c>
      <c r="F247" s="71">
        <v>1.125</v>
      </c>
      <c r="G247" s="71">
        <v>41.869799999999998</v>
      </c>
      <c r="H247" s="71">
        <v>0.9</v>
      </c>
      <c r="I247" s="71">
        <v>384.96620000000001</v>
      </c>
      <c r="J247" s="71">
        <v>11.250400000000001</v>
      </c>
      <c r="K247" s="71">
        <v>10.125400000000001</v>
      </c>
      <c r="L247" s="71">
        <v>346.46960000000001</v>
      </c>
      <c r="M247" s="71">
        <v>388.33940000000001</v>
      </c>
    </row>
    <row r="248" spans="1:13" x14ac:dyDescent="0.25">
      <c r="A248" s="71" t="s">
        <v>1223</v>
      </c>
      <c r="B248" s="71" t="s">
        <v>1226</v>
      </c>
      <c r="C248" s="71">
        <v>0.1</v>
      </c>
      <c r="D248" s="71">
        <v>207.30170000000001</v>
      </c>
      <c r="E248" s="71">
        <v>0</v>
      </c>
      <c r="F248" s="71">
        <v>0</v>
      </c>
      <c r="G248" s="71">
        <v>20.7302</v>
      </c>
      <c r="H248" s="71">
        <v>0.9</v>
      </c>
      <c r="I248" s="71">
        <v>181.41720000000001</v>
      </c>
      <c r="J248" s="71">
        <v>0</v>
      </c>
      <c r="K248" s="71">
        <v>0</v>
      </c>
      <c r="L248" s="71">
        <v>163.27549999999999</v>
      </c>
      <c r="M248" s="71">
        <v>184.00569999999999</v>
      </c>
    </row>
    <row r="249" spans="1:13" x14ac:dyDescent="0.25">
      <c r="A249" s="71" t="s">
        <v>223</v>
      </c>
      <c r="B249" s="71" t="s">
        <v>820</v>
      </c>
      <c r="C249" s="71">
        <v>0.1</v>
      </c>
      <c r="D249" s="73">
        <v>3379.4128000000001</v>
      </c>
      <c r="E249" s="71">
        <v>59.924599999999998</v>
      </c>
      <c r="F249" s="71">
        <v>5.9924999999999997</v>
      </c>
      <c r="G249" s="71">
        <v>337.94130000000001</v>
      </c>
      <c r="H249" s="71">
        <v>0.9</v>
      </c>
      <c r="I249" s="73">
        <v>3157.3092999999999</v>
      </c>
      <c r="J249" s="71">
        <v>60.012099999999997</v>
      </c>
      <c r="K249" s="71">
        <v>54.010899999999999</v>
      </c>
      <c r="L249" s="73">
        <v>2841.5783999999999</v>
      </c>
      <c r="M249" s="73">
        <v>3179.5196999999998</v>
      </c>
    </row>
    <row r="250" spans="1:13" x14ac:dyDescent="0.25">
      <c r="A250" s="71" t="s">
        <v>532</v>
      </c>
      <c r="B250" s="71" t="s">
        <v>821</v>
      </c>
      <c r="C250" s="71">
        <v>0.1</v>
      </c>
      <c r="D250" s="71">
        <v>173.06049999999999</v>
      </c>
      <c r="E250" s="71">
        <v>0</v>
      </c>
      <c r="F250" s="71">
        <v>0</v>
      </c>
      <c r="G250" s="71">
        <v>17.306000000000001</v>
      </c>
      <c r="H250" s="71">
        <v>0.9</v>
      </c>
      <c r="I250" s="71">
        <v>165.6078</v>
      </c>
      <c r="J250" s="71">
        <v>0</v>
      </c>
      <c r="K250" s="71">
        <v>0</v>
      </c>
      <c r="L250" s="71">
        <v>149.047</v>
      </c>
      <c r="M250" s="71">
        <v>166.35300000000001</v>
      </c>
    </row>
    <row r="251" spans="1:13" x14ac:dyDescent="0.25">
      <c r="A251" s="71" t="s">
        <v>224</v>
      </c>
      <c r="B251" s="71" t="s">
        <v>822</v>
      </c>
      <c r="C251" s="71">
        <v>0.1</v>
      </c>
      <c r="D251" s="71">
        <v>483.35270000000003</v>
      </c>
      <c r="E251" s="71">
        <v>15.0976</v>
      </c>
      <c r="F251" s="71">
        <v>1.5098</v>
      </c>
      <c r="G251" s="71">
        <v>48.335299999999997</v>
      </c>
      <c r="H251" s="71">
        <v>0.9</v>
      </c>
      <c r="I251" s="71">
        <v>460.72469999999998</v>
      </c>
      <c r="J251" s="71">
        <v>15.0976</v>
      </c>
      <c r="K251" s="71">
        <v>13.5878</v>
      </c>
      <c r="L251" s="71">
        <v>414.65219999999999</v>
      </c>
      <c r="M251" s="71">
        <v>462.98750000000001</v>
      </c>
    </row>
    <row r="252" spans="1:13" x14ac:dyDescent="0.25">
      <c r="A252" s="71" t="s">
        <v>225</v>
      </c>
      <c r="B252" s="71" t="s">
        <v>823</v>
      </c>
      <c r="C252" s="71">
        <v>0.1</v>
      </c>
      <c r="D252" s="71">
        <v>816.29169999999999</v>
      </c>
      <c r="E252" s="71">
        <v>74.335999999999999</v>
      </c>
      <c r="F252" s="71">
        <v>7.4336000000000002</v>
      </c>
      <c r="G252" s="71">
        <v>81.629199999999997</v>
      </c>
      <c r="H252" s="71">
        <v>0.9</v>
      </c>
      <c r="I252" s="71">
        <v>783.68330000000003</v>
      </c>
      <c r="J252" s="71">
        <v>74.335999999999999</v>
      </c>
      <c r="K252" s="71">
        <v>66.9024</v>
      </c>
      <c r="L252" s="71">
        <v>705.31500000000005</v>
      </c>
      <c r="M252" s="71">
        <v>786.94420000000002</v>
      </c>
    </row>
    <row r="253" spans="1:13" x14ac:dyDescent="0.25">
      <c r="A253" s="71" t="s">
        <v>226</v>
      </c>
      <c r="B253" s="71" t="s">
        <v>824</v>
      </c>
      <c r="C253" s="71">
        <v>0.1</v>
      </c>
      <c r="D253" s="73">
        <v>6013.3642</v>
      </c>
      <c r="E253" s="71">
        <v>145.47970000000001</v>
      </c>
      <c r="F253" s="71">
        <v>14.548</v>
      </c>
      <c r="G253" s="71">
        <v>601.33640000000003</v>
      </c>
      <c r="H253" s="71">
        <v>0.9</v>
      </c>
      <c r="I253" s="73">
        <v>5724.5879999999997</v>
      </c>
      <c r="J253" s="71">
        <v>145.47970000000001</v>
      </c>
      <c r="K253" s="71">
        <v>130.93170000000001</v>
      </c>
      <c r="L253" s="73">
        <v>5152.1292000000003</v>
      </c>
      <c r="M253" s="73">
        <v>5753.4656000000004</v>
      </c>
    </row>
    <row r="254" spans="1:13" x14ac:dyDescent="0.25">
      <c r="A254" s="71" t="s">
        <v>227</v>
      </c>
      <c r="B254" s="71" t="s">
        <v>825</v>
      </c>
      <c r="C254" s="71">
        <v>0.1</v>
      </c>
      <c r="D254" s="73">
        <v>4701.9332999999997</v>
      </c>
      <c r="E254" s="71">
        <v>137.65469999999999</v>
      </c>
      <c r="F254" s="71">
        <v>13.765499999999999</v>
      </c>
      <c r="G254" s="71">
        <v>470.19330000000002</v>
      </c>
      <c r="H254" s="71">
        <v>0.9</v>
      </c>
      <c r="I254" s="73">
        <v>4464.9618</v>
      </c>
      <c r="J254" s="71">
        <v>137.65469999999999</v>
      </c>
      <c r="K254" s="71">
        <v>123.8892</v>
      </c>
      <c r="L254" s="73">
        <v>4018.4656</v>
      </c>
      <c r="M254" s="73">
        <v>4488.6589000000004</v>
      </c>
    </row>
    <row r="255" spans="1:13" x14ac:dyDescent="0.25">
      <c r="A255" s="71" t="s">
        <v>228</v>
      </c>
      <c r="B255" s="71" t="s">
        <v>826</v>
      </c>
      <c r="C255" s="71">
        <v>0.1</v>
      </c>
      <c r="D255" s="73">
        <v>8508.3554999999997</v>
      </c>
      <c r="E255" s="71">
        <v>245.39689999999999</v>
      </c>
      <c r="F255" s="71">
        <v>24.5397</v>
      </c>
      <c r="G255" s="71">
        <v>850.8356</v>
      </c>
      <c r="H255" s="71">
        <v>0.9</v>
      </c>
      <c r="I255" s="73">
        <v>8030.7329</v>
      </c>
      <c r="J255" s="71">
        <v>245.39689999999999</v>
      </c>
      <c r="K255" s="71">
        <v>220.85720000000001</v>
      </c>
      <c r="L255" s="73">
        <v>7227.6596</v>
      </c>
      <c r="M255" s="73">
        <v>8078.4952000000003</v>
      </c>
    </row>
    <row r="256" spans="1:13" x14ac:dyDescent="0.25">
      <c r="A256" s="71" t="s">
        <v>229</v>
      </c>
      <c r="B256" s="71" t="s">
        <v>827</v>
      </c>
      <c r="C256" s="71">
        <v>0.1</v>
      </c>
      <c r="D256" s="73">
        <v>5960.5757000000003</v>
      </c>
      <c r="E256" s="71">
        <v>230.59280000000001</v>
      </c>
      <c r="F256" s="71">
        <v>23.0593</v>
      </c>
      <c r="G256" s="71">
        <v>596.05759999999998</v>
      </c>
      <c r="H256" s="71">
        <v>0.9</v>
      </c>
      <c r="I256" s="73">
        <v>5594.8816999999999</v>
      </c>
      <c r="J256" s="71">
        <v>230.59280000000001</v>
      </c>
      <c r="K256" s="71">
        <v>207.5335</v>
      </c>
      <c r="L256" s="73">
        <v>5035.3935000000001</v>
      </c>
      <c r="M256" s="73">
        <v>5631.4511000000002</v>
      </c>
    </row>
    <row r="257" spans="1:13" x14ac:dyDescent="0.25">
      <c r="A257" s="71" t="s">
        <v>230</v>
      </c>
      <c r="B257" s="71" t="s">
        <v>828</v>
      </c>
      <c r="C257" s="71">
        <v>0.1</v>
      </c>
      <c r="D257" s="71">
        <v>734.47519999999997</v>
      </c>
      <c r="E257" s="71">
        <v>201.9752</v>
      </c>
      <c r="F257" s="71">
        <v>20.197500000000002</v>
      </c>
      <c r="G257" s="71">
        <v>73.447500000000005</v>
      </c>
      <c r="H257" s="71">
        <v>0.9</v>
      </c>
      <c r="I257" s="71">
        <v>698.37850000000003</v>
      </c>
      <c r="J257" s="71">
        <v>201.9752</v>
      </c>
      <c r="K257" s="71">
        <v>181.77770000000001</v>
      </c>
      <c r="L257" s="71">
        <v>628.54060000000004</v>
      </c>
      <c r="M257" s="71">
        <v>701.98810000000003</v>
      </c>
    </row>
    <row r="258" spans="1:13" x14ac:dyDescent="0.25">
      <c r="A258" s="71" t="s">
        <v>231</v>
      </c>
      <c r="B258" s="71" t="s">
        <v>829</v>
      </c>
      <c r="C258" s="71">
        <v>0.1</v>
      </c>
      <c r="D258" s="73">
        <v>3325.2008000000001</v>
      </c>
      <c r="E258" s="71">
        <v>83.958600000000004</v>
      </c>
      <c r="F258" s="71">
        <v>8.3958999999999993</v>
      </c>
      <c r="G258" s="71">
        <v>332.52010000000001</v>
      </c>
      <c r="H258" s="71">
        <v>0.9</v>
      </c>
      <c r="I258" s="73">
        <v>3118.8969000000002</v>
      </c>
      <c r="J258" s="71">
        <v>84.159700000000001</v>
      </c>
      <c r="K258" s="71">
        <v>75.743700000000004</v>
      </c>
      <c r="L258" s="73">
        <v>2807.0072</v>
      </c>
      <c r="M258" s="73">
        <v>3139.5273000000002</v>
      </c>
    </row>
    <row r="259" spans="1:13" x14ac:dyDescent="0.25">
      <c r="A259" s="71" t="s">
        <v>232</v>
      </c>
      <c r="B259" s="71" t="s">
        <v>830</v>
      </c>
      <c r="C259" s="71">
        <v>0.1</v>
      </c>
      <c r="D259" s="73">
        <v>1649.0841</v>
      </c>
      <c r="E259" s="71">
        <v>59.180999999999997</v>
      </c>
      <c r="F259" s="71">
        <v>5.9180999999999999</v>
      </c>
      <c r="G259" s="71">
        <v>164.9084</v>
      </c>
      <c r="H259" s="71">
        <v>0.9</v>
      </c>
      <c r="I259" s="73">
        <v>1556.3572999999999</v>
      </c>
      <c r="J259" s="71">
        <v>59.180999999999997</v>
      </c>
      <c r="K259" s="71">
        <v>53.262900000000002</v>
      </c>
      <c r="L259" s="73">
        <v>1400.7216000000001</v>
      </c>
      <c r="M259" s="73">
        <v>1565.63</v>
      </c>
    </row>
    <row r="260" spans="1:13" x14ac:dyDescent="0.25">
      <c r="A260" s="71" t="s">
        <v>233</v>
      </c>
      <c r="B260" s="71" t="s">
        <v>831</v>
      </c>
      <c r="C260" s="71">
        <v>0.1</v>
      </c>
      <c r="D260" s="73">
        <v>3477.6943999999999</v>
      </c>
      <c r="E260" s="71">
        <v>127.6944</v>
      </c>
      <c r="F260" s="71">
        <v>12.769399999999999</v>
      </c>
      <c r="G260" s="71">
        <v>347.76940000000002</v>
      </c>
      <c r="H260" s="71">
        <v>0.9</v>
      </c>
      <c r="I260" s="73">
        <v>3264.2388000000001</v>
      </c>
      <c r="J260" s="71">
        <v>127.6944</v>
      </c>
      <c r="K260" s="71">
        <v>114.925</v>
      </c>
      <c r="L260" s="73">
        <v>2937.8148999999999</v>
      </c>
      <c r="M260" s="73">
        <v>3285.5843</v>
      </c>
    </row>
    <row r="261" spans="1:13" x14ac:dyDescent="0.25">
      <c r="A261" s="71" t="s">
        <v>234</v>
      </c>
      <c r="B261" s="71" t="s">
        <v>832</v>
      </c>
      <c r="C261" s="71">
        <v>0.1</v>
      </c>
      <c r="D261" s="73">
        <v>1014.217</v>
      </c>
      <c r="E261" s="71">
        <v>15.717000000000001</v>
      </c>
      <c r="F261" s="71">
        <v>1.5717000000000001</v>
      </c>
      <c r="G261" s="71">
        <v>101.4217</v>
      </c>
      <c r="H261" s="71">
        <v>0.9</v>
      </c>
      <c r="I261" s="71">
        <v>951.63919999999996</v>
      </c>
      <c r="J261" s="71">
        <v>15.717000000000001</v>
      </c>
      <c r="K261" s="71">
        <v>14.145300000000001</v>
      </c>
      <c r="L261" s="71">
        <v>856.47529999999995</v>
      </c>
      <c r="M261" s="71">
        <v>957.89700000000005</v>
      </c>
    </row>
    <row r="262" spans="1:13" x14ac:dyDescent="0.25">
      <c r="A262" s="71" t="s">
        <v>533</v>
      </c>
      <c r="B262" s="71" t="s">
        <v>833</v>
      </c>
      <c r="C262" s="71">
        <v>0.1</v>
      </c>
      <c r="D262" s="71">
        <v>445.22750000000002</v>
      </c>
      <c r="E262" s="71">
        <v>0</v>
      </c>
      <c r="F262" s="71">
        <v>0</v>
      </c>
      <c r="G262" s="71">
        <v>44.522799999999997</v>
      </c>
      <c r="H262" s="71">
        <v>0.9</v>
      </c>
      <c r="I262" s="71">
        <v>421.1617</v>
      </c>
      <c r="J262" s="71">
        <v>0</v>
      </c>
      <c r="K262" s="71">
        <v>0</v>
      </c>
      <c r="L262" s="71">
        <v>379.0455</v>
      </c>
      <c r="M262" s="71">
        <v>423.56830000000002</v>
      </c>
    </row>
    <row r="263" spans="1:13" x14ac:dyDescent="0.25">
      <c r="A263" s="71" t="s">
        <v>235</v>
      </c>
      <c r="B263" s="71" t="s">
        <v>834</v>
      </c>
      <c r="C263" s="71">
        <v>0.1</v>
      </c>
      <c r="D263" s="73">
        <v>2888.7172</v>
      </c>
      <c r="E263" s="71">
        <v>92.002200000000002</v>
      </c>
      <c r="F263" s="71">
        <v>9.2002000000000006</v>
      </c>
      <c r="G263" s="71">
        <v>288.87169999999998</v>
      </c>
      <c r="H263" s="71">
        <v>0.9</v>
      </c>
      <c r="I263" s="73">
        <v>2676.0619999999999</v>
      </c>
      <c r="J263" s="71">
        <v>92.002200000000002</v>
      </c>
      <c r="K263" s="71">
        <v>82.802000000000007</v>
      </c>
      <c r="L263" s="73">
        <v>2408.4558000000002</v>
      </c>
      <c r="M263" s="73">
        <v>2697.3274999999999</v>
      </c>
    </row>
    <row r="264" spans="1:13" x14ac:dyDescent="0.25">
      <c r="A264" s="71" t="s">
        <v>236</v>
      </c>
      <c r="B264" s="71" t="s">
        <v>1239</v>
      </c>
      <c r="C264" s="71">
        <v>0.1</v>
      </c>
      <c r="D264" s="73">
        <v>10939.192300000001</v>
      </c>
      <c r="E264" s="71">
        <v>295.28710000000001</v>
      </c>
      <c r="F264" s="71">
        <v>29.528700000000001</v>
      </c>
      <c r="G264" s="73">
        <v>1093.9192</v>
      </c>
      <c r="H264" s="71">
        <v>0.9</v>
      </c>
      <c r="I264" s="73">
        <v>10169.1988</v>
      </c>
      <c r="J264" s="71">
        <v>295.28699999999998</v>
      </c>
      <c r="K264" s="71">
        <v>265.75830000000002</v>
      </c>
      <c r="L264" s="73">
        <v>9152.2788999999993</v>
      </c>
      <c r="M264" s="73">
        <v>10246.1981</v>
      </c>
    </row>
    <row r="265" spans="1:13" x14ac:dyDescent="0.25">
      <c r="A265" s="71" t="s">
        <v>237</v>
      </c>
      <c r="B265" s="71" t="s">
        <v>836</v>
      </c>
      <c r="C265" s="71">
        <v>0.1</v>
      </c>
      <c r="D265" s="71">
        <v>574.17150000000004</v>
      </c>
      <c r="E265" s="71">
        <v>22.8066</v>
      </c>
      <c r="F265" s="71">
        <v>2.2806999999999999</v>
      </c>
      <c r="G265" s="71">
        <v>57.417200000000001</v>
      </c>
      <c r="H265" s="71">
        <v>0.9</v>
      </c>
      <c r="I265" s="71">
        <v>542.34109999999998</v>
      </c>
      <c r="J265" s="71">
        <v>22.8066</v>
      </c>
      <c r="K265" s="71">
        <v>20.5259</v>
      </c>
      <c r="L265" s="71">
        <v>488.10700000000003</v>
      </c>
      <c r="M265" s="71">
        <v>545.52419999999995</v>
      </c>
    </row>
    <row r="266" spans="1:13" x14ac:dyDescent="0.25">
      <c r="A266" s="71" t="s">
        <v>238</v>
      </c>
      <c r="B266" s="71" t="s">
        <v>837</v>
      </c>
      <c r="C266" s="71">
        <v>0.1</v>
      </c>
      <c r="D266" s="73">
        <v>2461.2824999999998</v>
      </c>
      <c r="E266" s="71">
        <v>80.492500000000007</v>
      </c>
      <c r="F266" s="71">
        <v>8.0492000000000008</v>
      </c>
      <c r="G266" s="71">
        <v>246.12819999999999</v>
      </c>
      <c r="H266" s="71">
        <v>0.9</v>
      </c>
      <c r="I266" s="73">
        <v>2311.9364999999998</v>
      </c>
      <c r="J266" s="71">
        <v>80.492500000000007</v>
      </c>
      <c r="K266" s="71">
        <v>72.443200000000004</v>
      </c>
      <c r="L266" s="73">
        <v>2080.7428</v>
      </c>
      <c r="M266" s="73">
        <v>2326.8710000000001</v>
      </c>
    </row>
    <row r="267" spans="1:13" x14ac:dyDescent="0.25">
      <c r="A267" s="71" t="s">
        <v>239</v>
      </c>
      <c r="B267" s="71" t="s">
        <v>838</v>
      </c>
      <c r="C267" s="71">
        <v>0.1</v>
      </c>
      <c r="D267" s="71">
        <v>223.10329999999999</v>
      </c>
      <c r="E267" s="71">
        <v>0</v>
      </c>
      <c r="F267" s="71">
        <v>0</v>
      </c>
      <c r="G267" s="71">
        <v>22.310300000000002</v>
      </c>
      <c r="H267" s="71">
        <v>0.9</v>
      </c>
      <c r="I267" s="71">
        <v>213.125</v>
      </c>
      <c r="J267" s="71">
        <v>0</v>
      </c>
      <c r="K267" s="71">
        <v>0</v>
      </c>
      <c r="L267" s="71">
        <v>191.8125</v>
      </c>
      <c r="M267" s="71">
        <v>214.12280000000001</v>
      </c>
    </row>
    <row r="268" spans="1:13" x14ac:dyDescent="0.25">
      <c r="A268" s="71" t="s">
        <v>240</v>
      </c>
      <c r="B268" s="71" t="s">
        <v>839</v>
      </c>
      <c r="C268" s="71">
        <v>0.1</v>
      </c>
      <c r="D268" s="73">
        <v>1253.0183999999999</v>
      </c>
      <c r="E268" s="71">
        <v>45.813899999999997</v>
      </c>
      <c r="F268" s="71">
        <v>4.5814000000000004</v>
      </c>
      <c r="G268" s="71">
        <v>125.3018</v>
      </c>
      <c r="H268" s="71">
        <v>0.9</v>
      </c>
      <c r="I268" s="73">
        <v>1171.17</v>
      </c>
      <c r="J268" s="71">
        <v>45.813899999999997</v>
      </c>
      <c r="K268" s="71">
        <v>41.232500000000002</v>
      </c>
      <c r="L268" s="73">
        <v>1054.0530000000001</v>
      </c>
      <c r="M268" s="73">
        <v>1179.3548000000001</v>
      </c>
    </row>
    <row r="269" spans="1:13" x14ac:dyDescent="0.25">
      <c r="A269" s="71" t="s">
        <v>241</v>
      </c>
      <c r="B269" s="71" t="s">
        <v>840</v>
      </c>
      <c r="C269" s="71">
        <v>0.1</v>
      </c>
      <c r="D269" s="71">
        <v>150.30099999999999</v>
      </c>
      <c r="E269" s="71">
        <v>3.6236000000000002</v>
      </c>
      <c r="F269" s="71">
        <v>0.3624</v>
      </c>
      <c r="G269" s="71">
        <v>15.030099999999999</v>
      </c>
      <c r="H269" s="71">
        <v>0.9</v>
      </c>
      <c r="I269" s="71">
        <v>140.04660000000001</v>
      </c>
      <c r="J269" s="71">
        <v>3.6236000000000002</v>
      </c>
      <c r="K269" s="71">
        <v>3.2612000000000001</v>
      </c>
      <c r="L269" s="71">
        <v>126.0419</v>
      </c>
      <c r="M269" s="71">
        <v>141.072</v>
      </c>
    </row>
    <row r="270" spans="1:13" x14ac:dyDescent="0.25">
      <c r="A270" s="71" t="s">
        <v>242</v>
      </c>
      <c r="B270" s="71" t="s">
        <v>841</v>
      </c>
      <c r="C270" s="71">
        <v>0.1</v>
      </c>
      <c r="D270" s="71">
        <v>562.56700000000001</v>
      </c>
      <c r="E270" s="71">
        <v>13.2592</v>
      </c>
      <c r="F270" s="71">
        <v>1.3259000000000001</v>
      </c>
      <c r="G270" s="71">
        <v>56.256700000000002</v>
      </c>
      <c r="H270" s="71">
        <v>0.9</v>
      </c>
      <c r="I270" s="71">
        <v>538.93880000000001</v>
      </c>
      <c r="J270" s="71">
        <v>13.2592</v>
      </c>
      <c r="K270" s="71">
        <v>11.933299999999999</v>
      </c>
      <c r="L270" s="71">
        <v>485.04489999999998</v>
      </c>
      <c r="M270" s="71">
        <v>541.30160000000001</v>
      </c>
    </row>
    <row r="271" spans="1:13" x14ac:dyDescent="0.25">
      <c r="A271" s="71" t="s">
        <v>243</v>
      </c>
      <c r="B271" s="71" t="s">
        <v>842</v>
      </c>
      <c r="C271" s="71">
        <v>0.1</v>
      </c>
      <c r="D271" s="73">
        <v>1295.4598000000001</v>
      </c>
      <c r="E271" s="71">
        <v>55.694499999999998</v>
      </c>
      <c r="F271" s="71">
        <v>5.5693999999999999</v>
      </c>
      <c r="G271" s="71">
        <v>129.54599999999999</v>
      </c>
      <c r="H271" s="71">
        <v>0.9</v>
      </c>
      <c r="I271" s="73">
        <v>1214.7235000000001</v>
      </c>
      <c r="J271" s="71">
        <v>55.694499999999998</v>
      </c>
      <c r="K271" s="71">
        <v>50.125</v>
      </c>
      <c r="L271" s="73">
        <v>1093.2511999999999</v>
      </c>
      <c r="M271" s="73">
        <v>1222.7972</v>
      </c>
    </row>
    <row r="272" spans="1:13" x14ac:dyDescent="0.25">
      <c r="A272" s="71" t="s">
        <v>244</v>
      </c>
      <c r="B272" s="71" t="s">
        <v>843</v>
      </c>
      <c r="C272" s="71">
        <v>0.1</v>
      </c>
      <c r="D272" s="71">
        <v>282.1474</v>
      </c>
      <c r="E272" s="71">
        <v>0</v>
      </c>
      <c r="F272" s="71">
        <v>0</v>
      </c>
      <c r="G272" s="71">
        <v>28.214700000000001</v>
      </c>
      <c r="H272" s="71">
        <v>0.9</v>
      </c>
      <c r="I272" s="71">
        <v>263.89550000000003</v>
      </c>
      <c r="J272" s="71">
        <v>0</v>
      </c>
      <c r="K272" s="71">
        <v>0</v>
      </c>
      <c r="L272" s="71">
        <v>237.506</v>
      </c>
      <c r="M272" s="71">
        <v>265.72070000000002</v>
      </c>
    </row>
    <row r="273" spans="1:13" x14ac:dyDescent="0.25">
      <c r="A273" s="71" t="s">
        <v>245</v>
      </c>
      <c r="B273" s="71" t="s">
        <v>844</v>
      </c>
      <c r="C273" s="71">
        <v>0.1</v>
      </c>
      <c r="D273" s="73">
        <v>3390.5165000000002</v>
      </c>
      <c r="E273" s="71">
        <v>49.201099999999997</v>
      </c>
      <c r="F273" s="71">
        <v>4.9200999999999997</v>
      </c>
      <c r="G273" s="71">
        <v>339.05160000000001</v>
      </c>
      <c r="H273" s="71">
        <v>0.9</v>
      </c>
      <c r="I273" s="73">
        <v>3177.5839999999998</v>
      </c>
      <c r="J273" s="71">
        <v>49.201099999999997</v>
      </c>
      <c r="K273" s="71">
        <v>44.280999999999999</v>
      </c>
      <c r="L273" s="73">
        <v>2859.8256000000001</v>
      </c>
      <c r="M273" s="73">
        <v>3198.8771999999999</v>
      </c>
    </row>
    <row r="274" spans="1:13" x14ac:dyDescent="0.25">
      <c r="A274" s="71" t="s">
        <v>246</v>
      </c>
      <c r="B274" s="71" t="s">
        <v>845</v>
      </c>
      <c r="C274" s="71">
        <v>0.1</v>
      </c>
      <c r="D274" s="71">
        <v>528.60469999999998</v>
      </c>
      <c r="E274" s="71">
        <v>25.354700000000001</v>
      </c>
      <c r="F274" s="71">
        <v>2.5354999999999999</v>
      </c>
      <c r="G274" s="71">
        <v>52.860500000000002</v>
      </c>
      <c r="H274" s="71">
        <v>0.9</v>
      </c>
      <c r="I274" s="71">
        <v>494.07040000000001</v>
      </c>
      <c r="J274" s="71">
        <v>30.313300000000002</v>
      </c>
      <c r="K274" s="71">
        <v>27.282</v>
      </c>
      <c r="L274" s="71">
        <v>444.66340000000002</v>
      </c>
      <c r="M274" s="71">
        <v>497.52390000000003</v>
      </c>
    </row>
    <row r="275" spans="1:13" x14ac:dyDescent="0.25">
      <c r="A275" s="71" t="s">
        <v>247</v>
      </c>
      <c r="B275" s="71" t="s">
        <v>846</v>
      </c>
      <c r="C275" s="71">
        <v>0.1</v>
      </c>
      <c r="D275" s="71">
        <v>475.15530000000001</v>
      </c>
      <c r="E275" s="71">
        <v>12.2094</v>
      </c>
      <c r="F275" s="71">
        <v>1.2209000000000001</v>
      </c>
      <c r="G275" s="71">
        <v>47.515500000000003</v>
      </c>
      <c r="H275" s="71">
        <v>0.9</v>
      </c>
      <c r="I275" s="71">
        <v>452.24860000000001</v>
      </c>
      <c r="J275" s="71">
        <v>12.2094</v>
      </c>
      <c r="K275" s="71">
        <v>10.9885</v>
      </c>
      <c r="L275" s="71">
        <v>407.02370000000002</v>
      </c>
      <c r="M275" s="71">
        <v>454.53919999999999</v>
      </c>
    </row>
    <row r="276" spans="1:13" x14ac:dyDescent="0.25">
      <c r="A276" s="71" t="s">
        <v>248</v>
      </c>
      <c r="B276" s="71" t="s">
        <v>847</v>
      </c>
      <c r="C276" s="71">
        <v>0.1</v>
      </c>
      <c r="D276" s="71">
        <v>770.12329999999997</v>
      </c>
      <c r="E276" s="71">
        <v>26.906500000000001</v>
      </c>
      <c r="F276" s="71">
        <v>2.6905999999999999</v>
      </c>
      <c r="G276" s="71">
        <v>77.012299999999996</v>
      </c>
      <c r="H276" s="71">
        <v>0.9</v>
      </c>
      <c r="I276" s="71">
        <v>734.26660000000004</v>
      </c>
      <c r="J276" s="71">
        <v>26.906500000000001</v>
      </c>
      <c r="K276" s="71">
        <v>24.215800000000002</v>
      </c>
      <c r="L276" s="71">
        <v>660.83989999999994</v>
      </c>
      <c r="M276" s="71">
        <v>737.85220000000004</v>
      </c>
    </row>
    <row r="277" spans="1:13" x14ac:dyDescent="0.25">
      <c r="A277" s="71" t="s">
        <v>534</v>
      </c>
      <c r="B277" s="71" t="s">
        <v>848</v>
      </c>
      <c r="C277" s="71">
        <v>0.1</v>
      </c>
      <c r="D277" s="71">
        <v>127.26309999999999</v>
      </c>
      <c r="E277" s="71">
        <v>0</v>
      </c>
      <c r="F277" s="71">
        <v>0</v>
      </c>
      <c r="G277" s="71">
        <v>12.7263</v>
      </c>
      <c r="H277" s="71">
        <v>0.9</v>
      </c>
      <c r="I277" s="71">
        <v>120.80249999999999</v>
      </c>
      <c r="J277" s="71">
        <v>0</v>
      </c>
      <c r="K277" s="71">
        <v>0</v>
      </c>
      <c r="L277" s="71">
        <v>108.7222</v>
      </c>
      <c r="M277" s="71">
        <v>121.4485</v>
      </c>
    </row>
    <row r="278" spans="1:13" x14ac:dyDescent="0.25">
      <c r="A278" s="71" t="s">
        <v>249</v>
      </c>
      <c r="B278" s="71" t="s">
        <v>849</v>
      </c>
      <c r="C278" s="71">
        <v>0.1</v>
      </c>
      <c r="D278" s="73">
        <v>4498.6548000000003</v>
      </c>
      <c r="E278" s="71">
        <v>127.4216</v>
      </c>
      <c r="F278" s="71">
        <v>12.7422</v>
      </c>
      <c r="G278" s="71">
        <v>449.8655</v>
      </c>
      <c r="H278" s="71">
        <v>0.9</v>
      </c>
      <c r="I278" s="73">
        <v>4280.1986999999999</v>
      </c>
      <c r="J278" s="71">
        <v>127.4216</v>
      </c>
      <c r="K278" s="71">
        <v>114.6794</v>
      </c>
      <c r="L278" s="73">
        <v>3852.1788000000001</v>
      </c>
      <c r="M278" s="73">
        <v>4302.0442999999996</v>
      </c>
    </row>
    <row r="279" spans="1:13" x14ac:dyDescent="0.25">
      <c r="A279" s="71" t="s">
        <v>535</v>
      </c>
      <c r="B279" s="71" t="s">
        <v>850</v>
      </c>
      <c r="C279" s="71">
        <v>0.1</v>
      </c>
      <c r="D279" s="71">
        <v>731.82090000000005</v>
      </c>
      <c r="E279" s="71">
        <v>26.110399999999998</v>
      </c>
      <c r="F279" s="71">
        <v>2.6110000000000002</v>
      </c>
      <c r="G279" s="71">
        <v>73.182100000000005</v>
      </c>
      <c r="H279" s="71">
        <v>0.9</v>
      </c>
      <c r="I279" s="71">
        <v>688.81820000000005</v>
      </c>
      <c r="J279" s="71">
        <v>26.110399999999998</v>
      </c>
      <c r="K279" s="71">
        <v>23.499400000000001</v>
      </c>
      <c r="L279" s="71">
        <v>619.93640000000005</v>
      </c>
      <c r="M279" s="71">
        <v>693.11850000000004</v>
      </c>
    </row>
    <row r="280" spans="1:13" x14ac:dyDescent="0.25">
      <c r="A280" s="71" t="s">
        <v>250</v>
      </c>
      <c r="B280" s="71" t="s">
        <v>851</v>
      </c>
      <c r="C280" s="71">
        <v>0.1</v>
      </c>
      <c r="D280" s="71">
        <v>440.52229999999997</v>
      </c>
      <c r="E280" s="71">
        <v>4.0683999999999996</v>
      </c>
      <c r="F280" s="71">
        <v>0.40679999999999999</v>
      </c>
      <c r="G280" s="71">
        <v>44.052199999999999</v>
      </c>
      <c r="H280" s="71">
        <v>0.9</v>
      </c>
      <c r="I280" s="71">
        <v>417.9409</v>
      </c>
      <c r="J280" s="71">
        <v>4.0683999999999996</v>
      </c>
      <c r="K280" s="71">
        <v>3.6616</v>
      </c>
      <c r="L280" s="71">
        <v>376.14679999999998</v>
      </c>
      <c r="M280" s="71">
        <v>420.19900000000001</v>
      </c>
    </row>
    <row r="281" spans="1:13" x14ac:dyDescent="0.25">
      <c r="A281" s="71" t="s">
        <v>251</v>
      </c>
      <c r="B281" s="71" t="s">
        <v>852</v>
      </c>
      <c r="C281" s="71">
        <v>0.1</v>
      </c>
      <c r="D281" s="71">
        <v>961.64930000000004</v>
      </c>
      <c r="E281" s="71">
        <v>31.989899999999999</v>
      </c>
      <c r="F281" s="71">
        <v>3.1989999999999998</v>
      </c>
      <c r="G281" s="71">
        <v>96.164900000000003</v>
      </c>
      <c r="H281" s="71">
        <v>0.9</v>
      </c>
      <c r="I281" s="71">
        <v>911.70270000000005</v>
      </c>
      <c r="J281" s="71">
        <v>31.989899999999999</v>
      </c>
      <c r="K281" s="71">
        <v>28.790900000000001</v>
      </c>
      <c r="L281" s="71">
        <v>820.53240000000005</v>
      </c>
      <c r="M281" s="71">
        <v>916.69730000000004</v>
      </c>
    </row>
    <row r="282" spans="1:13" x14ac:dyDescent="0.25">
      <c r="A282" s="71" t="s">
        <v>252</v>
      </c>
      <c r="B282" s="71" t="s">
        <v>853</v>
      </c>
      <c r="C282" s="71">
        <v>0.1</v>
      </c>
      <c r="D282" s="73">
        <v>2083.6590000000001</v>
      </c>
      <c r="E282" s="71">
        <v>41.728999999999999</v>
      </c>
      <c r="F282" s="71">
        <v>4.1729000000000003</v>
      </c>
      <c r="G282" s="71">
        <v>208.36590000000001</v>
      </c>
      <c r="H282" s="71">
        <v>0.9</v>
      </c>
      <c r="I282" s="73">
        <v>1926.2067</v>
      </c>
      <c r="J282" s="71">
        <v>41.728999999999999</v>
      </c>
      <c r="K282" s="71">
        <v>37.556100000000001</v>
      </c>
      <c r="L282" s="73">
        <v>1733.586</v>
      </c>
      <c r="M282" s="73">
        <v>1941.9519</v>
      </c>
    </row>
    <row r="283" spans="1:13" x14ac:dyDescent="0.25">
      <c r="A283" s="71" t="s">
        <v>253</v>
      </c>
      <c r="B283" s="71" t="s">
        <v>854</v>
      </c>
      <c r="C283" s="71">
        <v>0.1</v>
      </c>
      <c r="D283" s="71">
        <v>318.81389999999999</v>
      </c>
      <c r="E283" s="71">
        <v>0</v>
      </c>
      <c r="F283" s="71">
        <v>0</v>
      </c>
      <c r="G283" s="71">
        <v>31.881399999999999</v>
      </c>
      <c r="H283" s="71">
        <v>0.9</v>
      </c>
      <c r="I283" s="71">
        <v>301.05220000000003</v>
      </c>
      <c r="J283" s="71">
        <v>0</v>
      </c>
      <c r="K283" s="71">
        <v>0</v>
      </c>
      <c r="L283" s="71">
        <v>270.947</v>
      </c>
      <c r="M283" s="71">
        <v>302.82839999999999</v>
      </c>
    </row>
    <row r="284" spans="1:13" x14ac:dyDescent="0.25">
      <c r="A284" s="71" t="s">
        <v>254</v>
      </c>
      <c r="B284" s="71" t="s">
        <v>855</v>
      </c>
      <c r="C284" s="71">
        <v>0.1</v>
      </c>
      <c r="D284" s="71">
        <v>366.43040000000002</v>
      </c>
      <c r="E284" s="71">
        <v>3.9304000000000001</v>
      </c>
      <c r="F284" s="71">
        <v>0.39300000000000002</v>
      </c>
      <c r="G284" s="71">
        <v>36.643000000000001</v>
      </c>
      <c r="H284" s="71">
        <v>0.9</v>
      </c>
      <c r="I284" s="71">
        <v>343.58429999999998</v>
      </c>
      <c r="J284" s="71">
        <v>3.9304000000000001</v>
      </c>
      <c r="K284" s="71">
        <v>3.5373999999999999</v>
      </c>
      <c r="L284" s="71">
        <v>309.22590000000002</v>
      </c>
      <c r="M284" s="71">
        <v>345.8689</v>
      </c>
    </row>
    <row r="285" spans="1:13" x14ac:dyDescent="0.25">
      <c r="A285" s="71" t="s">
        <v>255</v>
      </c>
      <c r="B285" s="71" t="s">
        <v>856</v>
      </c>
      <c r="C285" s="71">
        <v>0.1</v>
      </c>
      <c r="D285" s="71">
        <v>948.8125</v>
      </c>
      <c r="E285" s="71">
        <v>19.400700000000001</v>
      </c>
      <c r="F285" s="71">
        <v>1.9400999999999999</v>
      </c>
      <c r="G285" s="71">
        <v>94.881200000000007</v>
      </c>
      <c r="H285" s="71">
        <v>0.9</v>
      </c>
      <c r="I285" s="71">
        <v>872.87149999999997</v>
      </c>
      <c r="J285" s="71">
        <v>19.400700000000001</v>
      </c>
      <c r="K285" s="71">
        <v>17.460599999999999</v>
      </c>
      <c r="L285" s="71">
        <v>785.58439999999996</v>
      </c>
      <c r="M285" s="71">
        <v>880.46559999999999</v>
      </c>
    </row>
    <row r="286" spans="1:13" x14ac:dyDescent="0.25">
      <c r="A286" s="71" t="s">
        <v>256</v>
      </c>
      <c r="B286" s="71" t="s">
        <v>857</v>
      </c>
      <c r="C286" s="71">
        <v>0.1</v>
      </c>
      <c r="D286" s="71">
        <v>607.94730000000004</v>
      </c>
      <c r="E286" s="71">
        <v>20.382999999999999</v>
      </c>
      <c r="F286" s="71">
        <v>2.0383</v>
      </c>
      <c r="G286" s="71">
        <v>60.794699999999999</v>
      </c>
      <c r="H286" s="71">
        <v>0.9</v>
      </c>
      <c r="I286" s="71">
        <v>586.2373</v>
      </c>
      <c r="J286" s="71">
        <v>20.382999999999999</v>
      </c>
      <c r="K286" s="71">
        <v>18.3447</v>
      </c>
      <c r="L286" s="71">
        <v>527.61360000000002</v>
      </c>
      <c r="M286" s="71">
        <v>588.40830000000005</v>
      </c>
    </row>
    <row r="287" spans="1:13" x14ac:dyDescent="0.25">
      <c r="A287" s="71" t="s">
        <v>257</v>
      </c>
      <c r="B287" s="71" t="s">
        <v>858</v>
      </c>
      <c r="C287" s="71">
        <v>0.1</v>
      </c>
      <c r="D287" s="71">
        <v>743.77480000000003</v>
      </c>
      <c r="E287" s="71">
        <v>36.927199999999999</v>
      </c>
      <c r="F287" s="71">
        <v>3.6926999999999999</v>
      </c>
      <c r="G287" s="71">
        <v>74.377499999999998</v>
      </c>
      <c r="H287" s="71">
        <v>0.9</v>
      </c>
      <c r="I287" s="71">
        <v>682.65880000000004</v>
      </c>
      <c r="J287" s="71">
        <v>36.927199999999999</v>
      </c>
      <c r="K287" s="71">
        <v>33.234499999999997</v>
      </c>
      <c r="L287" s="71">
        <v>614.39290000000005</v>
      </c>
      <c r="M287" s="71">
        <v>688.7704</v>
      </c>
    </row>
    <row r="288" spans="1:13" x14ac:dyDescent="0.25">
      <c r="A288" s="71" t="s">
        <v>258</v>
      </c>
      <c r="B288" s="71" t="s">
        <v>859</v>
      </c>
      <c r="C288" s="71">
        <v>0.1</v>
      </c>
      <c r="D288" s="71">
        <v>769.57060000000001</v>
      </c>
      <c r="E288" s="71">
        <v>26.0441</v>
      </c>
      <c r="F288" s="71">
        <v>2.6044</v>
      </c>
      <c r="G288" s="71">
        <v>76.957099999999997</v>
      </c>
      <c r="H288" s="71">
        <v>0.9</v>
      </c>
      <c r="I288" s="71">
        <v>731.79769999999996</v>
      </c>
      <c r="J288" s="71">
        <v>26.0441</v>
      </c>
      <c r="K288" s="71">
        <v>23.439699999999998</v>
      </c>
      <c r="L288" s="71">
        <v>658.61789999999996</v>
      </c>
      <c r="M288" s="71">
        <v>735.57500000000005</v>
      </c>
    </row>
    <row r="289" spans="1:13" x14ac:dyDescent="0.25">
      <c r="A289" s="71" t="s">
        <v>259</v>
      </c>
      <c r="B289" s="71" t="s">
        <v>860</v>
      </c>
      <c r="C289" s="71">
        <v>0.1</v>
      </c>
      <c r="D289" s="73">
        <v>1559.8255999999999</v>
      </c>
      <c r="E289" s="71">
        <v>58.8371</v>
      </c>
      <c r="F289" s="71">
        <v>5.8837000000000002</v>
      </c>
      <c r="G289" s="71">
        <v>155.98259999999999</v>
      </c>
      <c r="H289" s="71">
        <v>0.9</v>
      </c>
      <c r="I289" s="73">
        <v>1476.2748999999999</v>
      </c>
      <c r="J289" s="71">
        <v>58.8371</v>
      </c>
      <c r="K289" s="71">
        <v>52.953400000000002</v>
      </c>
      <c r="L289" s="73">
        <v>1328.6474000000001</v>
      </c>
      <c r="M289" s="73">
        <v>1484.63</v>
      </c>
    </row>
    <row r="290" spans="1:13" x14ac:dyDescent="0.25">
      <c r="A290" s="71" t="s">
        <v>260</v>
      </c>
      <c r="B290" s="71" t="s">
        <v>861</v>
      </c>
      <c r="C290" s="71">
        <v>0.1</v>
      </c>
      <c r="D290" s="73">
        <v>2194.0513000000001</v>
      </c>
      <c r="E290" s="71">
        <v>104.7343</v>
      </c>
      <c r="F290" s="71">
        <v>10.4734</v>
      </c>
      <c r="G290" s="71">
        <v>219.4051</v>
      </c>
      <c r="H290" s="71">
        <v>0.9</v>
      </c>
      <c r="I290" s="73">
        <v>2100.3352</v>
      </c>
      <c r="J290" s="71">
        <v>104.7343</v>
      </c>
      <c r="K290" s="71">
        <v>94.260900000000007</v>
      </c>
      <c r="L290" s="73">
        <v>1890.3017</v>
      </c>
      <c r="M290" s="73">
        <v>2109.7067999999999</v>
      </c>
    </row>
    <row r="291" spans="1:13" x14ac:dyDescent="0.25">
      <c r="A291" s="71" t="s">
        <v>261</v>
      </c>
      <c r="B291" s="71" t="s">
        <v>862</v>
      </c>
      <c r="C291" s="71">
        <v>0.1</v>
      </c>
      <c r="D291" s="71">
        <v>418.98349999999999</v>
      </c>
      <c r="E291" s="71">
        <v>8.9754000000000005</v>
      </c>
      <c r="F291" s="71">
        <v>0.89749999999999996</v>
      </c>
      <c r="G291" s="71">
        <v>41.898400000000002</v>
      </c>
      <c r="H291" s="71">
        <v>0.9</v>
      </c>
      <c r="I291" s="71">
        <v>409.00080000000003</v>
      </c>
      <c r="J291" s="71">
        <v>8.9754000000000005</v>
      </c>
      <c r="K291" s="71">
        <v>8.0778999999999996</v>
      </c>
      <c r="L291" s="71">
        <v>368.10070000000002</v>
      </c>
      <c r="M291" s="71">
        <v>409.9991</v>
      </c>
    </row>
    <row r="292" spans="1:13" x14ac:dyDescent="0.25">
      <c r="A292" s="71" t="s">
        <v>262</v>
      </c>
      <c r="B292" s="71" t="s">
        <v>863</v>
      </c>
      <c r="C292" s="71">
        <v>0.1</v>
      </c>
      <c r="D292" s="71">
        <v>486.50889999999998</v>
      </c>
      <c r="E292" s="71">
        <v>6.9751000000000003</v>
      </c>
      <c r="F292" s="71">
        <v>0.69750000000000001</v>
      </c>
      <c r="G292" s="71">
        <v>48.6509</v>
      </c>
      <c r="H292" s="71">
        <v>0.9</v>
      </c>
      <c r="I292" s="71">
        <v>462.01830000000001</v>
      </c>
      <c r="J292" s="71">
        <v>6.9751000000000003</v>
      </c>
      <c r="K292" s="71">
        <v>6.2775999999999996</v>
      </c>
      <c r="L292" s="71">
        <v>415.81650000000002</v>
      </c>
      <c r="M292" s="71">
        <v>464.4674</v>
      </c>
    </row>
    <row r="293" spans="1:13" x14ac:dyDescent="0.25">
      <c r="A293" s="71" t="s">
        <v>263</v>
      </c>
      <c r="B293" s="71" t="s">
        <v>864</v>
      </c>
      <c r="C293" s="71">
        <v>0.1</v>
      </c>
      <c r="D293" s="71">
        <v>957.31010000000003</v>
      </c>
      <c r="E293" s="71">
        <v>37.0015</v>
      </c>
      <c r="F293" s="71">
        <v>3.7002000000000002</v>
      </c>
      <c r="G293" s="71">
        <v>95.730999999999995</v>
      </c>
      <c r="H293" s="71">
        <v>0.9</v>
      </c>
      <c r="I293" s="71">
        <v>906.10310000000004</v>
      </c>
      <c r="J293" s="71">
        <v>37.0015</v>
      </c>
      <c r="K293" s="71">
        <v>33.301400000000001</v>
      </c>
      <c r="L293" s="71">
        <v>815.49279999999999</v>
      </c>
      <c r="M293" s="71">
        <v>911.22379999999998</v>
      </c>
    </row>
    <row r="294" spans="1:13" x14ac:dyDescent="0.25">
      <c r="A294" s="71" t="s">
        <v>264</v>
      </c>
      <c r="B294" s="71" t="s">
        <v>865</v>
      </c>
      <c r="C294" s="71">
        <v>0.1</v>
      </c>
      <c r="D294" s="71">
        <v>445.3623</v>
      </c>
      <c r="E294" s="71">
        <v>9.2299999999999993E-2</v>
      </c>
      <c r="F294" s="71">
        <v>9.1999999999999998E-3</v>
      </c>
      <c r="G294" s="71">
        <v>44.536200000000001</v>
      </c>
      <c r="H294" s="71">
        <v>0.9</v>
      </c>
      <c r="I294" s="71">
        <v>414.23129999999998</v>
      </c>
      <c r="J294" s="71">
        <v>9.2299999999999993E-2</v>
      </c>
      <c r="K294" s="71">
        <v>8.3099999999999993E-2</v>
      </c>
      <c r="L294" s="71">
        <v>372.8082</v>
      </c>
      <c r="M294" s="71">
        <v>417.34440000000001</v>
      </c>
    </row>
    <row r="295" spans="1:13" x14ac:dyDescent="0.25">
      <c r="A295" s="71" t="s">
        <v>265</v>
      </c>
      <c r="B295" s="71" t="s">
        <v>866</v>
      </c>
      <c r="C295" s="71">
        <v>0.1</v>
      </c>
      <c r="D295" s="71">
        <v>847.8229</v>
      </c>
      <c r="E295" s="71">
        <v>20.8322</v>
      </c>
      <c r="F295" s="71">
        <v>2.0832000000000002</v>
      </c>
      <c r="G295" s="71">
        <v>84.782300000000006</v>
      </c>
      <c r="H295" s="71">
        <v>0.9</v>
      </c>
      <c r="I295" s="71">
        <v>788.02269999999999</v>
      </c>
      <c r="J295" s="71">
        <v>20.8322</v>
      </c>
      <c r="K295" s="71">
        <v>18.748999999999999</v>
      </c>
      <c r="L295" s="71">
        <v>709.22040000000004</v>
      </c>
      <c r="M295" s="71">
        <v>794.0027</v>
      </c>
    </row>
    <row r="296" spans="1:13" x14ac:dyDescent="0.25">
      <c r="A296" s="71" t="s">
        <v>266</v>
      </c>
      <c r="B296" s="71" t="s">
        <v>867</v>
      </c>
      <c r="C296" s="71">
        <v>0.1</v>
      </c>
      <c r="D296" s="73">
        <v>6951.5373</v>
      </c>
      <c r="E296" s="71">
        <v>191.78960000000001</v>
      </c>
      <c r="F296" s="71">
        <v>19.178999999999998</v>
      </c>
      <c r="G296" s="71">
        <v>695.15369999999996</v>
      </c>
      <c r="H296" s="71">
        <v>0.9</v>
      </c>
      <c r="I296" s="73">
        <v>6389.5221000000001</v>
      </c>
      <c r="J296" s="71">
        <v>191.78960000000001</v>
      </c>
      <c r="K296" s="71">
        <v>172.61060000000001</v>
      </c>
      <c r="L296" s="73">
        <v>5750.5699000000004</v>
      </c>
      <c r="M296" s="73">
        <v>6445.7236000000003</v>
      </c>
    </row>
    <row r="297" spans="1:13" x14ac:dyDescent="0.25">
      <c r="A297" s="71" t="s">
        <v>267</v>
      </c>
      <c r="B297" s="71" t="s">
        <v>868</v>
      </c>
      <c r="C297" s="71">
        <v>0.1</v>
      </c>
      <c r="D297" s="73">
        <v>1618.1442999999999</v>
      </c>
      <c r="E297" s="71">
        <v>36.4953</v>
      </c>
      <c r="F297" s="71">
        <v>3.6495000000000002</v>
      </c>
      <c r="G297" s="71">
        <v>161.81440000000001</v>
      </c>
      <c r="H297" s="71">
        <v>0.9</v>
      </c>
      <c r="I297" s="73">
        <v>1505.741</v>
      </c>
      <c r="J297" s="71">
        <v>36.4955</v>
      </c>
      <c r="K297" s="71">
        <v>32.845999999999997</v>
      </c>
      <c r="L297" s="73">
        <v>1355.1668999999999</v>
      </c>
      <c r="M297" s="73">
        <v>1516.9812999999999</v>
      </c>
    </row>
    <row r="298" spans="1:13" x14ac:dyDescent="0.25">
      <c r="A298" s="71" t="s">
        <v>268</v>
      </c>
      <c r="B298" s="71" t="s">
        <v>869</v>
      </c>
      <c r="C298" s="71">
        <v>0.1</v>
      </c>
      <c r="D298" s="71">
        <v>171.4151</v>
      </c>
      <c r="E298" s="71">
        <v>0</v>
      </c>
      <c r="F298" s="71">
        <v>0</v>
      </c>
      <c r="G298" s="71">
        <v>17.141500000000001</v>
      </c>
      <c r="H298" s="71">
        <v>0.9</v>
      </c>
      <c r="I298" s="71">
        <v>165.98060000000001</v>
      </c>
      <c r="J298" s="71">
        <v>0</v>
      </c>
      <c r="K298" s="71">
        <v>0</v>
      </c>
      <c r="L298" s="71">
        <v>149.38249999999999</v>
      </c>
      <c r="M298" s="71">
        <v>166.524</v>
      </c>
    </row>
    <row r="299" spans="1:13" x14ac:dyDescent="0.25">
      <c r="A299" s="71" t="s">
        <v>269</v>
      </c>
      <c r="B299" s="71" t="s">
        <v>870</v>
      </c>
      <c r="C299" s="71">
        <v>0.1</v>
      </c>
      <c r="D299" s="71">
        <v>106.11920000000001</v>
      </c>
      <c r="E299" s="71">
        <v>0</v>
      </c>
      <c r="F299" s="71">
        <v>0</v>
      </c>
      <c r="G299" s="71">
        <v>10.6119</v>
      </c>
      <c r="H299" s="71">
        <v>0.9</v>
      </c>
      <c r="I299" s="71">
        <v>97.025300000000001</v>
      </c>
      <c r="J299" s="71">
        <v>0</v>
      </c>
      <c r="K299" s="71">
        <v>0</v>
      </c>
      <c r="L299" s="71">
        <v>87.322800000000001</v>
      </c>
      <c r="M299" s="71">
        <v>97.934700000000007</v>
      </c>
    </row>
    <row r="300" spans="1:13" x14ac:dyDescent="0.25">
      <c r="A300" s="71" t="s">
        <v>270</v>
      </c>
      <c r="B300" s="71" t="s">
        <v>871</v>
      </c>
      <c r="C300" s="71">
        <v>0.1</v>
      </c>
      <c r="D300" s="71">
        <v>222.1729</v>
      </c>
      <c r="E300" s="71">
        <v>7.5933000000000002</v>
      </c>
      <c r="F300" s="71">
        <v>0.75929999999999997</v>
      </c>
      <c r="G300" s="71">
        <v>22.217300000000002</v>
      </c>
      <c r="H300" s="71">
        <v>0.9</v>
      </c>
      <c r="I300" s="71">
        <v>203.52690000000001</v>
      </c>
      <c r="J300" s="71">
        <v>7.5933000000000002</v>
      </c>
      <c r="K300" s="71">
        <v>6.8339999999999996</v>
      </c>
      <c r="L300" s="71">
        <v>183.17420000000001</v>
      </c>
      <c r="M300" s="71">
        <v>205.39150000000001</v>
      </c>
    </row>
    <row r="301" spans="1:13" x14ac:dyDescent="0.25">
      <c r="A301" s="71" t="s">
        <v>271</v>
      </c>
      <c r="B301" s="71" t="s">
        <v>872</v>
      </c>
      <c r="C301" s="71">
        <v>0.1</v>
      </c>
      <c r="D301" s="71">
        <v>663.65060000000005</v>
      </c>
      <c r="E301" s="71">
        <v>33.683900000000001</v>
      </c>
      <c r="F301" s="71">
        <v>3.3683999999999998</v>
      </c>
      <c r="G301" s="71">
        <v>66.365099999999998</v>
      </c>
      <c r="H301" s="71">
        <v>0.9</v>
      </c>
      <c r="I301" s="71">
        <v>636.96559999999999</v>
      </c>
      <c r="J301" s="71">
        <v>33.683900000000001</v>
      </c>
      <c r="K301" s="71">
        <v>30.3155</v>
      </c>
      <c r="L301" s="71">
        <v>573.26900000000001</v>
      </c>
      <c r="M301" s="71">
        <v>639.63409999999999</v>
      </c>
    </row>
    <row r="302" spans="1:13" x14ac:dyDescent="0.25">
      <c r="A302" s="71" t="s">
        <v>272</v>
      </c>
      <c r="B302" s="71" t="s">
        <v>873</v>
      </c>
      <c r="C302" s="71">
        <v>0.1</v>
      </c>
      <c r="D302" s="71">
        <v>843.8338</v>
      </c>
      <c r="E302" s="71">
        <v>1.9099999999999999E-2</v>
      </c>
      <c r="F302" s="71">
        <v>1.9E-3</v>
      </c>
      <c r="G302" s="71">
        <v>84.383399999999995</v>
      </c>
      <c r="H302" s="71">
        <v>0.9</v>
      </c>
      <c r="I302" s="71">
        <v>798.80769999999995</v>
      </c>
      <c r="J302" s="71">
        <v>1.9099999999999999E-2</v>
      </c>
      <c r="K302" s="71">
        <v>1.72E-2</v>
      </c>
      <c r="L302" s="71">
        <v>718.92690000000005</v>
      </c>
      <c r="M302" s="71">
        <v>803.31029999999998</v>
      </c>
    </row>
    <row r="303" spans="1:13" x14ac:dyDescent="0.25">
      <c r="A303" s="71" t="s">
        <v>273</v>
      </c>
      <c r="B303" s="71" t="s">
        <v>874</v>
      </c>
      <c r="C303" s="71">
        <v>0.1</v>
      </c>
      <c r="D303" s="71">
        <v>177.77180000000001</v>
      </c>
      <c r="E303" s="71">
        <v>0</v>
      </c>
      <c r="F303" s="71">
        <v>0</v>
      </c>
      <c r="G303" s="71">
        <v>17.777200000000001</v>
      </c>
      <c r="H303" s="71">
        <v>0.9</v>
      </c>
      <c r="I303" s="71">
        <v>169.06379999999999</v>
      </c>
      <c r="J303" s="71">
        <v>0</v>
      </c>
      <c r="K303" s="71">
        <v>0</v>
      </c>
      <c r="L303" s="71">
        <v>152.1574</v>
      </c>
      <c r="M303" s="71">
        <v>169.93459999999999</v>
      </c>
    </row>
    <row r="304" spans="1:13" x14ac:dyDescent="0.25">
      <c r="A304" s="71" t="s">
        <v>536</v>
      </c>
      <c r="B304" s="71" t="s">
        <v>875</v>
      </c>
      <c r="C304" s="71">
        <v>0.1</v>
      </c>
      <c r="D304" s="71">
        <v>63.684899999999999</v>
      </c>
      <c r="E304" s="71">
        <v>0</v>
      </c>
      <c r="F304" s="71">
        <v>0</v>
      </c>
      <c r="G304" s="71">
        <v>6.3685</v>
      </c>
      <c r="H304" s="71">
        <v>0.9</v>
      </c>
      <c r="I304" s="71">
        <v>61.606699999999996</v>
      </c>
      <c r="J304" s="71">
        <v>0</v>
      </c>
      <c r="K304" s="71">
        <v>0</v>
      </c>
      <c r="L304" s="71">
        <v>55.445999999999998</v>
      </c>
      <c r="M304" s="71">
        <v>61.814500000000002</v>
      </c>
    </row>
    <row r="305" spans="1:13" x14ac:dyDescent="0.25">
      <c r="A305" s="71" t="s">
        <v>274</v>
      </c>
      <c r="B305" s="71" t="s">
        <v>876</v>
      </c>
      <c r="C305" s="71">
        <v>0.1</v>
      </c>
      <c r="D305" s="73">
        <v>1792.0163</v>
      </c>
      <c r="E305" s="71">
        <v>61.963999999999999</v>
      </c>
      <c r="F305" s="71">
        <v>6.1963999999999997</v>
      </c>
      <c r="G305" s="71">
        <v>179.20160000000001</v>
      </c>
      <c r="H305" s="71">
        <v>0.9</v>
      </c>
      <c r="I305" s="73">
        <v>1708.6414</v>
      </c>
      <c r="J305" s="71">
        <v>61.963999999999999</v>
      </c>
      <c r="K305" s="71">
        <v>55.767600000000002</v>
      </c>
      <c r="L305" s="73">
        <v>1537.7773</v>
      </c>
      <c r="M305" s="73">
        <v>1716.9789000000001</v>
      </c>
    </row>
    <row r="306" spans="1:13" x14ac:dyDescent="0.25">
      <c r="A306" s="71" t="s">
        <v>275</v>
      </c>
      <c r="B306" s="71" t="s">
        <v>877</v>
      </c>
      <c r="C306" s="71">
        <v>0.1</v>
      </c>
      <c r="D306" s="73">
        <v>4370.3885</v>
      </c>
      <c r="E306" s="71">
        <v>182.32339999999999</v>
      </c>
      <c r="F306" s="71">
        <v>18.232299999999999</v>
      </c>
      <c r="G306" s="71">
        <v>437.03879999999998</v>
      </c>
      <c r="H306" s="71">
        <v>0.9</v>
      </c>
      <c r="I306" s="73">
        <v>4190.2226000000001</v>
      </c>
      <c r="J306" s="71">
        <v>182.32339999999999</v>
      </c>
      <c r="K306" s="71">
        <v>164.09110000000001</v>
      </c>
      <c r="L306" s="73">
        <v>3771.2003</v>
      </c>
      <c r="M306" s="73">
        <v>4208.2390999999998</v>
      </c>
    </row>
    <row r="307" spans="1:13" x14ac:dyDescent="0.25">
      <c r="A307" s="71" t="s">
        <v>276</v>
      </c>
      <c r="B307" s="71" t="s">
        <v>878</v>
      </c>
      <c r="C307" s="71">
        <v>0.1</v>
      </c>
      <c r="D307" s="71">
        <v>216.32859999999999</v>
      </c>
      <c r="E307" s="71">
        <v>0</v>
      </c>
      <c r="F307" s="71">
        <v>0</v>
      </c>
      <c r="G307" s="71">
        <v>21.632899999999999</v>
      </c>
      <c r="H307" s="71">
        <v>0.9</v>
      </c>
      <c r="I307" s="71">
        <v>203.65610000000001</v>
      </c>
      <c r="J307" s="71">
        <v>0</v>
      </c>
      <c r="K307" s="71">
        <v>0</v>
      </c>
      <c r="L307" s="71">
        <v>183.29050000000001</v>
      </c>
      <c r="M307" s="71">
        <v>204.92339999999999</v>
      </c>
    </row>
    <row r="308" spans="1:13" x14ac:dyDescent="0.25">
      <c r="A308" s="71" t="s">
        <v>277</v>
      </c>
      <c r="B308" s="71" t="s">
        <v>879</v>
      </c>
      <c r="C308" s="71">
        <v>0.1</v>
      </c>
      <c r="D308" s="71">
        <v>210.22489999999999</v>
      </c>
      <c r="E308" s="71">
        <v>0</v>
      </c>
      <c r="F308" s="71">
        <v>0</v>
      </c>
      <c r="G308" s="71">
        <v>21.022500000000001</v>
      </c>
      <c r="H308" s="71">
        <v>0.9</v>
      </c>
      <c r="I308" s="71">
        <v>201.7689</v>
      </c>
      <c r="J308" s="71">
        <v>0</v>
      </c>
      <c r="K308" s="71">
        <v>0</v>
      </c>
      <c r="L308" s="71">
        <v>181.59200000000001</v>
      </c>
      <c r="M308" s="71">
        <v>202.61449999999999</v>
      </c>
    </row>
    <row r="309" spans="1:13" x14ac:dyDescent="0.25">
      <c r="A309" s="71" t="s">
        <v>278</v>
      </c>
      <c r="B309" s="71" t="s">
        <v>880</v>
      </c>
      <c r="C309" s="71">
        <v>0.1</v>
      </c>
      <c r="D309" s="71">
        <v>312.31009999999998</v>
      </c>
      <c r="E309" s="71">
        <v>0</v>
      </c>
      <c r="F309" s="71">
        <v>0</v>
      </c>
      <c r="G309" s="71">
        <v>31.231000000000002</v>
      </c>
      <c r="H309" s="71">
        <v>0.9</v>
      </c>
      <c r="I309" s="71">
        <v>296.4529</v>
      </c>
      <c r="J309" s="71">
        <v>0</v>
      </c>
      <c r="K309" s="71">
        <v>0</v>
      </c>
      <c r="L309" s="71">
        <v>266.80759999999998</v>
      </c>
      <c r="M309" s="71">
        <v>298.03859999999997</v>
      </c>
    </row>
    <row r="310" spans="1:13" x14ac:dyDescent="0.25">
      <c r="A310" s="71" t="s">
        <v>279</v>
      </c>
      <c r="B310" s="71" t="s">
        <v>881</v>
      </c>
      <c r="C310" s="71">
        <v>0.1</v>
      </c>
      <c r="D310" s="73">
        <v>1223.6021000000001</v>
      </c>
      <c r="E310" s="71">
        <v>53.076700000000002</v>
      </c>
      <c r="F310" s="71">
        <v>5.3076999999999996</v>
      </c>
      <c r="G310" s="71">
        <v>122.36020000000001</v>
      </c>
      <c r="H310" s="71">
        <v>0.9</v>
      </c>
      <c r="I310" s="73">
        <v>1148.6994999999999</v>
      </c>
      <c r="J310" s="71">
        <v>53.076700000000002</v>
      </c>
      <c r="K310" s="71">
        <v>47.768999999999998</v>
      </c>
      <c r="L310" s="73">
        <v>1033.8296</v>
      </c>
      <c r="M310" s="73">
        <v>1156.1898000000001</v>
      </c>
    </row>
    <row r="311" spans="1:13" x14ac:dyDescent="0.25">
      <c r="A311" s="71" t="s">
        <v>537</v>
      </c>
      <c r="B311" s="71" t="s">
        <v>882</v>
      </c>
      <c r="C311" s="71">
        <v>0.1</v>
      </c>
      <c r="D311" s="71">
        <v>61.873100000000001</v>
      </c>
      <c r="E311" s="71">
        <v>0</v>
      </c>
      <c r="F311" s="71">
        <v>0</v>
      </c>
      <c r="G311" s="71">
        <v>6.1872999999999996</v>
      </c>
      <c r="H311" s="71">
        <v>0.9</v>
      </c>
      <c r="I311" s="71">
        <v>58.520699999999998</v>
      </c>
      <c r="J311" s="71">
        <v>0</v>
      </c>
      <c r="K311" s="71">
        <v>0</v>
      </c>
      <c r="L311" s="71">
        <v>52.668599999999998</v>
      </c>
      <c r="M311" s="71">
        <v>58.855899999999998</v>
      </c>
    </row>
    <row r="312" spans="1:13" x14ac:dyDescent="0.25">
      <c r="A312" s="71" t="s">
        <v>280</v>
      </c>
      <c r="B312" s="71" t="s">
        <v>883</v>
      </c>
      <c r="C312" s="71">
        <v>0.1</v>
      </c>
      <c r="D312" s="71">
        <v>88.461799999999997</v>
      </c>
      <c r="E312" s="71">
        <v>0</v>
      </c>
      <c r="F312" s="71">
        <v>0</v>
      </c>
      <c r="G312" s="71">
        <v>8.8461999999999996</v>
      </c>
      <c r="H312" s="71">
        <v>0.9</v>
      </c>
      <c r="I312" s="71">
        <v>83.545500000000004</v>
      </c>
      <c r="J312" s="71">
        <v>0</v>
      </c>
      <c r="K312" s="71">
        <v>0</v>
      </c>
      <c r="L312" s="71">
        <v>75.191000000000003</v>
      </c>
      <c r="M312" s="71">
        <v>84.037199999999999</v>
      </c>
    </row>
    <row r="313" spans="1:13" x14ac:dyDescent="0.25">
      <c r="A313" s="71" t="s">
        <v>281</v>
      </c>
      <c r="B313" s="71" t="s">
        <v>884</v>
      </c>
      <c r="C313" s="71">
        <v>0.1</v>
      </c>
      <c r="D313" s="71">
        <v>124.3677</v>
      </c>
      <c r="E313" s="71">
        <v>0</v>
      </c>
      <c r="F313" s="71">
        <v>0</v>
      </c>
      <c r="G313" s="71">
        <v>12.4368</v>
      </c>
      <c r="H313" s="71">
        <v>0.9</v>
      </c>
      <c r="I313" s="71">
        <v>116.1193</v>
      </c>
      <c r="J313" s="71">
        <v>0</v>
      </c>
      <c r="K313" s="71">
        <v>0</v>
      </c>
      <c r="L313" s="71">
        <v>104.5074</v>
      </c>
      <c r="M313" s="71">
        <v>116.9442</v>
      </c>
    </row>
    <row r="314" spans="1:13" x14ac:dyDescent="0.25">
      <c r="A314" s="71" t="s">
        <v>282</v>
      </c>
      <c r="B314" s="71" t="s">
        <v>885</v>
      </c>
      <c r="C314" s="71">
        <v>0.1</v>
      </c>
      <c r="D314" s="73">
        <v>1903.4190000000001</v>
      </c>
      <c r="E314" s="71">
        <v>53.822099999999999</v>
      </c>
      <c r="F314" s="71">
        <v>5.3822000000000001</v>
      </c>
      <c r="G314" s="71">
        <v>190.34190000000001</v>
      </c>
      <c r="H314" s="71">
        <v>0.9</v>
      </c>
      <c r="I314" s="73">
        <v>1843.7728</v>
      </c>
      <c r="J314" s="71">
        <v>53.822099999999999</v>
      </c>
      <c r="K314" s="71">
        <v>48.439900000000002</v>
      </c>
      <c r="L314" s="73">
        <v>1659.3955000000001</v>
      </c>
      <c r="M314" s="73">
        <v>1849.7374</v>
      </c>
    </row>
    <row r="315" spans="1:13" x14ac:dyDescent="0.25">
      <c r="A315" s="71" t="s">
        <v>283</v>
      </c>
      <c r="B315" s="71" t="s">
        <v>886</v>
      </c>
      <c r="C315" s="71">
        <v>0.1</v>
      </c>
      <c r="D315" s="71">
        <v>470.78359999999998</v>
      </c>
      <c r="E315" s="71">
        <v>26.488299999999999</v>
      </c>
      <c r="F315" s="71">
        <v>2.6488</v>
      </c>
      <c r="G315" s="71">
        <v>47.078400000000002</v>
      </c>
      <c r="H315" s="71">
        <v>0.9</v>
      </c>
      <c r="I315" s="71">
        <v>453.54919999999998</v>
      </c>
      <c r="J315" s="71">
        <v>26.488299999999999</v>
      </c>
      <c r="K315" s="71">
        <v>23.839500000000001</v>
      </c>
      <c r="L315" s="71">
        <v>408.1943</v>
      </c>
      <c r="M315" s="71">
        <v>455.27269999999999</v>
      </c>
    </row>
    <row r="316" spans="1:13" x14ac:dyDescent="0.25">
      <c r="A316" s="71" t="s">
        <v>284</v>
      </c>
      <c r="B316" s="71" t="s">
        <v>887</v>
      </c>
      <c r="C316" s="71">
        <v>0.1</v>
      </c>
      <c r="D316" s="71">
        <v>689.78589999999997</v>
      </c>
      <c r="E316" s="71">
        <v>0</v>
      </c>
      <c r="F316" s="71">
        <v>0</v>
      </c>
      <c r="G316" s="71">
        <v>68.9786</v>
      </c>
      <c r="H316" s="71">
        <v>0.9</v>
      </c>
      <c r="I316" s="71">
        <v>669.57989999999995</v>
      </c>
      <c r="J316" s="71">
        <v>0</v>
      </c>
      <c r="K316" s="71">
        <v>0</v>
      </c>
      <c r="L316" s="71">
        <v>602.62189999999998</v>
      </c>
      <c r="M316" s="71">
        <v>671.60050000000001</v>
      </c>
    </row>
    <row r="317" spans="1:13" x14ac:dyDescent="0.25">
      <c r="A317" s="71" t="s">
        <v>285</v>
      </c>
      <c r="B317" s="71" t="s">
        <v>888</v>
      </c>
      <c r="C317" s="71">
        <v>0.1</v>
      </c>
      <c r="D317" s="71">
        <v>212.577</v>
      </c>
      <c r="E317" s="71">
        <v>4.02E-2</v>
      </c>
      <c r="F317" s="71">
        <v>4.0000000000000001E-3</v>
      </c>
      <c r="G317" s="71">
        <v>21.2577</v>
      </c>
      <c r="H317" s="71">
        <v>0.9</v>
      </c>
      <c r="I317" s="71">
        <v>202.0368</v>
      </c>
      <c r="J317" s="71">
        <v>4.02E-2</v>
      </c>
      <c r="K317" s="71">
        <v>3.6200000000000003E-2</v>
      </c>
      <c r="L317" s="71">
        <v>181.8331</v>
      </c>
      <c r="M317" s="71">
        <v>203.0908</v>
      </c>
    </row>
    <row r="318" spans="1:13" x14ac:dyDescent="0.25">
      <c r="A318" s="71" t="s">
        <v>286</v>
      </c>
      <c r="B318" s="71" t="s">
        <v>889</v>
      </c>
      <c r="C318" s="71">
        <v>0.1</v>
      </c>
      <c r="D318" s="73">
        <v>1141.8543</v>
      </c>
      <c r="E318" s="71">
        <v>24.1724</v>
      </c>
      <c r="F318" s="71">
        <v>2.4171999999999998</v>
      </c>
      <c r="G318" s="71">
        <v>114.1854</v>
      </c>
      <c r="H318" s="71">
        <v>0.9</v>
      </c>
      <c r="I318" s="73">
        <v>1087.72</v>
      </c>
      <c r="J318" s="71">
        <v>24.1724</v>
      </c>
      <c r="K318" s="71">
        <v>21.755199999999999</v>
      </c>
      <c r="L318" s="71">
        <v>978.94799999999998</v>
      </c>
      <c r="M318" s="73">
        <v>1093.1333999999999</v>
      </c>
    </row>
    <row r="319" spans="1:13" x14ac:dyDescent="0.25">
      <c r="A319" s="71" t="s">
        <v>287</v>
      </c>
      <c r="B319" s="71" t="s">
        <v>890</v>
      </c>
      <c r="C319" s="71">
        <v>0.1</v>
      </c>
      <c r="D319" s="73">
        <v>3429.9292999999998</v>
      </c>
      <c r="E319" s="71">
        <v>0</v>
      </c>
      <c r="F319" s="71">
        <v>0</v>
      </c>
      <c r="G319" s="71">
        <v>342.99290000000002</v>
      </c>
      <c r="H319" s="71">
        <v>0.9</v>
      </c>
      <c r="I319" s="73">
        <v>3269.6167</v>
      </c>
      <c r="J319" s="71">
        <v>0</v>
      </c>
      <c r="K319" s="71">
        <v>0</v>
      </c>
      <c r="L319" s="73">
        <v>2942.6550000000002</v>
      </c>
      <c r="M319" s="73">
        <v>3285.6478999999999</v>
      </c>
    </row>
    <row r="320" spans="1:13" x14ac:dyDescent="0.25">
      <c r="A320" s="71" t="s">
        <v>288</v>
      </c>
      <c r="B320" s="71" t="s">
        <v>891</v>
      </c>
      <c r="C320" s="71">
        <v>0.1</v>
      </c>
      <c r="D320" s="71">
        <v>159.84049999999999</v>
      </c>
      <c r="E320" s="71">
        <v>1.5455000000000001</v>
      </c>
      <c r="F320" s="71">
        <v>0.15459999999999999</v>
      </c>
      <c r="G320" s="71">
        <v>15.984</v>
      </c>
      <c r="H320" s="71">
        <v>0.9</v>
      </c>
      <c r="I320" s="71">
        <v>151.82220000000001</v>
      </c>
      <c r="J320" s="71">
        <v>1.5455000000000001</v>
      </c>
      <c r="K320" s="71">
        <v>1.391</v>
      </c>
      <c r="L320" s="71">
        <v>136.63999999999999</v>
      </c>
      <c r="M320" s="71">
        <v>152.624</v>
      </c>
    </row>
    <row r="321" spans="1:13" x14ac:dyDescent="0.25">
      <c r="A321" s="71" t="s">
        <v>289</v>
      </c>
      <c r="B321" s="71" t="s">
        <v>892</v>
      </c>
      <c r="C321" s="71">
        <v>0.1</v>
      </c>
      <c r="D321" s="71">
        <v>292.36500000000001</v>
      </c>
      <c r="E321" s="71">
        <v>0</v>
      </c>
      <c r="F321" s="71">
        <v>0</v>
      </c>
      <c r="G321" s="71">
        <v>29.236499999999999</v>
      </c>
      <c r="H321" s="71">
        <v>0.9</v>
      </c>
      <c r="I321" s="71">
        <v>279.10570000000001</v>
      </c>
      <c r="J321" s="71">
        <v>0</v>
      </c>
      <c r="K321" s="71">
        <v>0</v>
      </c>
      <c r="L321" s="71">
        <v>251.1951</v>
      </c>
      <c r="M321" s="71">
        <v>280.4316</v>
      </c>
    </row>
    <row r="322" spans="1:13" x14ac:dyDescent="0.25">
      <c r="A322" s="71" t="s">
        <v>290</v>
      </c>
      <c r="B322" s="71" t="s">
        <v>893</v>
      </c>
      <c r="C322" s="71">
        <v>0.1</v>
      </c>
      <c r="D322" s="73">
        <v>2097.8307</v>
      </c>
      <c r="E322" s="71">
        <v>75.574700000000007</v>
      </c>
      <c r="F322" s="71">
        <v>7.5575000000000001</v>
      </c>
      <c r="G322" s="71">
        <v>209.78309999999999</v>
      </c>
      <c r="H322" s="71">
        <v>0.9</v>
      </c>
      <c r="I322" s="73">
        <v>1969.3434999999999</v>
      </c>
      <c r="J322" s="71">
        <v>75.574700000000007</v>
      </c>
      <c r="K322" s="71">
        <v>68.017200000000003</v>
      </c>
      <c r="L322" s="73">
        <v>1772.4092000000001</v>
      </c>
      <c r="M322" s="73">
        <v>1982.1922999999999</v>
      </c>
    </row>
    <row r="323" spans="1:13" x14ac:dyDescent="0.25">
      <c r="A323" s="71" t="s">
        <v>291</v>
      </c>
      <c r="B323" s="71" t="s">
        <v>894</v>
      </c>
      <c r="C323" s="71">
        <v>0.1</v>
      </c>
      <c r="D323" s="71">
        <v>167.1354</v>
      </c>
      <c r="E323" s="71">
        <v>0</v>
      </c>
      <c r="F323" s="71">
        <v>0</v>
      </c>
      <c r="G323" s="71">
        <v>16.7135</v>
      </c>
      <c r="H323" s="71">
        <v>0.9</v>
      </c>
      <c r="I323" s="71">
        <v>158.48349999999999</v>
      </c>
      <c r="J323" s="71">
        <v>0</v>
      </c>
      <c r="K323" s="71">
        <v>0</v>
      </c>
      <c r="L323" s="71">
        <v>142.6352</v>
      </c>
      <c r="M323" s="71">
        <v>159.34870000000001</v>
      </c>
    </row>
    <row r="324" spans="1:13" x14ac:dyDescent="0.25">
      <c r="A324" s="71" t="s">
        <v>292</v>
      </c>
      <c r="B324" s="71" t="s">
        <v>895</v>
      </c>
      <c r="C324" s="71">
        <v>0.1</v>
      </c>
      <c r="D324" s="71">
        <v>237.5</v>
      </c>
      <c r="E324" s="71">
        <v>0</v>
      </c>
      <c r="F324" s="71">
        <v>0</v>
      </c>
      <c r="G324" s="71">
        <v>23.75</v>
      </c>
      <c r="H324" s="71">
        <v>0.9</v>
      </c>
      <c r="I324" s="71">
        <v>230.7081</v>
      </c>
      <c r="J324" s="71">
        <v>0</v>
      </c>
      <c r="K324" s="71">
        <v>0</v>
      </c>
      <c r="L324" s="71">
        <v>207.63730000000001</v>
      </c>
      <c r="M324" s="71">
        <v>231.38730000000001</v>
      </c>
    </row>
    <row r="325" spans="1:13" x14ac:dyDescent="0.25">
      <c r="A325" s="71" t="s">
        <v>293</v>
      </c>
      <c r="B325" s="71" t="s">
        <v>896</v>
      </c>
      <c r="C325" s="71">
        <v>0.1</v>
      </c>
      <c r="D325" s="73">
        <v>2020.2463</v>
      </c>
      <c r="E325" s="71">
        <v>43.132199999999997</v>
      </c>
      <c r="F325" s="71">
        <v>4.3132000000000001</v>
      </c>
      <c r="G325" s="71">
        <v>202.02459999999999</v>
      </c>
      <c r="H325" s="71">
        <v>0.9</v>
      </c>
      <c r="I325" s="73">
        <v>1837.7787000000001</v>
      </c>
      <c r="J325" s="71">
        <v>43.132300000000001</v>
      </c>
      <c r="K325" s="71">
        <v>38.819099999999999</v>
      </c>
      <c r="L325" s="73">
        <v>1654.0008</v>
      </c>
      <c r="M325" s="73">
        <v>1856.0254</v>
      </c>
    </row>
    <row r="326" spans="1:13" x14ac:dyDescent="0.25">
      <c r="A326" s="71" t="s">
        <v>294</v>
      </c>
      <c r="B326" s="71" t="s">
        <v>897</v>
      </c>
      <c r="C326" s="71">
        <v>0.1</v>
      </c>
      <c r="D326" s="71">
        <v>723.37270000000001</v>
      </c>
      <c r="E326" s="71">
        <v>40.3962</v>
      </c>
      <c r="F326" s="71">
        <v>4.0396000000000001</v>
      </c>
      <c r="G326" s="71">
        <v>72.337299999999999</v>
      </c>
      <c r="H326" s="71">
        <v>0.9</v>
      </c>
      <c r="I326" s="71">
        <v>684.97170000000006</v>
      </c>
      <c r="J326" s="71">
        <v>40.3962</v>
      </c>
      <c r="K326" s="71">
        <v>36.3566</v>
      </c>
      <c r="L326" s="71">
        <v>616.47450000000003</v>
      </c>
      <c r="M326" s="71">
        <v>688.81179999999995</v>
      </c>
    </row>
    <row r="327" spans="1:13" x14ac:dyDescent="0.25">
      <c r="A327" s="71" t="s">
        <v>295</v>
      </c>
      <c r="B327" s="71" t="s">
        <v>898</v>
      </c>
      <c r="C327" s="71">
        <v>0.1</v>
      </c>
      <c r="D327" s="73">
        <v>1072.5433</v>
      </c>
      <c r="E327" s="71">
        <v>11.9551</v>
      </c>
      <c r="F327" s="71">
        <v>1.1955</v>
      </c>
      <c r="G327" s="71">
        <v>107.2543</v>
      </c>
      <c r="H327" s="71">
        <v>0.9</v>
      </c>
      <c r="I327" s="71">
        <v>986.75699999999995</v>
      </c>
      <c r="J327" s="71">
        <v>11.9551</v>
      </c>
      <c r="K327" s="71">
        <v>10.759600000000001</v>
      </c>
      <c r="L327" s="71">
        <v>888.08130000000006</v>
      </c>
      <c r="M327" s="71">
        <v>995.3356</v>
      </c>
    </row>
    <row r="328" spans="1:13" x14ac:dyDescent="0.25">
      <c r="A328" s="71" t="s">
        <v>296</v>
      </c>
      <c r="B328" s="71" t="s">
        <v>899</v>
      </c>
      <c r="C328" s="71">
        <v>0.1</v>
      </c>
      <c r="D328" s="71">
        <v>857.82010000000002</v>
      </c>
      <c r="E328" s="71">
        <v>0</v>
      </c>
      <c r="F328" s="71">
        <v>0</v>
      </c>
      <c r="G328" s="71">
        <v>85.781999999999996</v>
      </c>
      <c r="H328" s="71">
        <v>0.9</v>
      </c>
      <c r="I328" s="71">
        <v>753.40160000000003</v>
      </c>
      <c r="J328" s="71">
        <v>0</v>
      </c>
      <c r="K328" s="71">
        <v>0</v>
      </c>
      <c r="L328" s="71">
        <v>678.06140000000005</v>
      </c>
      <c r="M328" s="71">
        <v>763.84339999999997</v>
      </c>
    </row>
    <row r="329" spans="1:13" x14ac:dyDescent="0.25">
      <c r="A329" s="71" t="s">
        <v>297</v>
      </c>
      <c r="B329" s="71" t="s">
        <v>900</v>
      </c>
      <c r="C329" s="71">
        <v>0.1</v>
      </c>
      <c r="D329" s="73">
        <v>1365.6738</v>
      </c>
      <c r="E329" s="71">
        <v>36.3611</v>
      </c>
      <c r="F329" s="71">
        <v>3.6360999999999999</v>
      </c>
      <c r="G329" s="71">
        <v>136.56739999999999</v>
      </c>
      <c r="H329" s="71">
        <v>0.9</v>
      </c>
      <c r="I329" s="73">
        <v>1289.2059999999999</v>
      </c>
      <c r="J329" s="71">
        <v>36.3611</v>
      </c>
      <c r="K329" s="71">
        <v>32.725000000000001</v>
      </c>
      <c r="L329" s="73">
        <v>1160.2854</v>
      </c>
      <c r="M329" s="73">
        <v>1296.8527999999999</v>
      </c>
    </row>
    <row r="330" spans="1:13" x14ac:dyDescent="0.25">
      <c r="A330" s="71" t="s">
        <v>538</v>
      </c>
      <c r="B330" s="71" t="s">
        <v>901</v>
      </c>
      <c r="C330" s="71">
        <v>0.1</v>
      </c>
      <c r="D330" s="71">
        <v>89.294499999999999</v>
      </c>
      <c r="E330" s="71">
        <v>9.3399999999999997E-2</v>
      </c>
      <c r="F330" s="71">
        <v>9.2999999999999992E-3</v>
      </c>
      <c r="G330" s="71">
        <v>8.9293999999999993</v>
      </c>
      <c r="H330" s="71">
        <v>0.9</v>
      </c>
      <c r="I330" s="71">
        <v>85.389399999999995</v>
      </c>
      <c r="J330" s="71">
        <v>9.3399999999999997E-2</v>
      </c>
      <c r="K330" s="71">
        <v>8.4099999999999994E-2</v>
      </c>
      <c r="L330" s="71">
        <v>76.850499999999997</v>
      </c>
      <c r="M330" s="71">
        <v>85.779899999999998</v>
      </c>
    </row>
    <row r="331" spans="1:13" x14ac:dyDescent="0.25">
      <c r="A331" s="71" t="s">
        <v>539</v>
      </c>
      <c r="B331" s="71" t="s">
        <v>902</v>
      </c>
      <c r="C331" s="71">
        <v>0.1</v>
      </c>
      <c r="D331" s="71">
        <v>58.993400000000001</v>
      </c>
      <c r="E331" s="71">
        <v>0</v>
      </c>
      <c r="F331" s="71">
        <v>0</v>
      </c>
      <c r="G331" s="71">
        <v>5.8993000000000002</v>
      </c>
      <c r="H331" s="71">
        <v>0.9</v>
      </c>
      <c r="I331" s="71">
        <v>54.645200000000003</v>
      </c>
      <c r="J331" s="71">
        <v>0</v>
      </c>
      <c r="K331" s="71">
        <v>0</v>
      </c>
      <c r="L331" s="71">
        <v>49.180700000000002</v>
      </c>
      <c r="M331" s="71">
        <v>55.08</v>
      </c>
    </row>
    <row r="332" spans="1:13" x14ac:dyDescent="0.25">
      <c r="A332" s="71" t="s">
        <v>298</v>
      </c>
      <c r="B332" s="71" t="s">
        <v>903</v>
      </c>
      <c r="C332" s="71">
        <v>0.1</v>
      </c>
      <c r="D332" s="71">
        <v>603.77229999999997</v>
      </c>
      <c r="E332" s="71">
        <v>25.760999999999999</v>
      </c>
      <c r="F332" s="71">
        <v>2.5760999999999998</v>
      </c>
      <c r="G332" s="71">
        <v>60.377200000000002</v>
      </c>
      <c r="H332" s="71">
        <v>0.9</v>
      </c>
      <c r="I332" s="71">
        <v>567.82399999999996</v>
      </c>
      <c r="J332" s="71">
        <v>25.760999999999999</v>
      </c>
      <c r="K332" s="71">
        <v>23.184899999999999</v>
      </c>
      <c r="L332" s="71">
        <v>511.04160000000002</v>
      </c>
      <c r="M332" s="71">
        <v>571.41880000000003</v>
      </c>
    </row>
    <row r="333" spans="1:13" x14ac:dyDescent="0.25">
      <c r="A333" s="71" t="s">
        <v>299</v>
      </c>
      <c r="B333" s="71" t="s">
        <v>904</v>
      </c>
      <c r="C333" s="71">
        <v>0.1</v>
      </c>
      <c r="D333" s="71">
        <v>182.2868</v>
      </c>
      <c r="E333" s="71">
        <v>0</v>
      </c>
      <c r="F333" s="71">
        <v>0</v>
      </c>
      <c r="G333" s="71">
        <v>18.2287</v>
      </c>
      <c r="H333" s="71">
        <v>0.9</v>
      </c>
      <c r="I333" s="71">
        <v>172.01140000000001</v>
      </c>
      <c r="J333" s="71">
        <v>0</v>
      </c>
      <c r="K333" s="71">
        <v>0</v>
      </c>
      <c r="L333" s="71">
        <v>154.81030000000001</v>
      </c>
      <c r="M333" s="71">
        <v>173.03899999999999</v>
      </c>
    </row>
    <row r="334" spans="1:13" x14ac:dyDescent="0.25">
      <c r="A334" s="71" t="s">
        <v>540</v>
      </c>
      <c r="B334" s="71" t="s">
        <v>905</v>
      </c>
      <c r="C334" s="71">
        <v>0.1</v>
      </c>
      <c r="D334" s="71">
        <v>84.758700000000005</v>
      </c>
      <c r="E334" s="71">
        <v>0</v>
      </c>
      <c r="F334" s="71">
        <v>0</v>
      </c>
      <c r="G334" s="71">
        <v>8.4758999999999993</v>
      </c>
      <c r="H334" s="71">
        <v>0.9</v>
      </c>
      <c r="I334" s="71">
        <v>78.802599999999998</v>
      </c>
      <c r="J334" s="71">
        <v>0</v>
      </c>
      <c r="K334" s="71">
        <v>0</v>
      </c>
      <c r="L334" s="71">
        <v>70.922300000000007</v>
      </c>
      <c r="M334" s="71">
        <v>79.398200000000003</v>
      </c>
    </row>
    <row r="335" spans="1:13" x14ac:dyDescent="0.25">
      <c r="A335" s="71" t="s">
        <v>541</v>
      </c>
      <c r="B335" s="71" t="s">
        <v>906</v>
      </c>
      <c r="C335" s="71">
        <v>0.1</v>
      </c>
      <c r="D335" s="71">
        <v>37.838999999999999</v>
      </c>
      <c r="E335" s="71">
        <v>0</v>
      </c>
      <c r="F335" s="71">
        <v>0</v>
      </c>
      <c r="G335" s="71">
        <v>3.7839</v>
      </c>
      <c r="H335" s="71">
        <v>0.9</v>
      </c>
      <c r="I335" s="71">
        <v>36.152999999999999</v>
      </c>
      <c r="J335" s="71">
        <v>0</v>
      </c>
      <c r="K335" s="71">
        <v>0</v>
      </c>
      <c r="L335" s="71">
        <v>32.537700000000001</v>
      </c>
      <c r="M335" s="71">
        <v>36.321599999999997</v>
      </c>
    </row>
    <row r="336" spans="1:13" x14ac:dyDescent="0.25">
      <c r="A336" s="71" t="s">
        <v>300</v>
      </c>
      <c r="B336" s="71" t="s">
        <v>907</v>
      </c>
      <c r="C336" s="71">
        <v>0.1</v>
      </c>
      <c r="D336" s="71">
        <v>735.779</v>
      </c>
      <c r="E336" s="71">
        <v>17.6706</v>
      </c>
      <c r="F336" s="71">
        <v>1.7670999999999999</v>
      </c>
      <c r="G336" s="71">
        <v>73.5779</v>
      </c>
      <c r="H336" s="71">
        <v>0.9</v>
      </c>
      <c r="I336" s="71">
        <v>694.68209999999999</v>
      </c>
      <c r="J336" s="71">
        <v>17.6706</v>
      </c>
      <c r="K336" s="71">
        <v>15.903499999999999</v>
      </c>
      <c r="L336" s="71">
        <v>625.21389999999997</v>
      </c>
      <c r="M336" s="71">
        <v>698.79179999999997</v>
      </c>
    </row>
    <row r="337" spans="1:13" x14ac:dyDescent="0.25">
      <c r="A337" s="71" t="s">
        <v>542</v>
      </c>
      <c r="B337" s="71" t="s">
        <v>908</v>
      </c>
      <c r="C337" s="71">
        <v>0.1</v>
      </c>
      <c r="D337" s="71">
        <v>77.329599999999999</v>
      </c>
      <c r="E337" s="71">
        <v>0</v>
      </c>
      <c r="F337" s="71">
        <v>0</v>
      </c>
      <c r="G337" s="71">
        <v>7.7329999999999997</v>
      </c>
      <c r="H337" s="71">
        <v>0.9</v>
      </c>
      <c r="I337" s="71">
        <v>71.510400000000004</v>
      </c>
      <c r="J337" s="71">
        <v>0</v>
      </c>
      <c r="K337" s="71">
        <v>0</v>
      </c>
      <c r="L337" s="71">
        <v>64.359399999999994</v>
      </c>
      <c r="M337" s="71">
        <v>72.092399999999998</v>
      </c>
    </row>
    <row r="338" spans="1:13" x14ac:dyDescent="0.25">
      <c r="A338" s="71" t="s">
        <v>301</v>
      </c>
      <c r="B338" s="71" t="s">
        <v>909</v>
      </c>
      <c r="C338" s="71">
        <v>0.1</v>
      </c>
      <c r="D338" s="71">
        <v>183.10390000000001</v>
      </c>
      <c r="E338" s="71">
        <v>0</v>
      </c>
      <c r="F338" s="71">
        <v>0</v>
      </c>
      <c r="G338" s="71">
        <v>18.310400000000001</v>
      </c>
      <c r="H338" s="71">
        <v>0.9</v>
      </c>
      <c r="I338" s="71">
        <v>169.47569999999999</v>
      </c>
      <c r="J338" s="71">
        <v>0</v>
      </c>
      <c r="K338" s="71">
        <v>0</v>
      </c>
      <c r="L338" s="71">
        <v>152.52809999999999</v>
      </c>
      <c r="M338" s="71">
        <v>170.83850000000001</v>
      </c>
    </row>
    <row r="339" spans="1:13" x14ac:dyDescent="0.25">
      <c r="A339" s="71" t="s">
        <v>302</v>
      </c>
      <c r="B339" s="71" t="s">
        <v>910</v>
      </c>
      <c r="C339" s="71">
        <v>0.1</v>
      </c>
      <c r="D339" s="71">
        <v>423.14370000000002</v>
      </c>
      <c r="E339" s="71">
        <v>0</v>
      </c>
      <c r="F339" s="71">
        <v>0</v>
      </c>
      <c r="G339" s="71">
        <v>42.314399999999999</v>
      </c>
      <c r="H339" s="71">
        <v>0.9</v>
      </c>
      <c r="I339" s="71">
        <v>399.56240000000003</v>
      </c>
      <c r="J339" s="71">
        <v>0</v>
      </c>
      <c r="K339" s="71">
        <v>0</v>
      </c>
      <c r="L339" s="71">
        <v>359.6062</v>
      </c>
      <c r="M339" s="71">
        <v>401.92059999999998</v>
      </c>
    </row>
    <row r="340" spans="1:13" x14ac:dyDescent="0.25">
      <c r="A340" s="71" t="s">
        <v>303</v>
      </c>
      <c r="B340" s="71" t="s">
        <v>911</v>
      </c>
      <c r="C340" s="71">
        <v>0.1</v>
      </c>
      <c r="D340" s="71">
        <v>273.0163</v>
      </c>
      <c r="E340" s="71">
        <v>0</v>
      </c>
      <c r="F340" s="71">
        <v>0</v>
      </c>
      <c r="G340" s="71">
        <v>27.301600000000001</v>
      </c>
      <c r="H340" s="71">
        <v>0.9</v>
      </c>
      <c r="I340" s="71">
        <v>256.53899999999999</v>
      </c>
      <c r="J340" s="71">
        <v>0</v>
      </c>
      <c r="K340" s="71">
        <v>0</v>
      </c>
      <c r="L340" s="71">
        <v>230.88509999999999</v>
      </c>
      <c r="M340" s="71">
        <v>258.18669999999997</v>
      </c>
    </row>
    <row r="341" spans="1:13" x14ac:dyDescent="0.25">
      <c r="A341" s="71" t="s">
        <v>304</v>
      </c>
      <c r="B341" s="71" t="s">
        <v>912</v>
      </c>
      <c r="C341" s="71">
        <v>0.1</v>
      </c>
      <c r="D341" s="73">
        <v>1149.0331000000001</v>
      </c>
      <c r="E341" s="71">
        <v>24.823</v>
      </c>
      <c r="F341" s="71">
        <v>2.4823</v>
      </c>
      <c r="G341" s="71">
        <v>114.9033</v>
      </c>
      <c r="H341" s="71">
        <v>0.9</v>
      </c>
      <c r="I341" s="73">
        <v>1085.7541000000001</v>
      </c>
      <c r="J341" s="71">
        <v>24.823</v>
      </c>
      <c r="K341" s="71">
        <v>22.340699999999998</v>
      </c>
      <c r="L341" s="71">
        <v>977.17870000000005</v>
      </c>
      <c r="M341" s="73">
        <v>1092.0820000000001</v>
      </c>
    </row>
    <row r="342" spans="1:13" x14ac:dyDescent="0.25">
      <c r="A342" s="71" t="s">
        <v>305</v>
      </c>
      <c r="B342" s="71" t="s">
        <v>913</v>
      </c>
      <c r="C342" s="71">
        <v>0.1</v>
      </c>
      <c r="D342" s="71">
        <v>944.72159999999997</v>
      </c>
      <c r="E342" s="71">
        <v>41.870100000000001</v>
      </c>
      <c r="F342" s="71">
        <v>4.1870000000000003</v>
      </c>
      <c r="G342" s="71">
        <v>94.472200000000001</v>
      </c>
      <c r="H342" s="71">
        <v>0.9</v>
      </c>
      <c r="I342" s="71">
        <v>889.35990000000004</v>
      </c>
      <c r="J342" s="71">
        <v>41.870100000000001</v>
      </c>
      <c r="K342" s="71">
        <v>37.683100000000003</v>
      </c>
      <c r="L342" s="71">
        <v>800.4239</v>
      </c>
      <c r="M342" s="71">
        <v>894.89610000000005</v>
      </c>
    </row>
    <row r="343" spans="1:13" x14ac:dyDescent="0.25">
      <c r="A343" s="71" t="s">
        <v>306</v>
      </c>
      <c r="B343" s="71" t="s">
        <v>914</v>
      </c>
      <c r="C343" s="71">
        <v>0.1</v>
      </c>
      <c r="D343" s="73">
        <v>1274.1093000000001</v>
      </c>
      <c r="E343" s="71">
        <v>0</v>
      </c>
      <c r="F343" s="71">
        <v>0</v>
      </c>
      <c r="G343" s="71">
        <v>127.4109</v>
      </c>
      <c r="H343" s="71">
        <v>0.9</v>
      </c>
      <c r="I343" s="73">
        <v>1203.4975999999999</v>
      </c>
      <c r="J343" s="71">
        <v>0</v>
      </c>
      <c r="K343" s="71">
        <v>0</v>
      </c>
      <c r="L343" s="73">
        <v>1083.1478</v>
      </c>
      <c r="M343" s="73">
        <v>1210.5587</v>
      </c>
    </row>
    <row r="344" spans="1:13" x14ac:dyDescent="0.25">
      <c r="A344" s="71" t="s">
        <v>307</v>
      </c>
      <c r="B344" s="71" t="s">
        <v>915</v>
      </c>
      <c r="C344" s="71">
        <v>0.1</v>
      </c>
      <c r="D344" s="71">
        <v>159.55340000000001</v>
      </c>
      <c r="E344" s="71">
        <v>0</v>
      </c>
      <c r="F344" s="71">
        <v>0</v>
      </c>
      <c r="G344" s="71">
        <v>15.955299999999999</v>
      </c>
      <c r="H344" s="71">
        <v>0.9</v>
      </c>
      <c r="I344" s="71">
        <v>149.90180000000001</v>
      </c>
      <c r="J344" s="71">
        <v>0</v>
      </c>
      <c r="K344" s="71">
        <v>0</v>
      </c>
      <c r="L344" s="71">
        <v>134.91159999999999</v>
      </c>
      <c r="M344" s="71">
        <v>150.86689999999999</v>
      </c>
    </row>
    <row r="345" spans="1:13" x14ac:dyDescent="0.25">
      <c r="A345" s="71" t="s">
        <v>308</v>
      </c>
      <c r="B345" s="71" t="s">
        <v>916</v>
      </c>
      <c r="C345" s="71">
        <v>0.1</v>
      </c>
      <c r="D345" s="71">
        <v>744.58460000000002</v>
      </c>
      <c r="E345" s="71">
        <v>28.2988</v>
      </c>
      <c r="F345" s="71">
        <v>2.8298999999999999</v>
      </c>
      <c r="G345" s="71">
        <v>74.458500000000001</v>
      </c>
      <c r="H345" s="71">
        <v>0.9</v>
      </c>
      <c r="I345" s="71">
        <v>710.42859999999996</v>
      </c>
      <c r="J345" s="71">
        <v>28.2988</v>
      </c>
      <c r="K345" s="71">
        <v>25.468900000000001</v>
      </c>
      <c r="L345" s="71">
        <v>639.38570000000004</v>
      </c>
      <c r="M345" s="71">
        <v>713.8442</v>
      </c>
    </row>
    <row r="346" spans="1:13" x14ac:dyDescent="0.25">
      <c r="A346" s="71" t="s">
        <v>309</v>
      </c>
      <c r="B346" s="71" t="s">
        <v>917</v>
      </c>
      <c r="C346" s="71">
        <v>0.1</v>
      </c>
      <c r="D346" s="71">
        <v>246.69450000000001</v>
      </c>
      <c r="E346" s="71">
        <v>0</v>
      </c>
      <c r="F346" s="71">
        <v>0</v>
      </c>
      <c r="G346" s="71">
        <v>24.6694</v>
      </c>
      <c r="H346" s="71">
        <v>0.9</v>
      </c>
      <c r="I346" s="71">
        <v>234.03970000000001</v>
      </c>
      <c r="J346" s="71">
        <v>0</v>
      </c>
      <c r="K346" s="71">
        <v>0</v>
      </c>
      <c r="L346" s="71">
        <v>210.63570000000001</v>
      </c>
      <c r="M346" s="71">
        <v>235.30510000000001</v>
      </c>
    </row>
    <row r="347" spans="1:13" x14ac:dyDescent="0.25">
      <c r="A347" s="71" t="s">
        <v>310</v>
      </c>
      <c r="B347" s="71" t="s">
        <v>918</v>
      </c>
      <c r="C347" s="71">
        <v>0.1</v>
      </c>
      <c r="D347" s="73">
        <v>1332.8543999999999</v>
      </c>
      <c r="E347" s="71">
        <v>0</v>
      </c>
      <c r="F347" s="71">
        <v>0</v>
      </c>
      <c r="G347" s="71">
        <v>133.28540000000001</v>
      </c>
      <c r="H347" s="71">
        <v>0.9</v>
      </c>
      <c r="I347" s="73">
        <v>1225.5353</v>
      </c>
      <c r="J347" s="71">
        <v>0</v>
      </c>
      <c r="K347" s="71">
        <v>0</v>
      </c>
      <c r="L347" s="73">
        <v>1102.9818</v>
      </c>
      <c r="M347" s="73">
        <v>1236.2672</v>
      </c>
    </row>
    <row r="348" spans="1:13" x14ac:dyDescent="0.25">
      <c r="A348" s="71" t="s">
        <v>311</v>
      </c>
      <c r="B348" s="71" t="s">
        <v>919</v>
      </c>
      <c r="C348" s="71">
        <v>0.1</v>
      </c>
      <c r="D348" s="73">
        <v>1622.1939</v>
      </c>
      <c r="E348" s="71">
        <v>42.856699999999996</v>
      </c>
      <c r="F348" s="71">
        <v>4.2857000000000003</v>
      </c>
      <c r="G348" s="71">
        <v>162.21940000000001</v>
      </c>
      <c r="H348" s="71">
        <v>0.9</v>
      </c>
      <c r="I348" s="73">
        <v>1543.2981</v>
      </c>
      <c r="J348" s="71">
        <v>42.856699999999996</v>
      </c>
      <c r="K348" s="71">
        <v>38.570999999999998</v>
      </c>
      <c r="L348" s="73">
        <v>1388.9683</v>
      </c>
      <c r="M348" s="73">
        <v>1551.1876999999999</v>
      </c>
    </row>
    <row r="349" spans="1:13" x14ac:dyDescent="0.25">
      <c r="A349" s="71" t="s">
        <v>312</v>
      </c>
      <c r="B349" s="71" t="s">
        <v>920</v>
      </c>
      <c r="C349" s="71">
        <v>0.1</v>
      </c>
      <c r="D349" s="71">
        <v>802.04349999999999</v>
      </c>
      <c r="E349" s="71">
        <v>25.623899999999999</v>
      </c>
      <c r="F349" s="71">
        <v>2.5623999999999998</v>
      </c>
      <c r="G349" s="71">
        <v>80.204400000000007</v>
      </c>
      <c r="H349" s="71">
        <v>0.9</v>
      </c>
      <c r="I349" s="71">
        <v>772.34580000000005</v>
      </c>
      <c r="J349" s="71">
        <v>25.623899999999999</v>
      </c>
      <c r="K349" s="71">
        <v>23.061499999999999</v>
      </c>
      <c r="L349" s="71">
        <v>695.11120000000005</v>
      </c>
      <c r="M349" s="71">
        <v>775.31560000000002</v>
      </c>
    </row>
    <row r="350" spans="1:13" x14ac:dyDescent="0.25">
      <c r="A350" s="71" t="s">
        <v>543</v>
      </c>
      <c r="B350" s="71" t="s">
        <v>921</v>
      </c>
      <c r="C350" s="71">
        <v>0.1</v>
      </c>
      <c r="D350" s="71">
        <v>156.09870000000001</v>
      </c>
      <c r="E350" s="71">
        <v>0</v>
      </c>
      <c r="F350" s="71">
        <v>0</v>
      </c>
      <c r="G350" s="71">
        <v>15.6099</v>
      </c>
      <c r="H350" s="71">
        <v>0.9</v>
      </c>
      <c r="I350" s="71">
        <v>148.63499999999999</v>
      </c>
      <c r="J350" s="71">
        <v>0</v>
      </c>
      <c r="K350" s="71">
        <v>0</v>
      </c>
      <c r="L350" s="71">
        <v>133.7715</v>
      </c>
      <c r="M350" s="71">
        <v>149.38140000000001</v>
      </c>
    </row>
    <row r="351" spans="1:13" x14ac:dyDescent="0.25">
      <c r="A351" s="71" t="s">
        <v>313</v>
      </c>
      <c r="B351" s="71" t="s">
        <v>922</v>
      </c>
      <c r="C351" s="71">
        <v>0.1</v>
      </c>
      <c r="D351" s="73">
        <v>1492.7901999999999</v>
      </c>
      <c r="E351" s="71">
        <v>48.440100000000001</v>
      </c>
      <c r="F351" s="71">
        <v>4.8440000000000003</v>
      </c>
      <c r="G351" s="71">
        <v>149.279</v>
      </c>
      <c r="H351" s="71">
        <v>0.9</v>
      </c>
      <c r="I351" s="73">
        <v>1411.8913</v>
      </c>
      <c r="J351" s="71">
        <v>48.440100000000001</v>
      </c>
      <c r="K351" s="71">
        <v>43.5961</v>
      </c>
      <c r="L351" s="73">
        <v>1270.7021999999999</v>
      </c>
      <c r="M351" s="73">
        <v>1419.9811999999999</v>
      </c>
    </row>
    <row r="352" spans="1:13" x14ac:dyDescent="0.25">
      <c r="A352" s="71" t="s">
        <v>314</v>
      </c>
      <c r="B352" s="71" t="s">
        <v>1187</v>
      </c>
      <c r="C352" s="71">
        <v>0.1</v>
      </c>
      <c r="D352" s="73">
        <v>5582.2523000000001</v>
      </c>
      <c r="E352" s="71">
        <v>186.66069999999999</v>
      </c>
      <c r="F352" s="71">
        <v>18.6661</v>
      </c>
      <c r="G352" s="71">
        <v>558.22519999999997</v>
      </c>
      <c r="H352" s="71">
        <v>0.9</v>
      </c>
      <c r="I352" s="73">
        <v>5244.7048999999997</v>
      </c>
      <c r="J352" s="71">
        <v>186.89109999999999</v>
      </c>
      <c r="K352" s="71">
        <v>168.202</v>
      </c>
      <c r="L352" s="73">
        <v>4720.2344000000003</v>
      </c>
      <c r="M352" s="73">
        <v>5278.4596000000001</v>
      </c>
    </row>
    <row r="353" spans="1:13" x14ac:dyDescent="0.25">
      <c r="A353" s="71" t="s">
        <v>315</v>
      </c>
      <c r="B353" s="71" t="s">
        <v>924</v>
      </c>
      <c r="C353" s="71">
        <v>0.1</v>
      </c>
      <c r="D353" s="71">
        <v>201.99590000000001</v>
      </c>
      <c r="E353" s="71">
        <v>0</v>
      </c>
      <c r="F353" s="71">
        <v>0</v>
      </c>
      <c r="G353" s="71">
        <v>20.1996</v>
      </c>
      <c r="H353" s="71">
        <v>0.9</v>
      </c>
      <c r="I353" s="71">
        <v>201.8218</v>
      </c>
      <c r="J353" s="71">
        <v>0</v>
      </c>
      <c r="K353" s="71">
        <v>0</v>
      </c>
      <c r="L353" s="71">
        <v>181.6396</v>
      </c>
      <c r="M353" s="71">
        <v>201.83920000000001</v>
      </c>
    </row>
    <row r="354" spans="1:13" x14ac:dyDescent="0.25">
      <c r="A354" s="71" t="s">
        <v>316</v>
      </c>
      <c r="B354" s="71" t="s">
        <v>925</v>
      </c>
      <c r="C354" s="71">
        <v>0.1</v>
      </c>
      <c r="D354" s="71">
        <v>230.66370000000001</v>
      </c>
      <c r="E354" s="71">
        <v>0</v>
      </c>
      <c r="F354" s="71">
        <v>0</v>
      </c>
      <c r="G354" s="71">
        <v>23.066400000000002</v>
      </c>
      <c r="H354" s="71">
        <v>0.9</v>
      </c>
      <c r="I354" s="71">
        <v>223.6053</v>
      </c>
      <c r="J354" s="71">
        <v>0</v>
      </c>
      <c r="K354" s="71">
        <v>0</v>
      </c>
      <c r="L354" s="71">
        <v>201.2448</v>
      </c>
      <c r="M354" s="71">
        <v>224.31120000000001</v>
      </c>
    </row>
    <row r="355" spans="1:13" x14ac:dyDescent="0.25">
      <c r="A355" s="71" t="s">
        <v>317</v>
      </c>
      <c r="B355" s="71" t="s">
        <v>926</v>
      </c>
      <c r="C355" s="71">
        <v>0.1</v>
      </c>
      <c r="D355" s="71">
        <v>187.27</v>
      </c>
      <c r="E355" s="71">
        <v>0</v>
      </c>
      <c r="F355" s="71">
        <v>0</v>
      </c>
      <c r="G355" s="71">
        <v>18.727</v>
      </c>
      <c r="H355" s="71">
        <v>0.9</v>
      </c>
      <c r="I355" s="71">
        <v>178.78880000000001</v>
      </c>
      <c r="J355" s="71">
        <v>0</v>
      </c>
      <c r="K355" s="71">
        <v>0</v>
      </c>
      <c r="L355" s="71">
        <v>160.90989999999999</v>
      </c>
      <c r="M355" s="71">
        <v>179.6369</v>
      </c>
    </row>
    <row r="356" spans="1:13" x14ac:dyDescent="0.25">
      <c r="A356" s="71" t="s">
        <v>318</v>
      </c>
      <c r="B356" s="71" t="s">
        <v>927</v>
      </c>
      <c r="C356" s="71">
        <v>0.1</v>
      </c>
      <c r="D356" s="71">
        <v>119.4858</v>
      </c>
      <c r="E356" s="71">
        <v>0</v>
      </c>
      <c r="F356" s="71">
        <v>0</v>
      </c>
      <c r="G356" s="71">
        <v>11.948600000000001</v>
      </c>
      <c r="H356" s="71">
        <v>0.9</v>
      </c>
      <c r="I356" s="71">
        <v>118.7165</v>
      </c>
      <c r="J356" s="71">
        <v>0</v>
      </c>
      <c r="K356" s="71">
        <v>0</v>
      </c>
      <c r="L356" s="71">
        <v>106.84480000000001</v>
      </c>
      <c r="M356" s="71">
        <v>118.79340000000001</v>
      </c>
    </row>
    <row r="357" spans="1:13" x14ac:dyDescent="0.25">
      <c r="A357" s="71" t="s">
        <v>319</v>
      </c>
      <c r="B357" s="71" t="s">
        <v>928</v>
      </c>
      <c r="C357" s="71">
        <v>0.1</v>
      </c>
      <c r="D357" s="71">
        <v>197.38050000000001</v>
      </c>
      <c r="E357" s="71">
        <v>0</v>
      </c>
      <c r="F357" s="71">
        <v>0</v>
      </c>
      <c r="G357" s="71">
        <v>19.738</v>
      </c>
      <c r="H357" s="71">
        <v>0.9</v>
      </c>
      <c r="I357" s="71">
        <v>189.06049999999999</v>
      </c>
      <c r="J357" s="71">
        <v>0</v>
      </c>
      <c r="K357" s="71">
        <v>0</v>
      </c>
      <c r="L357" s="71">
        <v>170.15440000000001</v>
      </c>
      <c r="M357" s="71">
        <v>189.89240000000001</v>
      </c>
    </row>
    <row r="358" spans="1:13" x14ac:dyDescent="0.25">
      <c r="A358" s="71" t="s">
        <v>320</v>
      </c>
      <c r="B358" s="71" t="s">
        <v>929</v>
      </c>
      <c r="C358" s="71">
        <v>0.1</v>
      </c>
      <c r="D358" s="73">
        <v>1326.7569000000001</v>
      </c>
      <c r="E358" s="71">
        <v>44.381900000000002</v>
      </c>
      <c r="F358" s="71">
        <v>4.4382000000000001</v>
      </c>
      <c r="G358" s="71">
        <v>132.67570000000001</v>
      </c>
      <c r="H358" s="71">
        <v>0.9</v>
      </c>
      <c r="I358" s="73">
        <v>1251.8034</v>
      </c>
      <c r="J358" s="71">
        <v>44.381900000000002</v>
      </c>
      <c r="K358" s="71">
        <v>39.9437</v>
      </c>
      <c r="L358" s="73">
        <v>1126.6231</v>
      </c>
      <c r="M358" s="73">
        <v>1259.2988</v>
      </c>
    </row>
    <row r="359" spans="1:13" x14ac:dyDescent="0.25">
      <c r="A359" s="71" t="s">
        <v>321</v>
      </c>
      <c r="B359" s="71" t="s">
        <v>930</v>
      </c>
      <c r="C359" s="71">
        <v>0.1</v>
      </c>
      <c r="D359" s="71">
        <v>154.39500000000001</v>
      </c>
      <c r="E359" s="71">
        <v>0</v>
      </c>
      <c r="F359" s="71">
        <v>0</v>
      </c>
      <c r="G359" s="71">
        <v>15.439500000000001</v>
      </c>
      <c r="H359" s="71">
        <v>0.9</v>
      </c>
      <c r="I359" s="71">
        <v>150.45949999999999</v>
      </c>
      <c r="J359" s="71">
        <v>0</v>
      </c>
      <c r="K359" s="71">
        <v>0</v>
      </c>
      <c r="L359" s="71">
        <v>135.4136</v>
      </c>
      <c r="M359" s="71">
        <v>150.85310000000001</v>
      </c>
    </row>
    <row r="360" spans="1:13" x14ac:dyDescent="0.25">
      <c r="A360" s="71" t="s">
        <v>322</v>
      </c>
      <c r="B360" s="71" t="s">
        <v>931</v>
      </c>
      <c r="C360" s="71">
        <v>0.1</v>
      </c>
      <c r="D360" s="71">
        <v>157.57769999999999</v>
      </c>
      <c r="E360" s="71">
        <v>0</v>
      </c>
      <c r="F360" s="71">
        <v>0</v>
      </c>
      <c r="G360" s="71">
        <v>15.7578</v>
      </c>
      <c r="H360" s="71">
        <v>0.9</v>
      </c>
      <c r="I360" s="71">
        <v>153.3623</v>
      </c>
      <c r="J360" s="71">
        <v>0</v>
      </c>
      <c r="K360" s="71">
        <v>0</v>
      </c>
      <c r="L360" s="71">
        <v>138.02610000000001</v>
      </c>
      <c r="M360" s="71">
        <v>153.78389999999999</v>
      </c>
    </row>
    <row r="361" spans="1:13" x14ac:dyDescent="0.25">
      <c r="A361" s="71" t="s">
        <v>323</v>
      </c>
      <c r="B361" s="71" t="s">
        <v>932</v>
      </c>
      <c r="C361" s="71">
        <v>0.1</v>
      </c>
      <c r="D361" s="71">
        <v>792.46960000000001</v>
      </c>
      <c r="E361" s="71">
        <v>9.7059999999999995</v>
      </c>
      <c r="F361" s="71">
        <v>0.97060000000000002</v>
      </c>
      <c r="G361" s="71">
        <v>79.247</v>
      </c>
      <c r="H361" s="71">
        <v>0.9</v>
      </c>
      <c r="I361" s="71">
        <v>757.08370000000002</v>
      </c>
      <c r="J361" s="71">
        <v>9.7059999999999995</v>
      </c>
      <c r="K361" s="71">
        <v>8.7354000000000003</v>
      </c>
      <c r="L361" s="71">
        <v>681.37530000000004</v>
      </c>
      <c r="M361" s="71">
        <v>760.6223</v>
      </c>
    </row>
    <row r="362" spans="1:13" x14ac:dyDescent="0.25">
      <c r="A362" s="71" t="s">
        <v>324</v>
      </c>
      <c r="B362" s="71" t="s">
        <v>933</v>
      </c>
      <c r="C362" s="71">
        <v>0.1</v>
      </c>
      <c r="D362" s="71">
        <v>229.84460000000001</v>
      </c>
      <c r="E362" s="71">
        <v>7.8090000000000002</v>
      </c>
      <c r="F362" s="71">
        <v>0.78090000000000004</v>
      </c>
      <c r="G362" s="71">
        <v>22.984500000000001</v>
      </c>
      <c r="H362" s="71">
        <v>0.9</v>
      </c>
      <c r="I362" s="71">
        <v>218.2912</v>
      </c>
      <c r="J362" s="71">
        <v>7.8090000000000002</v>
      </c>
      <c r="K362" s="71">
        <v>7.0281000000000002</v>
      </c>
      <c r="L362" s="71">
        <v>196.46209999999999</v>
      </c>
      <c r="M362" s="71">
        <v>219.44659999999999</v>
      </c>
    </row>
    <row r="363" spans="1:13" x14ac:dyDescent="0.25">
      <c r="A363" s="71" t="s">
        <v>325</v>
      </c>
      <c r="B363" s="71" t="s">
        <v>934</v>
      </c>
      <c r="C363" s="71">
        <v>0.1</v>
      </c>
      <c r="D363" s="71">
        <v>594.26919999999996</v>
      </c>
      <c r="E363" s="71">
        <v>9.6862999999999992</v>
      </c>
      <c r="F363" s="71">
        <v>0.96860000000000002</v>
      </c>
      <c r="G363" s="71">
        <v>59.426900000000003</v>
      </c>
      <c r="H363" s="71">
        <v>0.9</v>
      </c>
      <c r="I363" s="71">
        <v>540.57420000000002</v>
      </c>
      <c r="J363" s="71">
        <v>9.6862999999999992</v>
      </c>
      <c r="K363" s="71">
        <v>8.7177000000000007</v>
      </c>
      <c r="L363" s="71">
        <v>486.51679999999999</v>
      </c>
      <c r="M363" s="71">
        <v>545.94370000000004</v>
      </c>
    </row>
    <row r="364" spans="1:13" x14ac:dyDescent="0.25">
      <c r="A364" s="71" t="s">
        <v>326</v>
      </c>
      <c r="B364" s="71" t="s">
        <v>935</v>
      </c>
      <c r="C364" s="71">
        <v>0.1</v>
      </c>
      <c r="D364" s="71">
        <v>143.6455</v>
      </c>
      <c r="E364" s="71">
        <v>0</v>
      </c>
      <c r="F364" s="71">
        <v>0</v>
      </c>
      <c r="G364" s="71">
        <v>14.364599999999999</v>
      </c>
      <c r="H364" s="71">
        <v>0.9</v>
      </c>
      <c r="I364" s="71">
        <v>135.42859999999999</v>
      </c>
      <c r="J364" s="71">
        <v>0</v>
      </c>
      <c r="K364" s="71">
        <v>0</v>
      </c>
      <c r="L364" s="71">
        <v>121.8857</v>
      </c>
      <c r="M364" s="71">
        <v>136.25030000000001</v>
      </c>
    </row>
    <row r="365" spans="1:13" x14ac:dyDescent="0.25">
      <c r="A365" s="71" t="s">
        <v>327</v>
      </c>
      <c r="B365" s="71" t="s">
        <v>936</v>
      </c>
      <c r="C365" s="71">
        <v>0.1</v>
      </c>
      <c r="D365" s="71">
        <v>621.53359999999998</v>
      </c>
      <c r="E365" s="71">
        <v>43.790300000000002</v>
      </c>
      <c r="F365" s="71">
        <v>4.3789999999999996</v>
      </c>
      <c r="G365" s="71">
        <v>62.153399999999998</v>
      </c>
      <c r="H365" s="71">
        <v>0.9</v>
      </c>
      <c r="I365" s="71">
        <v>586.80430000000001</v>
      </c>
      <c r="J365" s="71">
        <v>43.790300000000002</v>
      </c>
      <c r="K365" s="71">
        <v>39.411299999999997</v>
      </c>
      <c r="L365" s="71">
        <v>528.12390000000005</v>
      </c>
      <c r="M365" s="71">
        <v>590.27729999999997</v>
      </c>
    </row>
    <row r="366" spans="1:13" x14ac:dyDescent="0.25">
      <c r="A366" s="71" t="s">
        <v>328</v>
      </c>
      <c r="B366" s="71" t="s">
        <v>937</v>
      </c>
      <c r="C366" s="71">
        <v>0.1</v>
      </c>
      <c r="D366" s="71">
        <v>742.09090000000003</v>
      </c>
      <c r="E366" s="71">
        <v>24.945900000000002</v>
      </c>
      <c r="F366" s="71">
        <v>2.4946000000000002</v>
      </c>
      <c r="G366" s="71">
        <v>74.209100000000007</v>
      </c>
      <c r="H366" s="71">
        <v>0.9</v>
      </c>
      <c r="I366" s="71">
        <v>704.70650000000001</v>
      </c>
      <c r="J366" s="71">
        <v>24.945900000000002</v>
      </c>
      <c r="K366" s="71">
        <v>22.4513</v>
      </c>
      <c r="L366" s="71">
        <v>634.23580000000004</v>
      </c>
      <c r="M366" s="71">
        <v>708.44489999999996</v>
      </c>
    </row>
    <row r="367" spans="1:13" x14ac:dyDescent="0.25">
      <c r="A367" s="71" t="s">
        <v>544</v>
      </c>
      <c r="B367" s="71" t="s">
        <v>938</v>
      </c>
      <c r="C367" s="71">
        <v>0.1</v>
      </c>
      <c r="D367" s="71">
        <v>79.6999</v>
      </c>
      <c r="E367" s="71">
        <v>0</v>
      </c>
      <c r="F367" s="71">
        <v>0</v>
      </c>
      <c r="G367" s="71">
        <v>7.97</v>
      </c>
      <c r="H367" s="71">
        <v>0.9</v>
      </c>
      <c r="I367" s="71">
        <v>75.607699999999994</v>
      </c>
      <c r="J367" s="71">
        <v>0</v>
      </c>
      <c r="K367" s="71">
        <v>0</v>
      </c>
      <c r="L367" s="71">
        <v>68.046899999999994</v>
      </c>
      <c r="M367" s="71">
        <v>76.016900000000007</v>
      </c>
    </row>
    <row r="368" spans="1:13" x14ac:dyDescent="0.25">
      <c r="A368" s="71" t="s">
        <v>329</v>
      </c>
      <c r="B368" s="71" t="s">
        <v>939</v>
      </c>
      <c r="C368" s="71">
        <v>0.1</v>
      </c>
      <c r="D368" s="71">
        <v>372.79230000000001</v>
      </c>
      <c r="E368" s="71">
        <v>12.8292</v>
      </c>
      <c r="F368" s="71">
        <v>1.2828999999999999</v>
      </c>
      <c r="G368" s="71">
        <v>37.279200000000003</v>
      </c>
      <c r="H368" s="71">
        <v>0.9</v>
      </c>
      <c r="I368" s="71">
        <v>365.98520000000002</v>
      </c>
      <c r="J368" s="71">
        <v>12.8292</v>
      </c>
      <c r="K368" s="71">
        <v>11.5463</v>
      </c>
      <c r="L368" s="71">
        <v>329.38670000000002</v>
      </c>
      <c r="M368" s="71">
        <v>366.66590000000002</v>
      </c>
    </row>
    <row r="369" spans="1:13" x14ac:dyDescent="0.25">
      <c r="A369" s="71" t="s">
        <v>330</v>
      </c>
      <c r="B369" s="71" t="s">
        <v>940</v>
      </c>
      <c r="C369" s="71">
        <v>0.1</v>
      </c>
      <c r="D369" s="71">
        <v>706.11559999999997</v>
      </c>
      <c r="E369" s="71">
        <v>28.756900000000002</v>
      </c>
      <c r="F369" s="71">
        <v>2.8757000000000001</v>
      </c>
      <c r="G369" s="71">
        <v>70.611599999999996</v>
      </c>
      <c r="H369" s="71">
        <v>0.9</v>
      </c>
      <c r="I369" s="71">
        <v>692.39189999999996</v>
      </c>
      <c r="J369" s="71">
        <v>28.756900000000002</v>
      </c>
      <c r="K369" s="71">
        <v>25.8812</v>
      </c>
      <c r="L369" s="71">
        <v>623.15269999999998</v>
      </c>
      <c r="M369" s="71">
        <v>693.76430000000005</v>
      </c>
    </row>
    <row r="370" spans="1:13" x14ac:dyDescent="0.25">
      <c r="A370" s="71" t="s">
        <v>331</v>
      </c>
      <c r="B370" s="71" t="s">
        <v>941</v>
      </c>
      <c r="C370" s="71">
        <v>0.1</v>
      </c>
      <c r="D370" s="71">
        <v>251.2825</v>
      </c>
      <c r="E370" s="71">
        <v>0</v>
      </c>
      <c r="F370" s="71">
        <v>0</v>
      </c>
      <c r="G370" s="71">
        <v>25.1282</v>
      </c>
      <c r="H370" s="71">
        <v>0.9</v>
      </c>
      <c r="I370" s="71">
        <v>249.7347</v>
      </c>
      <c r="J370" s="71">
        <v>0</v>
      </c>
      <c r="K370" s="71">
        <v>0</v>
      </c>
      <c r="L370" s="71">
        <v>224.7612</v>
      </c>
      <c r="M370" s="71">
        <v>249.88939999999999</v>
      </c>
    </row>
    <row r="371" spans="1:13" x14ac:dyDescent="0.25">
      <c r="A371" s="71" t="s">
        <v>332</v>
      </c>
      <c r="B371" s="71" t="s">
        <v>942</v>
      </c>
      <c r="C371" s="71">
        <v>0.1</v>
      </c>
      <c r="D371" s="71">
        <v>110.7239</v>
      </c>
      <c r="E371" s="71">
        <v>0</v>
      </c>
      <c r="F371" s="71">
        <v>0</v>
      </c>
      <c r="G371" s="71">
        <v>11.0724</v>
      </c>
      <c r="H371" s="71">
        <v>0.9</v>
      </c>
      <c r="I371" s="71">
        <v>102.5622</v>
      </c>
      <c r="J371" s="71">
        <v>0</v>
      </c>
      <c r="K371" s="71">
        <v>0</v>
      </c>
      <c r="L371" s="71">
        <v>92.305999999999997</v>
      </c>
      <c r="M371" s="71">
        <v>103.3784</v>
      </c>
    </row>
    <row r="372" spans="1:13" x14ac:dyDescent="0.25">
      <c r="A372" s="71" t="s">
        <v>333</v>
      </c>
      <c r="B372" s="71" t="s">
        <v>943</v>
      </c>
      <c r="C372" s="71">
        <v>0.1</v>
      </c>
      <c r="D372" s="71">
        <v>235.7353</v>
      </c>
      <c r="E372" s="71">
        <v>0</v>
      </c>
      <c r="F372" s="71">
        <v>0</v>
      </c>
      <c r="G372" s="71">
        <v>23.573499999999999</v>
      </c>
      <c r="H372" s="71">
        <v>0.9</v>
      </c>
      <c r="I372" s="71">
        <v>232.3005</v>
      </c>
      <c r="J372" s="71">
        <v>0</v>
      </c>
      <c r="K372" s="71">
        <v>0</v>
      </c>
      <c r="L372" s="71">
        <v>209.07040000000001</v>
      </c>
      <c r="M372" s="71">
        <v>232.6439</v>
      </c>
    </row>
    <row r="373" spans="1:13" x14ac:dyDescent="0.25">
      <c r="A373" s="71" t="s">
        <v>334</v>
      </c>
      <c r="B373" s="71" t="s">
        <v>944</v>
      </c>
      <c r="C373" s="71">
        <v>0.1</v>
      </c>
      <c r="D373" s="71">
        <v>684.15160000000003</v>
      </c>
      <c r="E373" s="71">
        <v>6.3791000000000002</v>
      </c>
      <c r="F373" s="71">
        <v>0.63790000000000002</v>
      </c>
      <c r="G373" s="71">
        <v>68.415199999999999</v>
      </c>
      <c r="H373" s="71">
        <v>0.9</v>
      </c>
      <c r="I373" s="71">
        <v>618.43420000000003</v>
      </c>
      <c r="J373" s="71">
        <v>6.3791000000000002</v>
      </c>
      <c r="K373" s="71">
        <v>5.7412000000000001</v>
      </c>
      <c r="L373" s="71">
        <v>556.59079999999994</v>
      </c>
      <c r="M373" s="71">
        <v>625.00599999999997</v>
      </c>
    </row>
    <row r="374" spans="1:13" x14ac:dyDescent="0.25">
      <c r="A374" s="71" t="s">
        <v>545</v>
      </c>
      <c r="B374" s="71" t="s">
        <v>945</v>
      </c>
      <c r="C374" s="71">
        <v>0.1</v>
      </c>
      <c r="D374" s="71">
        <v>153.36869999999999</v>
      </c>
      <c r="E374" s="71">
        <v>0</v>
      </c>
      <c r="F374" s="71">
        <v>0</v>
      </c>
      <c r="G374" s="71">
        <v>15.3369</v>
      </c>
      <c r="H374" s="71">
        <v>0.9</v>
      </c>
      <c r="I374" s="71">
        <v>140.32140000000001</v>
      </c>
      <c r="J374" s="71">
        <v>0</v>
      </c>
      <c r="K374" s="71">
        <v>0</v>
      </c>
      <c r="L374" s="71">
        <v>126.2893</v>
      </c>
      <c r="M374" s="71">
        <v>141.62620000000001</v>
      </c>
    </row>
    <row r="375" spans="1:13" x14ac:dyDescent="0.25">
      <c r="A375" s="71" t="s">
        <v>335</v>
      </c>
      <c r="B375" s="71" t="s">
        <v>946</v>
      </c>
      <c r="C375" s="71">
        <v>0.1</v>
      </c>
      <c r="D375" s="71">
        <v>151.0514</v>
      </c>
      <c r="E375" s="71">
        <v>0</v>
      </c>
      <c r="F375" s="71">
        <v>0</v>
      </c>
      <c r="G375" s="71">
        <v>15.1051</v>
      </c>
      <c r="H375" s="71">
        <v>0.9</v>
      </c>
      <c r="I375" s="71">
        <v>142.6241</v>
      </c>
      <c r="J375" s="71">
        <v>0</v>
      </c>
      <c r="K375" s="71">
        <v>0</v>
      </c>
      <c r="L375" s="71">
        <v>128.36170000000001</v>
      </c>
      <c r="M375" s="71">
        <v>143.46680000000001</v>
      </c>
    </row>
    <row r="376" spans="1:13" x14ac:dyDescent="0.25">
      <c r="A376" s="71" t="s">
        <v>336</v>
      </c>
      <c r="B376" s="71" t="s">
        <v>947</v>
      </c>
      <c r="C376" s="71">
        <v>0.1</v>
      </c>
      <c r="D376" s="71">
        <v>611.03219999999999</v>
      </c>
      <c r="E376" s="71">
        <v>25.1235</v>
      </c>
      <c r="F376" s="71">
        <v>2.5124</v>
      </c>
      <c r="G376" s="71">
        <v>61.103200000000001</v>
      </c>
      <c r="H376" s="71">
        <v>0.9</v>
      </c>
      <c r="I376" s="71">
        <v>555.07079999999996</v>
      </c>
      <c r="J376" s="71">
        <v>25.1235</v>
      </c>
      <c r="K376" s="71">
        <v>22.6112</v>
      </c>
      <c r="L376" s="71">
        <v>499.56369999999998</v>
      </c>
      <c r="M376" s="71">
        <v>560.66690000000006</v>
      </c>
    </row>
    <row r="377" spans="1:13" x14ac:dyDescent="0.25">
      <c r="A377" s="71" t="s">
        <v>337</v>
      </c>
      <c r="B377" s="71" t="s">
        <v>948</v>
      </c>
      <c r="C377" s="71">
        <v>0.1</v>
      </c>
      <c r="D377" s="71">
        <v>172.39080000000001</v>
      </c>
      <c r="E377" s="71">
        <v>0</v>
      </c>
      <c r="F377" s="71">
        <v>0</v>
      </c>
      <c r="G377" s="71">
        <v>17.239100000000001</v>
      </c>
      <c r="H377" s="71">
        <v>0.9</v>
      </c>
      <c r="I377" s="71">
        <v>159.4101</v>
      </c>
      <c r="J377" s="71">
        <v>0</v>
      </c>
      <c r="K377" s="71">
        <v>0</v>
      </c>
      <c r="L377" s="71">
        <v>143.4691</v>
      </c>
      <c r="M377" s="71">
        <v>160.70820000000001</v>
      </c>
    </row>
    <row r="378" spans="1:13" x14ac:dyDescent="0.25">
      <c r="A378" s="71" t="s">
        <v>338</v>
      </c>
      <c r="B378" s="71" t="s">
        <v>949</v>
      </c>
      <c r="C378" s="71">
        <v>0.1</v>
      </c>
      <c r="D378" s="73">
        <v>1024.0857000000001</v>
      </c>
      <c r="E378" s="71">
        <v>20.7181</v>
      </c>
      <c r="F378" s="71">
        <v>2.0718000000000001</v>
      </c>
      <c r="G378" s="71">
        <v>102.40860000000001</v>
      </c>
      <c r="H378" s="71">
        <v>0.9</v>
      </c>
      <c r="I378" s="71">
        <v>964.13350000000003</v>
      </c>
      <c r="J378" s="71">
        <v>20.7181</v>
      </c>
      <c r="K378" s="71">
        <v>18.6463</v>
      </c>
      <c r="L378" s="71">
        <v>867.72019999999998</v>
      </c>
      <c r="M378" s="71">
        <v>970.12879999999996</v>
      </c>
    </row>
    <row r="379" spans="1:13" x14ac:dyDescent="0.25">
      <c r="A379" s="71" t="s">
        <v>1166</v>
      </c>
      <c r="B379" s="71" t="s">
        <v>1158</v>
      </c>
      <c r="C379" s="71">
        <v>0.1</v>
      </c>
      <c r="D379" s="73">
        <v>0</v>
      </c>
      <c r="E379" s="71">
        <v>0</v>
      </c>
      <c r="F379" s="71">
        <v>0</v>
      </c>
      <c r="G379" s="71">
        <v>0</v>
      </c>
      <c r="H379" s="71">
        <v>0.9</v>
      </c>
      <c r="I379" s="73">
        <v>0</v>
      </c>
      <c r="J379" s="71">
        <v>0</v>
      </c>
      <c r="K379" s="71">
        <v>0</v>
      </c>
      <c r="L379" s="73">
        <v>0</v>
      </c>
      <c r="M379" s="73">
        <v>0</v>
      </c>
    </row>
    <row r="380" spans="1:13" x14ac:dyDescent="0.25">
      <c r="A380" s="71" t="s">
        <v>339</v>
      </c>
      <c r="B380" s="71" t="s">
        <v>950</v>
      </c>
      <c r="C380" s="71">
        <v>0.1</v>
      </c>
      <c r="D380" s="71">
        <v>2127.7714999999998</v>
      </c>
      <c r="E380" s="71">
        <v>41.523899999999998</v>
      </c>
      <c r="F380" s="71">
        <v>4.1524000000000001</v>
      </c>
      <c r="G380" s="71">
        <v>212.77719999999999</v>
      </c>
      <c r="H380" s="71">
        <v>0.9</v>
      </c>
      <c r="I380" s="71">
        <v>2011.479</v>
      </c>
      <c r="J380" s="71">
        <v>41.523899999999998</v>
      </c>
      <c r="K380" s="71">
        <v>37.371499999999997</v>
      </c>
      <c r="L380" s="71">
        <v>1810.3311000000001</v>
      </c>
      <c r="M380" s="71">
        <v>2023.1083000000001</v>
      </c>
    </row>
    <row r="381" spans="1:13" x14ac:dyDescent="0.25">
      <c r="A381" s="71" t="s">
        <v>546</v>
      </c>
      <c r="B381" s="71" t="s">
        <v>951</v>
      </c>
      <c r="C381" s="71">
        <v>0.1</v>
      </c>
      <c r="D381" s="71">
        <v>85.182400000000001</v>
      </c>
      <c r="E381" s="71">
        <v>0</v>
      </c>
      <c r="F381" s="71">
        <v>0</v>
      </c>
      <c r="G381" s="71">
        <v>8.5182000000000002</v>
      </c>
      <c r="H381" s="71">
        <v>0.9</v>
      </c>
      <c r="I381" s="71">
        <v>84.152699999999996</v>
      </c>
      <c r="J381" s="71">
        <v>0</v>
      </c>
      <c r="K381" s="71">
        <v>0</v>
      </c>
      <c r="L381" s="71">
        <v>75.737399999999994</v>
      </c>
      <c r="M381" s="71">
        <v>84.255600000000001</v>
      </c>
    </row>
    <row r="382" spans="1:13" x14ac:dyDescent="0.25">
      <c r="A382" s="71" t="s">
        <v>340</v>
      </c>
      <c r="B382" s="71" t="s">
        <v>952</v>
      </c>
      <c r="C382" s="71">
        <v>0.1</v>
      </c>
      <c r="D382" s="71">
        <v>319.63139999999999</v>
      </c>
      <c r="E382" s="71">
        <v>0</v>
      </c>
      <c r="F382" s="71">
        <v>0</v>
      </c>
      <c r="G382" s="71">
        <v>31.963100000000001</v>
      </c>
      <c r="H382" s="71">
        <v>0.9</v>
      </c>
      <c r="I382" s="71">
        <v>295.83150000000001</v>
      </c>
      <c r="J382" s="71">
        <v>0</v>
      </c>
      <c r="K382" s="71">
        <v>0</v>
      </c>
      <c r="L382" s="71">
        <v>266.2484</v>
      </c>
      <c r="M382" s="71">
        <v>298.2115</v>
      </c>
    </row>
    <row r="383" spans="1:13" x14ac:dyDescent="0.25">
      <c r="A383" s="71" t="s">
        <v>341</v>
      </c>
      <c r="B383" s="71" t="s">
        <v>953</v>
      </c>
      <c r="C383" s="71">
        <v>0.1</v>
      </c>
      <c r="D383" s="71">
        <v>311.64060000000001</v>
      </c>
      <c r="E383" s="71">
        <v>0</v>
      </c>
      <c r="F383" s="71">
        <v>0</v>
      </c>
      <c r="G383" s="71">
        <v>31.164100000000001</v>
      </c>
      <c r="H383" s="71">
        <v>0.9</v>
      </c>
      <c r="I383" s="71">
        <v>293.67770000000002</v>
      </c>
      <c r="J383" s="71">
        <v>0</v>
      </c>
      <c r="K383" s="71">
        <v>0</v>
      </c>
      <c r="L383" s="71">
        <v>264.30990000000003</v>
      </c>
      <c r="M383" s="71">
        <v>295.47399999999999</v>
      </c>
    </row>
    <row r="384" spans="1:13" x14ac:dyDescent="0.25">
      <c r="A384" s="71" t="s">
        <v>342</v>
      </c>
      <c r="B384" s="71" t="s">
        <v>954</v>
      </c>
      <c r="C384" s="71">
        <v>0.1</v>
      </c>
      <c r="D384" s="71">
        <v>526.91470000000004</v>
      </c>
      <c r="E384" s="71">
        <v>9.8783999999999992</v>
      </c>
      <c r="F384" s="71">
        <v>0.98780000000000001</v>
      </c>
      <c r="G384" s="71">
        <v>52.691499999999998</v>
      </c>
      <c r="H384" s="71">
        <v>0.9</v>
      </c>
      <c r="I384" s="71">
        <v>495.4366</v>
      </c>
      <c r="J384" s="71">
        <v>9.8783999999999992</v>
      </c>
      <c r="K384" s="71">
        <v>8.8905999999999992</v>
      </c>
      <c r="L384" s="71">
        <v>445.8929</v>
      </c>
      <c r="M384" s="71">
        <v>498.58440000000002</v>
      </c>
    </row>
    <row r="385" spans="1:13" x14ac:dyDescent="0.25">
      <c r="A385" s="71" t="s">
        <v>343</v>
      </c>
      <c r="B385" s="71" t="s">
        <v>955</v>
      </c>
      <c r="C385" s="71">
        <v>0.1</v>
      </c>
      <c r="D385" s="71">
        <v>367.76139999999998</v>
      </c>
      <c r="E385" s="71">
        <v>0</v>
      </c>
      <c r="F385" s="71">
        <v>0</v>
      </c>
      <c r="G385" s="71">
        <v>36.7761</v>
      </c>
      <c r="H385" s="71">
        <v>0.9</v>
      </c>
      <c r="I385" s="71">
        <v>355.30560000000003</v>
      </c>
      <c r="J385" s="71">
        <v>0</v>
      </c>
      <c r="K385" s="71">
        <v>0</v>
      </c>
      <c r="L385" s="71">
        <v>319.77499999999998</v>
      </c>
      <c r="M385" s="71">
        <v>356.55110000000002</v>
      </c>
    </row>
    <row r="386" spans="1:13" x14ac:dyDescent="0.25">
      <c r="A386" s="71" t="s">
        <v>547</v>
      </c>
      <c r="B386" s="71" t="s">
        <v>956</v>
      </c>
      <c r="C386" s="71">
        <v>0.1</v>
      </c>
      <c r="D386" s="73">
        <v>182.9169</v>
      </c>
      <c r="E386" s="71">
        <v>2.5956000000000001</v>
      </c>
      <c r="F386" s="71">
        <v>0.2596</v>
      </c>
      <c r="G386" s="71">
        <v>18.291699999999999</v>
      </c>
      <c r="H386" s="71">
        <v>0.9</v>
      </c>
      <c r="I386" s="73">
        <v>167.71600000000001</v>
      </c>
      <c r="J386" s="71">
        <v>2.5956000000000001</v>
      </c>
      <c r="K386" s="71">
        <v>2.3359999999999999</v>
      </c>
      <c r="L386" s="73">
        <v>150.9444</v>
      </c>
      <c r="M386" s="73">
        <v>169.23609999999999</v>
      </c>
    </row>
    <row r="387" spans="1:13" x14ac:dyDescent="0.25">
      <c r="A387" s="71" t="s">
        <v>344</v>
      </c>
      <c r="B387" s="71" t="s">
        <v>957</v>
      </c>
      <c r="C387" s="71">
        <v>0.1</v>
      </c>
      <c r="D387" s="73">
        <v>5493.5469000000003</v>
      </c>
      <c r="E387" s="71">
        <v>53.330599999999997</v>
      </c>
      <c r="F387" s="71">
        <v>5.3331</v>
      </c>
      <c r="G387" s="71">
        <v>549.35469999999998</v>
      </c>
      <c r="H387" s="71">
        <v>0.9</v>
      </c>
      <c r="I387" s="73">
        <v>5223.0523000000003</v>
      </c>
      <c r="J387" s="71">
        <v>53.3307</v>
      </c>
      <c r="K387" s="71">
        <v>47.997599999999998</v>
      </c>
      <c r="L387" s="73">
        <v>4700.7470999999996</v>
      </c>
      <c r="M387" s="73">
        <v>5250.1018000000004</v>
      </c>
    </row>
    <row r="388" spans="1:13" x14ac:dyDescent="0.25">
      <c r="A388" s="71" t="s">
        <v>345</v>
      </c>
      <c r="B388" s="71" t="s">
        <v>958</v>
      </c>
      <c r="C388" s="71">
        <v>0.1</v>
      </c>
      <c r="D388" s="71">
        <v>1635.8497</v>
      </c>
      <c r="E388" s="71">
        <v>50.105800000000002</v>
      </c>
      <c r="F388" s="71">
        <v>5.0106000000000002</v>
      </c>
      <c r="G388" s="71">
        <v>163.58500000000001</v>
      </c>
      <c r="H388" s="71">
        <v>0.9</v>
      </c>
      <c r="I388" s="71">
        <v>1562.8130000000001</v>
      </c>
      <c r="J388" s="71">
        <v>50.105800000000002</v>
      </c>
      <c r="K388" s="71">
        <v>45.095199999999998</v>
      </c>
      <c r="L388" s="71">
        <v>1406.5317</v>
      </c>
      <c r="M388" s="71">
        <v>1570.1167</v>
      </c>
    </row>
    <row r="389" spans="1:13" x14ac:dyDescent="0.25">
      <c r="A389" s="71" t="s">
        <v>346</v>
      </c>
      <c r="B389" s="71" t="s">
        <v>959</v>
      </c>
      <c r="C389" s="71">
        <v>0.1</v>
      </c>
      <c r="D389" s="73">
        <v>389.43849999999998</v>
      </c>
      <c r="E389" s="71">
        <v>24.225000000000001</v>
      </c>
      <c r="F389" s="71">
        <v>2.4224999999999999</v>
      </c>
      <c r="G389" s="71">
        <v>38.943800000000003</v>
      </c>
      <c r="H389" s="71">
        <v>0.9</v>
      </c>
      <c r="I389" s="73">
        <v>367.38380000000001</v>
      </c>
      <c r="J389" s="71">
        <v>24.225000000000001</v>
      </c>
      <c r="K389" s="71">
        <v>21.802499999999998</v>
      </c>
      <c r="L389" s="73">
        <v>330.6454</v>
      </c>
      <c r="M389" s="73">
        <v>369.58920000000001</v>
      </c>
    </row>
    <row r="390" spans="1:13" x14ac:dyDescent="0.25">
      <c r="A390" s="71" t="s">
        <v>347</v>
      </c>
      <c r="B390" s="71" t="s">
        <v>960</v>
      </c>
      <c r="C390" s="71">
        <v>0.1</v>
      </c>
      <c r="D390" s="71">
        <v>4208.4511000000002</v>
      </c>
      <c r="E390" s="71">
        <v>107.1016</v>
      </c>
      <c r="F390" s="71">
        <v>10.7102</v>
      </c>
      <c r="G390" s="71">
        <v>420.8451</v>
      </c>
      <c r="H390" s="71">
        <v>0.9</v>
      </c>
      <c r="I390" s="71">
        <v>3938.8735999999999</v>
      </c>
      <c r="J390" s="71">
        <v>107.1016</v>
      </c>
      <c r="K390" s="71">
        <v>96.391400000000004</v>
      </c>
      <c r="L390" s="71">
        <v>3544.9861999999998</v>
      </c>
      <c r="M390" s="71">
        <v>3965.8312999999998</v>
      </c>
    </row>
    <row r="391" spans="1:13" x14ac:dyDescent="0.25">
      <c r="A391" s="71" t="s">
        <v>548</v>
      </c>
      <c r="B391" s="71" t="s">
        <v>961</v>
      </c>
      <c r="C391" s="71">
        <v>0.1</v>
      </c>
      <c r="D391" s="73">
        <v>244.06110000000001</v>
      </c>
      <c r="E391" s="71">
        <v>0</v>
      </c>
      <c r="F391" s="71">
        <v>0</v>
      </c>
      <c r="G391" s="71">
        <v>24.406099999999999</v>
      </c>
      <c r="H391" s="71">
        <v>0.9</v>
      </c>
      <c r="I391" s="73">
        <v>231.80199999999999</v>
      </c>
      <c r="J391" s="71">
        <v>0</v>
      </c>
      <c r="K391" s="71">
        <v>0</v>
      </c>
      <c r="L391" s="73">
        <v>208.62180000000001</v>
      </c>
      <c r="M391" s="73">
        <v>233.02789999999999</v>
      </c>
    </row>
    <row r="392" spans="1:13" x14ac:dyDescent="0.25">
      <c r="A392" s="71" t="s">
        <v>348</v>
      </c>
      <c r="B392" s="71" t="s">
        <v>962</v>
      </c>
      <c r="C392" s="71">
        <v>0.1</v>
      </c>
      <c r="D392" s="71">
        <v>1329.3495</v>
      </c>
      <c r="E392" s="71">
        <v>38.012500000000003</v>
      </c>
      <c r="F392" s="71">
        <v>3.8012000000000001</v>
      </c>
      <c r="G392" s="71">
        <v>132.935</v>
      </c>
      <c r="H392" s="71">
        <v>0.9</v>
      </c>
      <c r="I392" s="71">
        <v>1263.6913999999999</v>
      </c>
      <c r="J392" s="71">
        <v>38.012500000000003</v>
      </c>
      <c r="K392" s="71">
        <v>34.211199999999998</v>
      </c>
      <c r="L392" s="71">
        <v>1137.3223</v>
      </c>
      <c r="M392" s="71">
        <v>1270.2573</v>
      </c>
    </row>
    <row r="393" spans="1:13" x14ac:dyDescent="0.25">
      <c r="A393" s="71" t="s">
        <v>349</v>
      </c>
      <c r="B393" s="71" t="s">
        <v>963</v>
      </c>
      <c r="C393" s="71">
        <v>0.1</v>
      </c>
      <c r="D393" s="71">
        <v>412.93669999999997</v>
      </c>
      <c r="E393" s="71">
        <v>0</v>
      </c>
      <c r="F393" s="71">
        <v>0</v>
      </c>
      <c r="G393" s="71">
        <v>41.293700000000001</v>
      </c>
      <c r="H393" s="71">
        <v>0.9</v>
      </c>
      <c r="I393" s="71">
        <v>393.02839999999998</v>
      </c>
      <c r="J393" s="71">
        <v>0</v>
      </c>
      <c r="K393" s="71">
        <v>0</v>
      </c>
      <c r="L393" s="71">
        <v>353.72559999999999</v>
      </c>
      <c r="M393" s="71">
        <v>395.01929999999999</v>
      </c>
    </row>
    <row r="394" spans="1:13" x14ac:dyDescent="0.25">
      <c r="A394" s="71" t="s">
        <v>549</v>
      </c>
      <c r="B394" s="71" t="s">
        <v>964</v>
      </c>
      <c r="C394" s="71">
        <v>0.1</v>
      </c>
      <c r="D394" s="71">
        <v>43.736600000000003</v>
      </c>
      <c r="E394" s="71">
        <v>0</v>
      </c>
      <c r="F394" s="71">
        <v>0</v>
      </c>
      <c r="G394" s="71">
        <v>4.3737000000000004</v>
      </c>
      <c r="H394" s="71">
        <v>0.9</v>
      </c>
      <c r="I394" s="71">
        <v>45.876800000000003</v>
      </c>
      <c r="J394" s="71">
        <v>0</v>
      </c>
      <c r="K394" s="71">
        <v>0</v>
      </c>
      <c r="L394" s="71">
        <v>41.289099999999998</v>
      </c>
      <c r="M394" s="71">
        <v>45.662799999999997</v>
      </c>
    </row>
    <row r="395" spans="1:13" x14ac:dyDescent="0.25">
      <c r="A395" s="71" t="s">
        <v>350</v>
      </c>
      <c r="B395" s="71" t="s">
        <v>965</v>
      </c>
      <c r="C395" s="71">
        <v>0.1</v>
      </c>
      <c r="D395" s="71">
        <v>680.07989999999995</v>
      </c>
      <c r="E395" s="71">
        <v>4.8536000000000001</v>
      </c>
      <c r="F395" s="71">
        <v>0.4854</v>
      </c>
      <c r="G395" s="71">
        <v>68.007999999999996</v>
      </c>
      <c r="H395" s="71">
        <v>0.9</v>
      </c>
      <c r="I395" s="71">
        <v>643.87980000000005</v>
      </c>
      <c r="J395" s="71">
        <v>4.8536000000000001</v>
      </c>
      <c r="K395" s="71">
        <v>4.3681999999999999</v>
      </c>
      <c r="L395" s="71">
        <v>579.49180000000001</v>
      </c>
      <c r="M395" s="71">
        <v>647.49980000000005</v>
      </c>
    </row>
    <row r="396" spans="1:13" x14ac:dyDescent="0.25">
      <c r="A396" s="71" t="s">
        <v>351</v>
      </c>
      <c r="B396" s="71" t="s">
        <v>966</v>
      </c>
      <c r="C396" s="71">
        <v>0.1</v>
      </c>
      <c r="D396" s="71">
        <v>571.92020000000002</v>
      </c>
      <c r="E396" s="71">
        <v>13.670199999999999</v>
      </c>
      <c r="F396" s="71">
        <v>1.367</v>
      </c>
      <c r="G396" s="71">
        <v>57.192</v>
      </c>
      <c r="H396" s="71">
        <v>0.9</v>
      </c>
      <c r="I396" s="71">
        <v>540.08619999999996</v>
      </c>
      <c r="J396" s="71">
        <v>13.670299999999999</v>
      </c>
      <c r="K396" s="71">
        <v>12.3033</v>
      </c>
      <c r="L396" s="71">
        <v>486.07760000000002</v>
      </c>
      <c r="M396" s="71">
        <v>543.26959999999997</v>
      </c>
    </row>
    <row r="397" spans="1:13" x14ac:dyDescent="0.25">
      <c r="A397" s="71" t="s">
        <v>352</v>
      </c>
      <c r="B397" s="71" t="s">
        <v>967</v>
      </c>
      <c r="C397" s="71">
        <v>0.1</v>
      </c>
      <c r="D397" s="73">
        <v>682.798</v>
      </c>
      <c r="E397" s="71">
        <v>5.048</v>
      </c>
      <c r="F397" s="71">
        <v>0.50480000000000003</v>
      </c>
      <c r="G397" s="71">
        <v>68.279799999999994</v>
      </c>
      <c r="H397" s="71">
        <v>0.9</v>
      </c>
      <c r="I397" s="73">
        <v>645.95600000000002</v>
      </c>
      <c r="J397" s="71">
        <v>5.048</v>
      </c>
      <c r="K397" s="71">
        <v>4.5431999999999997</v>
      </c>
      <c r="L397" s="73">
        <v>581.36040000000003</v>
      </c>
      <c r="M397" s="73">
        <v>649.64020000000005</v>
      </c>
    </row>
    <row r="398" spans="1:13" x14ac:dyDescent="0.25">
      <c r="A398" s="71" t="s">
        <v>353</v>
      </c>
      <c r="B398" s="71" t="s">
        <v>968</v>
      </c>
      <c r="C398" s="71">
        <v>0.1</v>
      </c>
      <c r="D398" s="73">
        <v>4266.9139999999998</v>
      </c>
      <c r="E398" s="71">
        <v>84.134</v>
      </c>
      <c r="F398" s="71">
        <v>8.4133999999999993</v>
      </c>
      <c r="G398" s="73">
        <v>426.69139999999999</v>
      </c>
      <c r="H398" s="71">
        <v>0.9</v>
      </c>
      <c r="I398" s="73">
        <v>3915.2071999999998</v>
      </c>
      <c r="J398" s="71">
        <v>84.134</v>
      </c>
      <c r="K398" s="71">
        <v>75.720600000000005</v>
      </c>
      <c r="L398" s="73">
        <v>3523.6864999999998</v>
      </c>
      <c r="M398" s="73">
        <v>3950.3779</v>
      </c>
    </row>
    <row r="399" spans="1:13" x14ac:dyDescent="0.25">
      <c r="A399" s="71" t="s">
        <v>354</v>
      </c>
      <c r="B399" s="71" t="s">
        <v>969</v>
      </c>
      <c r="C399" s="71">
        <v>0.1</v>
      </c>
      <c r="D399" s="73">
        <v>12123.6744</v>
      </c>
      <c r="E399" s="71">
        <v>439.28309999999999</v>
      </c>
      <c r="F399" s="71">
        <v>43.9283</v>
      </c>
      <c r="G399" s="71">
        <v>1212.3674000000001</v>
      </c>
      <c r="H399" s="71">
        <v>0.9</v>
      </c>
      <c r="I399" s="73">
        <v>11245.0375</v>
      </c>
      <c r="J399" s="71">
        <v>439.93549999999999</v>
      </c>
      <c r="K399" s="71">
        <v>395.94200000000001</v>
      </c>
      <c r="L399" s="73">
        <v>10120.533799999999</v>
      </c>
      <c r="M399" s="73">
        <v>11332.9012</v>
      </c>
    </row>
    <row r="400" spans="1:13" x14ac:dyDescent="0.25">
      <c r="A400" s="71" t="s">
        <v>355</v>
      </c>
      <c r="B400" s="71" t="s">
        <v>970</v>
      </c>
      <c r="C400" s="71">
        <v>0.1</v>
      </c>
      <c r="D400" s="71">
        <v>2803.4031</v>
      </c>
      <c r="E400" s="71">
        <v>144.86969999999999</v>
      </c>
      <c r="F400" s="71">
        <v>14.487</v>
      </c>
      <c r="G400" s="71">
        <v>280.34030000000001</v>
      </c>
      <c r="H400" s="71">
        <v>0.9</v>
      </c>
      <c r="I400" s="71">
        <v>2644.3998000000001</v>
      </c>
      <c r="J400" s="71">
        <v>144.86969999999999</v>
      </c>
      <c r="K400" s="71">
        <v>130.3827</v>
      </c>
      <c r="L400" s="71">
        <v>2379.9598000000001</v>
      </c>
      <c r="M400" s="71">
        <v>2660.3000999999999</v>
      </c>
    </row>
    <row r="401" spans="1:13" x14ac:dyDescent="0.25">
      <c r="A401" s="71" t="s">
        <v>356</v>
      </c>
      <c r="B401" s="71" t="s">
        <v>971</v>
      </c>
      <c r="C401" s="71">
        <v>0.1</v>
      </c>
      <c r="D401" s="71">
        <v>381.19349999999997</v>
      </c>
      <c r="E401" s="71">
        <v>15.2766</v>
      </c>
      <c r="F401" s="71">
        <v>1.5277000000000001</v>
      </c>
      <c r="G401" s="71">
        <v>38.119399999999999</v>
      </c>
      <c r="H401" s="71">
        <v>0.9</v>
      </c>
      <c r="I401" s="71">
        <v>366.13319999999999</v>
      </c>
      <c r="J401" s="71">
        <v>15.2766</v>
      </c>
      <c r="K401" s="71">
        <v>13.748900000000001</v>
      </c>
      <c r="L401" s="71">
        <v>329.51990000000001</v>
      </c>
      <c r="M401" s="71">
        <v>367.63929999999999</v>
      </c>
    </row>
    <row r="402" spans="1:13" x14ac:dyDescent="0.25">
      <c r="A402" s="71" t="s">
        <v>357</v>
      </c>
      <c r="B402" s="71" t="s">
        <v>972</v>
      </c>
      <c r="C402" s="71">
        <v>0.1</v>
      </c>
      <c r="D402" s="71">
        <v>281.33159999999998</v>
      </c>
      <c r="E402" s="71">
        <v>10.4475</v>
      </c>
      <c r="F402" s="71">
        <v>1.0448</v>
      </c>
      <c r="G402" s="71">
        <v>28.133199999999999</v>
      </c>
      <c r="H402" s="71">
        <v>0.9</v>
      </c>
      <c r="I402" s="71">
        <v>268.15179999999998</v>
      </c>
      <c r="J402" s="71">
        <v>10.4475</v>
      </c>
      <c r="K402" s="71">
        <v>9.4027999999999992</v>
      </c>
      <c r="L402" s="71">
        <v>241.3366</v>
      </c>
      <c r="M402" s="71">
        <v>269.46980000000002</v>
      </c>
    </row>
    <row r="403" spans="1:13" x14ac:dyDescent="0.25">
      <c r="A403" s="71" t="s">
        <v>358</v>
      </c>
      <c r="B403" s="71" t="s">
        <v>973</v>
      </c>
      <c r="C403" s="71">
        <v>0.1</v>
      </c>
      <c r="D403" s="71">
        <v>381.7774</v>
      </c>
      <c r="E403" s="71">
        <v>0</v>
      </c>
      <c r="F403" s="71">
        <v>0</v>
      </c>
      <c r="G403" s="71">
        <v>38.177700000000002</v>
      </c>
      <c r="H403" s="71">
        <v>0.9</v>
      </c>
      <c r="I403" s="71">
        <v>364.04450000000003</v>
      </c>
      <c r="J403" s="71">
        <v>0</v>
      </c>
      <c r="K403" s="71">
        <v>0</v>
      </c>
      <c r="L403" s="71">
        <v>327.64</v>
      </c>
      <c r="M403" s="71">
        <v>365.8177</v>
      </c>
    </row>
    <row r="404" spans="1:13" x14ac:dyDescent="0.25">
      <c r="A404" s="71" t="s">
        <v>359</v>
      </c>
      <c r="B404" s="71" t="s">
        <v>974</v>
      </c>
      <c r="C404" s="71">
        <v>0.1</v>
      </c>
      <c r="D404" s="71">
        <v>568.85140000000001</v>
      </c>
      <c r="E404" s="71">
        <v>8.2975999999999992</v>
      </c>
      <c r="F404" s="71">
        <v>0.82979999999999998</v>
      </c>
      <c r="G404" s="71">
        <v>56.885100000000001</v>
      </c>
      <c r="H404" s="71">
        <v>0.9</v>
      </c>
      <c r="I404" s="71">
        <v>544.7278</v>
      </c>
      <c r="J404" s="71">
        <v>8.2975999999999992</v>
      </c>
      <c r="K404" s="71">
        <v>7.4678000000000004</v>
      </c>
      <c r="L404" s="71">
        <v>490.255</v>
      </c>
      <c r="M404" s="71">
        <v>547.14009999999996</v>
      </c>
    </row>
    <row r="405" spans="1:13" x14ac:dyDescent="0.25">
      <c r="A405" s="71" t="s">
        <v>360</v>
      </c>
      <c r="B405" s="71" t="s">
        <v>975</v>
      </c>
      <c r="C405" s="71">
        <v>0.1</v>
      </c>
      <c r="D405" s="71">
        <v>730.28110000000004</v>
      </c>
      <c r="E405" s="71">
        <v>28.294899999999998</v>
      </c>
      <c r="F405" s="71">
        <v>2.8294999999999999</v>
      </c>
      <c r="G405" s="71">
        <v>73.028099999999995</v>
      </c>
      <c r="H405" s="71">
        <v>0.9</v>
      </c>
      <c r="I405" s="71">
        <v>697.12929999999994</v>
      </c>
      <c r="J405" s="71">
        <v>28.294899999999998</v>
      </c>
      <c r="K405" s="71">
        <v>25.465399999999999</v>
      </c>
      <c r="L405" s="71">
        <v>627.41639999999995</v>
      </c>
      <c r="M405" s="71">
        <v>700.44449999999995</v>
      </c>
    </row>
    <row r="406" spans="1:13" x14ac:dyDescent="0.25">
      <c r="A406" s="71" t="s">
        <v>550</v>
      </c>
      <c r="B406" s="71" t="s">
        <v>976</v>
      </c>
      <c r="C406" s="71">
        <v>0.1</v>
      </c>
      <c r="D406" s="71">
        <v>62.308100000000003</v>
      </c>
      <c r="E406" s="71">
        <v>0</v>
      </c>
      <c r="F406" s="71">
        <v>0</v>
      </c>
      <c r="G406" s="71">
        <v>6.2308000000000003</v>
      </c>
      <c r="H406" s="71">
        <v>0.9</v>
      </c>
      <c r="I406" s="71">
        <v>58.140500000000003</v>
      </c>
      <c r="J406" s="71">
        <v>0</v>
      </c>
      <c r="K406" s="71">
        <v>0</v>
      </c>
      <c r="L406" s="71">
        <v>52.3264</v>
      </c>
      <c r="M406" s="71">
        <v>58.557200000000002</v>
      </c>
    </row>
    <row r="407" spans="1:13" x14ac:dyDescent="0.25">
      <c r="A407" s="71" t="s">
        <v>361</v>
      </c>
      <c r="B407" s="71" t="s">
        <v>977</v>
      </c>
      <c r="C407" s="71">
        <v>0.1</v>
      </c>
      <c r="D407" s="71">
        <v>496.94189999999998</v>
      </c>
      <c r="E407" s="71">
        <v>18.0289</v>
      </c>
      <c r="F407" s="71">
        <v>1.8028999999999999</v>
      </c>
      <c r="G407" s="71">
        <v>49.694200000000002</v>
      </c>
      <c r="H407" s="71">
        <v>0.9</v>
      </c>
      <c r="I407" s="71">
        <v>454.14780000000002</v>
      </c>
      <c r="J407" s="71">
        <v>18.0289</v>
      </c>
      <c r="K407" s="71">
        <v>16.225999999999999</v>
      </c>
      <c r="L407" s="71">
        <v>408.733</v>
      </c>
      <c r="M407" s="71">
        <v>458.42720000000003</v>
      </c>
    </row>
    <row r="408" spans="1:13" x14ac:dyDescent="0.25">
      <c r="A408" s="71" t="s">
        <v>362</v>
      </c>
      <c r="B408" s="71" t="s">
        <v>978</v>
      </c>
      <c r="C408" s="71">
        <v>0.1</v>
      </c>
      <c r="D408" s="73">
        <v>657.75300000000004</v>
      </c>
      <c r="E408" s="71">
        <v>11.4887</v>
      </c>
      <c r="F408" s="71">
        <v>1.1489</v>
      </c>
      <c r="G408" s="71">
        <v>65.775300000000001</v>
      </c>
      <c r="H408" s="71">
        <v>0.9</v>
      </c>
      <c r="I408" s="73">
        <v>605.22630000000004</v>
      </c>
      <c r="J408" s="71">
        <v>11.4887</v>
      </c>
      <c r="K408" s="71">
        <v>10.3398</v>
      </c>
      <c r="L408" s="73">
        <v>544.70370000000003</v>
      </c>
      <c r="M408" s="73">
        <v>610.47900000000004</v>
      </c>
    </row>
    <row r="409" spans="1:13" x14ac:dyDescent="0.25">
      <c r="A409" s="71" t="s">
        <v>363</v>
      </c>
      <c r="B409" s="71" t="s">
        <v>979</v>
      </c>
      <c r="C409" s="71">
        <v>0.1</v>
      </c>
      <c r="D409" s="71">
        <v>4976.7348000000002</v>
      </c>
      <c r="E409" s="71">
        <v>114.5716</v>
      </c>
      <c r="F409" s="71">
        <v>11.4572</v>
      </c>
      <c r="G409" s="71">
        <v>497.67349999999999</v>
      </c>
      <c r="H409" s="71">
        <v>0.9</v>
      </c>
      <c r="I409" s="71">
        <v>4696.6162999999997</v>
      </c>
      <c r="J409" s="71">
        <v>114.5716</v>
      </c>
      <c r="K409" s="71">
        <v>103.1144</v>
      </c>
      <c r="L409" s="71">
        <v>4226.9547000000002</v>
      </c>
      <c r="M409" s="71">
        <v>4724.6282000000001</v>
      </c>
    </row>
    <row r="410" spans="1:13" x14ac:dyDescent="0.25">
      <c r="A410" s="71" t="s">
        <v>364</v>
      </c>
      <c r="B410" s="71" t="s">
        <v>980</v>
      </c>
      <c r="C410" s="71">
        <v>0.1</v>
      </c>
      <c r="D410" s="71">
        <v>838.15060000000005</v>
      </c>
      <c r="E410" s="71">
        <v>17.793399999999998</v>
      </c>
      <c r="F410" s="71">
        <v>1.7793000000000001</v>
      </c>
      <c r="G410" s="71">
        <v>83.815100000000001</v>
      </c>
      <c r="H410" s="71">
        <v>0.9</v>
      </c>
      <c r="I410" s="71">
        <v>753.39930000000004</v>
      </c>
      <c r="J410" s="71">
        <v>17.793399999999998</v>
      </c>
      <c r="K410" s="71">
        <v>16.014099999999999</v>
      </c>
      <c r="L410" s="71">
        <v>678.05939999999998</v>
      </c>
      <c r="M410" s="71">
        <v>761.87450000000001</v>
      </c>
    </row>
    <row r="411" spans="1:13" x14ac:dyDescent="0.25">
      <c r="A411" s="71" t="s">
        <v>365</v>
      </c>
      <c r="B411" s="71" t="s">
        <v>981</v>
      </c>
      <c r="C411" s="71">
        <v>0.1</v>
      </c>
      <c r="D411" s="73">
        <v>536.13990000000001</v>
      </c>
      <c r="E411" s="71">
        <v>24.263999999999999</v>
      </c>
      <c r="F411" s="71">
        <v>2.4264000000000001</v>
      </c>
      <c r="G411" s="71">
        <v>53.613999999999997</v>
      </c>
      <c r="H411" s="71">
        <v>0.9</v>
      </c>
      <c r="I411" s="73">
        <v>496.44850000000002</v>
      </c>
      <c r="J411" s="71">
        <v>24.263999999999999</v>
      </c>
      <c r="K411" s="71">
        <v>21.837599999999998</v>
      </c>
      <c r="L411" s="73">
        <v>446.80360000000002</v>
      </c>
      <c r="M411" s="73">
        <v>500.41759999999999</v>
      </c>
    </row>
    <row r="412" spans="1:13" x14ac:dyDescent="0.25">
      <c r="A412" s="71" t="s">
        <v>366</v>
      </c>
      <c r="B412" s="71" t="s">
        <v>982</v>
      </c>
      <c r="C412" s="71">
        <v>0.1</v>
      </c>
      <c r="D412" s="71">
        <v>1382.7779</v>
      </c>
      <c r="E412" s="71">
        <v>39.5779</v>
      </c>
      <c r="F412" s="71">
        <v>3.9578000000000002</v>
      </c>
      <c r="G412" s="71">
        <v>138.27780000000001</v>
      </c>
      <c r="H412" s="71">
        <v>0.9</v>
      </c>
      <c r="I412" s="71">
        <v>1307.6805999999999</v>
      </c>
      <c r="J412" s="71">
        <v>45.294800000000002</v>
      </c>
      <c r="K412" s="71">
        <v>40.765300000000003</v>
      </c>
      <c r="L412" s="71">
        <v>1176.9124999999999</v>
      </c>
      <c r="M412" s="71">
        <v>1315.1903</v>
      </c>
    </row>
    <row r="413" spans="1:13" x14ac:dyDescent="0.25">
      <c r="A413" s="71" t="s">
        <v>367</v>
      </c>
      <c r="B413" s="71" t="s">
        <v>983</v>
      </c>
      <c r="C413" s="71">
        <v>0.1</v>
      </c>
      <c r="D413" s="71">
        <v>643.99760000000003</v>
      </c>
      <c r="E413" s="71">
        <v>30.993500000000001</v>
      </c>
      <c r="F413" s="71">
        <v>3.0994000000000002</v>
      </c>
      <c r="G413" s="71">
        <v>64.399799999999999</v>
      </c>
      <c r="H413" s="71">
        <v>0.9</v>
      </c>
      <c r="I413" s="71">
        <v>617.44560000000001</v>
      </c>
      <c r="J413" s="71">
        <v>30.993500000000001</v>
      </c>
      <c r="K413" s="71">
        <v>27.894200000000001</v>
      </c>
      <c r="L413" s="71">
        <v>555.70100000000002</v>
      </c>
      <c r="M413" s="71">
        <v>620.10080000000005</v>
      </c>
    </row>
    <row r="414" spans="1:13" x14ac:dyDescent="0.25">
      <c r="A414" s="71" t="s">
        <v>368</v>
      </c>
      <c r="B414" s="71" t="s">
        <v>984</v>
      </c>
      <c r="C414" s="71">
        <v>0.1</v>
      </c>
      <c r="D414" s="71">
        <v>845.94870000000003</v>
      </c>
      <c r="E414" s="71">
        <v>23.3034</v>
      </c>
      <c r="F414" s="71">
        <v>2.3302999999999998</v>
      </c>
      <c r="G414" s="71">
        <v>84.594899999999996</v>
      </c>
      <c r="H414" s="71">
        <v>0.9</v>
      </c>
      <c r="I414" s="71">
        <v>801.70989999999995</v>
      </c>
      <c r="J414" s="71">
        <v>23.3034</v>
      </c>
      <c r="K414" s="71">
        <v>20.973099999999999</v>
      </c>
      <c r="L414" s="71">
        <v>721.53890000000001</v>
      </c>
      <c r="M414" s="71">
        <v>806.13379999999995</v>
      </c>
    </row>
    <row r="415" spans="1:13" x14ac:dyDescent="0.25">
      <c r="A415" s="71" t="s">
        <v>369</v>
      </c>
      <c r="B415" s="71" t="s">
        <v>985</v>
      </c>
      <c r="C415" s="71">
        <v>0.1</v>
      </c>
      <c r="D415" s="71">
        <v>318.20999999999998</v>
      </c>
      <c r="E415" s="71">
        <v>0</v>
      </c>
      <c r="F415" s="71">
        <v>0</v>
      </c>
      <c r="G415" s="71">
        <v>31.821000000000002</v>
      </c>
      <c r="H415" s="71">
        <v>0.9</v>
      </c>
      <c r="I415" s="71">
        <v>301.21969999999999</v>
      </c>
      <c r="J415" s="71">
        <v>0</v>
      </c>
      <c r="K415" s="71">
        <v>0</v>
      </c>
      <c r="L415" s="71">
        <v>271.09769999999997</v>
      </c>
      <c r="M415" s="71">
        <v>302.9187</v>
      </c>
    </row>
    <row r="416" spans="1:13" x14ac:dyDescent="0.25">
      <c r="A416" s="71" t="s">
        <v>551</v>
      </c>
      <c r="B416" s="71" t="s">
        <v>986</v>
      </c>
      <c r="C416" s="71">
        <v>0.1</v>
      </c>
      <c r="D416" s="71">
        <v>120.3455</v>
      </c>
      <c r="E416" s="71">
        <v>0</v>
      </c>
      <c r="F416" s="71">
        <v>0</v>
      </c>
      <c r="G416" s="71">
        <v>12.034599999999999</v>
      </c>
      <c r="H416" s="71">
        <v>0.9</v>
      </c>
      <c r="I416" s="71">
        <v>111.8994</v>
      </c>
      <c r="J416" s="71">
        <v>0</v>
      </c>
      <c r="K416" s="71">
        <v>0</v>
      </c>
      <c r="L416" s="71">
        <v>100.70950000000001</v>
      </c>
      <c r="M416" s="71">
        <v>112.7441</v>
      </c>
    </row>
    <row r="417" spans="1:13" x14ac:dyDescent="0.25">
      <c r="A417" s="71" t="s">
        <v>370</v>
      </c>
      <c r="B417" s="71" t="s">
        <v>987</v>
      </c>
      <c r="C417" s="71">
        <v>0.1</v>
      </c>
      <c r="D417" s="71">
        <v>225.3665</v>
      </c>
      <c r="E417" s="71">
        <v>0</v>
      </c>
      <c r="F417" s="71">
        <v>0</v>
      </c>
      <c r="G417" s="71">
        <v>22.5366</v>
      </c>
      <c r="H417" s="71">
        <v>0.9</v>
      </c>
      <c r="I417" s="71">
        <v>213.44470000000001</v>
      </c>
      <c r="J417" s="71">
        <v>0</v>
      </c>
      <c r="K417" s="71">
        <v>0</v>
      </c>
      <c r="L417" s="71">
        <v>192.1002</v>
      </c>
      <c r="M417" s="71">
        <v>214.63679999999999</v>
      </c>
    </row>
    <row r="418" spans="1:13" x14ac:dyDescent="0.25">
      <c r="A418" s="71" t="s">
        <v>371</v>
      </c>
      <c r="B418" s="71" t="s">
        <v>988</v>
      </c>
      <c r="C418" s="71">
        <v>0.1</v>
      </c>
      <c r="D418" s="73">
        <v>646.05669999999998</v>
      </c>
      <c r="E418" s="71">
        <v>5.0156000000000001</v>
      </c>
      <c r="F418" s="71">
        <v>0.50160000000000005</v>
      </c>
      <c r="G418" s="71">
        <v>64.605699999999999</v>
      </c>
      <c r="H418" s="71">
        <v>0.9</v>
      </c>
      <c r="I418" s="73">
        <v>609.08929999999998</v>
      </c>
      <c r="J418" s="71">
        <v>5.0156000000000001</v>
      </c>
      <c r="K418" s="71">
        <v>4.5140000000000002</v>
      </c>
      <c r="L418" s="73">
        <v>548.18039999999996</v>
      </c>
      <c r="M418" s="73">
        <v>612.78610000000003</v>
      </c>
    </row>
    <row r="419" spans="1:13" x14ac:dyDescent="0.25">
      <c r="A419" s="71" t="s">
        <v>372</v>
      </c>
      <c r="B419" s="71" t="s">
        <v>989</v>
      </c>
      <c r="C419" s="71">
        <v>0.1</v>
      </c>
      <c r="D419" s="73">
        <v>2137.5895</v>
      </c>
      <c r="E419" s="71">
        <v>29.588899999999999</v>
      </c>
      <c r="F419" s="71">
        <v>2.9588999999999999</v>
      </c>
      <c r="G419" s="71">
        <v>213.75899999999999</v>
      </c>
      <c r="H419" s="71">
        <v>0.9</v>
      </c>
      <c r="I419" s="73">
        <v>2000.8330000000001</v>
      </c>
      <c r="J419" s="71">
        <v>29.588899999999999</v>
      </c>
      <c r="K419" s="71">
        <v>26.63</v>
      </c>
      <c r="L419" s="71">
        <v>1800.7497000000001</v>
      </c>
      <c r="M419" s="73">
        <v>2014.5087000000001</v>
      </c>
    </row>
    <row r="420" spans="1:13" x14ac:dyDescent="0.25">
      <c r="A420" s="71" t="s">
        <v>373</v>
      </c>
      <c r="B420" s="71" t="s">
        <v>990</v>
      </c>
      <c r="C420" s="71">
        <v>0.1</v>
      </c>
      <c r="D420" s="71">
        <v>1129.421</v>
      </c>
      <c r="E420" s="71">
        <v>32.420999999999999</v>
      </c>
      <c r="F420" s="71">
        <v>3.2421000000000002</v>
      </c>
      <c r="G420" s="71">
        <v>112.9421</v>
      </c>
      <c r="H420" s="71">
        <v>0.9</v>
      </c>
      <c r="I420" s="71">
        <v>1060.4338</v>
      </c>
      <c r="J420" s="71">
        <v>32.420999999999999</v>
      </c>
      <c r="K420" s="71">
        <v>29.178899999999999</v>
      </c>
      <c r="L420" s="71">
        <v>954.3904</v>
      </c>
      <c r="M420" s="71">
        <v>1067.3325</v>
      </c>
    </row>
    <row r="421" spans="1:13" x14ac:dyDescent="0.25">
      <c r="A421" s="71" t="s">
        <v>374</v>
      </c>
      <c r="B421" s="71" t="s">
        <v>991</v>
      </c>
      <c r="C421" s="71">
        <v>0.1</v>
      </c>
      <c r="D421" s="71">
        <v>293.67349999999999</v>
      </c>
      <c r="E421" s="71">
        <v>10.4847</v>
      </c>
      <c r="F421" s="71">
        <v>1.0485</v>
      </c>
      <c r="G421" s="71">
        <v>29.3674</v>
      </c>
      <c r="H421" s="71">
        <v>0.9</v>
      </c>
      <c r="I421" s="71">
        <v>278.82080000000002</v>
      </c>
      <c r="J421" s="71">
        <v>10.4847</v>
      </c>
      <c r="K421" s="71">
        <v>9.4361999999999995</v>
      </c>
      <c r="L421" s="71">
        <v>250.93870000000001</v>
      </c>
      <c r="M421" s="71">
        <v>280.30610000000001</v>
      </c>
    </row>
    <row r="422" spans="1:13" x14ac:dyDescent="0.25">
      <c r="A422" s="71" t="s">
        <v>375</v>
      </c>
      <c r="B422" s="71" t="s">
        <v>992</v>
      </c>
      <c r="C422" s="71">
        <v>0.1</v>
      </c>
      <c r="D422" s="73">
        <v>213.0034</v>
      </c>
      <c r="E422" s="71">
        <v>2.9104000000000001</v>
      </c>
      <c r="F422" s="71">
        <v>0.29099999999999998</v>
      </c>
      <c r="G422" s="71">
        <v>21.3003</v>
      </c>
      <c r="H422" s="71">
        <v>0.9</v>
      </c>
      <c r="I422" s="73">
        <v>203.4307</v>
      </c>
      <c r="J422" s="71">
        <v>2.9106000000000001</v>
      </c>
      <c r="K422" s="71">
        <v>2.6194999999999999</v>
      </c>
      <c r="L422" s="73">
        <v>183.08760000000001</v>
      </c>
      <c r="M422" s="73">
        <v>204.3879</v>
      </c>
    </row>
    <row r="423" spans="1:13" x14ac:dyDescent="0.25">
      <c r="A423" s="71" t="s">
        <v>376</v>
      </c>
      <c r="B423" s="71" t="s">
        <v>993</v>
      </c>
      <c r="C423" s="71">
        <v>0.1</v>
      </c>
      <c r="D423" s="71">
        <v>1509.4151999999999</v>
      </c>
      <c r="E423" s="71">
        <v>37.6509</v>
      </c>
      <c r="F423" s="71">
        <v>3.7650999999999999</v>
      </c>
      <c r="G423" s="71">
        <v>150.94149999999999</v>
      </c>
      <c r="H423" s="71">
        <v>0.9</v>
      </c>
      <c r="I423" s="71">
        <v>1412.1411000000001</v>
      </c>
      <c r="J423" s="71">
        <v>37.6509</v>
      </c>
      <c r="K423" s="71">
        <v>33.885800000000003</v>
      </c>
      <c r="L423" s="71">
        <v>1270.9269999999999</v>
      </c>
      <c r="M423" s="71">
        <v>1421.8685</v>
      </c>
    </row>
    <row r="424" spans="1:13" x14ac:dyDescent="0.25">
      <c r="A424" s="71" t="s">
        <v>552</v>
      </c>
      <c r="B424" s="71" t="s">
        <v>994</v>
      </c>
      <c r="C424" s="71">
        <v>0.1</v>
      </c>
      <c r="D424" s="71">
        <v>57.282899999999998</v>
      </c>
      <c r="E424" s="71">
        <v>0</v>
      </c>
      <c r="F424" s="71">
        <v>0</v>
      </c>
      <c r="G424" s="71">
        <v>5.7282999999999999</v>
      </c>
      <c r="H424" s="71">
        <v>0.9</v>
      </c>
      <c r="I424" s="71">
        <v>52.967300000000002</v>
      </c>
      <c r="J424" s="71">
        <v>0</v>
      </c>
      <c r="K424" s="71">
        <v>0</v>
      </c>
      <c r="L424" s="71">
        <v>47.6706</v>
      </c>
      <c r="M424" s="71">
        <v>53.398899999999998</v>
      </c>
    </row>
    <row r="425" spans="1:13" x14ac:dyDescent="0.25">
      <c r="A425" s="71" t="s">
        <v>377</v>
      </c>
      <c r="B425" s="71" t="s">
        <v>995</v>
      </c>
      <c r="C425" s="71">
        <v>0.1</v>
      </c>
      <c r="D425" s="71">
        <v>456.04700000000003</v>
      </c>
      <c r="E425" s="71">
        <v>15.148300000000001</v>
      </c>
      <c r="F425" s="71">
        <v>1.5147999999999999</v>
      </c>
      <c r="G425" s="71">
        <v>45.604700000000001</v>
      </c>
      <c r="H425" s="71">
        <v>0.9</v>
      </c>
      <c r="I425" s="71">
        <v>440.69099999999997</v>
      </c>
      <c r="J425" s="71">
        <v>15.148300000000001</v>
      </c>
      <c r="K425" s="71">
        <v>13.6335</v>
      </c>
      <c r="L425" s="71">
        <v>396.62189999999998</v>
      </c>
      <c r="M425" s="71">
        <v>442.22660000000002</v>
      </c>
    </row>
    <row r="426" spans="1:13" x14ac:dyDescent="0.25">
      <c r="A426" s="71" t="s">
        <v>378</v>
      </c>
      <c r="B426" s="71" t="s">
        <v>996</v>
      </c>
      <c r="C426" s="71">
        <v>0.1</v>
      </c>
      <c r="D426" s="71">
        <v>225.9443</v>
      </c>
      <c r="E426" s="71">
        <v>0</v>
      </c>
      <c r="F426" s="71">
        <v>0</v>
      </c>
      <c r="G426" s="71">
        <v>22.5944</v>
      </c>
      <c r="H426" s="71">
        <v>0.9</v>
      </c>
      <c r="I426" s="71">
        <v>220.00389999999999</v>
      </c>
      <c r="J426" s="71">
        <v>0</v>
      </c>
      <c r="K426" s="71">
        <v>0</v>
      </c>
      <c r="L426" s="71">
        <v>198.0035</v>
      </c>
      <c r="M426" s="71">
        <v>220.59790000000001</v>
      </c>
    </row>
    <row r="427" spans="1:13" x14ac:dyDescent="0.25">
      <c r="A427" s="71" t="s">
        <v>379</v>
      </c>
      <c r="B427" s="71" t="s">
        <v>997</v>
      </c>
      <c r="C427" s="71">
        <v>0.1</v>
      </c>
      <c r="D427" s="71">
        <v>201.6814</v>
      </c>
      <c r="E427" s="71">
        <v>0</v>
      </c>
      <c r="F427" s="71">
        <v>0</v>
      </c>
      <c r="G427" s="71">
        <v>20.168099999999999</v>
      </c>
      <c r="H427" s="71">
        <v>0.9</v>
      </c>
      <c r="I427" s="71">
        <v>188.55350000000001</v>
      </c>
      <c r="J427" s="71">
        <v>0</v>
      </c>
      <c r="K427" s="71">
        <v>0</v>
      </c>
      <c r="L427" s="71">
        <v>169.69820000000001</v>
      </c>
      <c r="M427" s="71">
        <v>189.8663</v>
      </c>
    </row>
    <row r="428" spans="1:13" x14ac:dyDescent="0.25">
      <c r="A428" s="71" t="s">
        <v>380</v>
      </c>
      <c r="B428" s="71" t="s">
        <v>998</v>
      </c>
      <c r="C428" s="71">
        <v>0.1</v>
      </c>
      <c r="D428" s="73">
        <v>419.53800000000001</v>
      </c>
      <c r="E428" s="71">
        <v>0</v>
      </c>
      <c r="F428" s="71">
        <v>0</v>
      </c>
      <c r="G428" s="71">
        <v>41.953800000000001</v>
      </c>
      <c r="H428" s="71">
        <v>0.9</v>
      </c>
      <c r="I428" s="73">
        <v>391.79969999999997</v>
      </c>
      <c r="J428" s="71">
        <v>0</v>
      </c>
      <c r="K428" s="71">
        <v>0</v>
      </c>
      <c r="L428" s="73">
        <v>352.61970000000002</v>
      </c>
      <c r="M428" s="73">
        <v>394.57350000000002</v>
      </c>
    </row>
    <row r="429" spans="1:13" x14ac:dyDescent="0.25">
      <c r="A429" s="71" t="s">
        <v>381</v>
      </c>
      <c r="B429" s="71" t="s">
        <v>999</v>
      </c>
      <c r="C429" s="71">
        <v>0.1</v>
      </c>
      <c r="D429" s="71">
        <v>1609.643</v>
      </c>
      <c r="E429" s="71">
        <v>30.626200000000001</v>
      </c>
      <c r="F429" s="71">
        <v>3.0626000000000002</v>
      </c>
      <c r="G429" s="71">
        <v>160.96430000000001</v>
      </c>
      <c r="H429" s="71">
        <v>0.9</v>
      </c>
      <c r="I429" s="71">
        <v>1498.1474000000001</v>
      </c>
      <c r="J429" s="71">
        <v>30.626200000000001</v>
      </c>
      <c r="K429" s="71">
        <v>27.563600000000001</v>
      </c>
      <c r="L429" s="71">
        <v>1348.3326999999999</v>
      </c>
      <c r="M429" s="71">
        <v>1509.297</v>
      </c>
    </row>
    <row r="430" spans="1:13" x14ac:dyDescent="0.25">
      <c r="A430" s="71" t="s">
        <v>553</v>
      </c>
      <c r="B430" s="71" t="s">
        <v>1000</v>
      </c>
      <c r="C430" s="71">
        <v>0.1</v>
      </c>
      <c r="D430" s="71">
        <v>157.11529999999999</v>
      </c>
      <c r="E430" s="71">
        <v>0</v>
      </c>
      <c r="F430" s="71">
        <v>0</v>
      </c>
      <c r="G430" s="71">
        <v>15.711499999999999</v>
      </c>
      <c r="H430" s="71">
        <v>0.9</v>
      </c>
      <c r="I430" s="71">
        <v>148.14510000000001</v>
      </c>
      <c r="J430" s="71">
        <v>0</v>
      </c>
      <c r="K430" s="71">
        <v>0</v>
      </c>
      <c r="L430" s="71">
        <v>133.3306</v>
      </c>
      <c r="M430" s="71">
        <v>149.0421</v>
      </c>
    </row>
    <row r="431" spans="1:13" x14ac:dyDescent="0.25">
      <c r="A431" s="71" t="s">
        <v>554</v>
      </c>
      <c r="B431" s="71" t="s">
        <v>1001</v>
      </c>
      <c r="C431" s="71">
        <v>0.1</v>
      </c>
      <c r="D431" s="73">
        <v>153.61320000000001</v>
      </c>
      <c r="E431" s="71">
        <v>0</v>
      </c>
      <c r="F431" s="71">
        <v>0</v>
      </c>
      <c r="G431" s="73">
        <v>15.3613</v>
      </c>
      <c r="H431" s="71">
        <v>0.9</v>
      </c>
      <c r="I431" s="73">
        <v>148.61359999999999</v>
      </c>
      <c r="J431" s="71">
        <v>0</v>
      </c>
      <c r="K431" s="71">
        <v>0</v>
      </c>
      <c r="L431" s="73">
        <v>133.75219999999999</v>
      </c>
      <c r="M431" s="73">
        <v>149.11349999999999</v>
      </c>
    </row>
    <row r="432" spans="1:13" x14ac:dyDescent="0.25">
      <c r="A432" s="71" t="s">
        <v>382</v>
      </c>
      <c r="B432" s="71" t="s">
        <v>1246</v>
      </c>
      <c r="C432" s="71">
        <v>0.1</v>
      </c>
      <c r="D432" s="73">
        <v>17341.971099999999</v>
      </c>
      <c r="E432" s="71">
        <v>316.53039999999999</v>
      </c>
      <c r="F432" s="71">
        <v>31.652999999999999</v>
      </c>
      <c r="G432" s="73">
        <v>1734.1971000000001</v>
      </c>
      <c r="H432" s="71">
        <v>0.9</v>
      </c>
      <c r="I432" s="73">
        <v>16237.695</v>
      </c>
      <c r="J432" s="71">
        <v>316.53039999999999</v>
      </c>
      <c r="K432" s="71">
        <v>284.87740000000002</v>
      </c>
      <c r="L432" s="73">
        <v>14613.925499999999</v>
      </c>
      <c r="M432" s="73">
        <v>16348.122600000001</v>
      </c>
    </row>
    <row r="433" spans="1:13" x14ac:dyDescent="0.25">
      <c r="A433" s="71" t="s">
        <v>383</v>
      </c>
      <c r="B433" s="71" t="s">
        <v>1003</v>
      </c>
      <c r="C433" s="71">
        <v>0.1</v>
      </c>
      <c r="D433" s="73">
        <v>16637.9159</v>
      </c>
      <c r="E433" s="71">
        <v>127.873</v>
      </c>
      <c r="F433" s="71">
        <v>12.7873</v>
      </c>
      <c r="G433" s="73">
        <v>1663.7916</v>
      </c>
      <c r="H433" s="71">
        <v>0.9</v>
      </c>
      <c r="I433" s="73">
        <v>15571.559499999999</v>
      </c>
      <c r="J433" s="71">
        <v>127.87269999999999</v>
      </c>
      <c r="K433" s="71">
        <v>115.08540000000001</v>
      </c>
      <c r="L433" s="73">
        <v>14014.4036</v>
      </c>
      <c r="M433" s="73">
        <v>15678.1952</v>
      </c>
    </row>
    <row r="434" spans="1:13" x14ac:dyDescent="0.25">
      <c r="A434" s="71" t="s">
        <v>384</v>
      </c>
      <c r="B434" s="71" t="s">
        <v>1004</v>
      </c>
      <c r="C434" s="71">
        <v>0.1</v>
      </c>
      <c r="D434" s="73">
        <v>17651.9663</v>
      </c>
      <c r="E434" s="71">
        <v>86.344700000000003</v>
      </c>
      <c r="F434" s="71">
        <v>8.6344999999999992</v>
      </c>
      <c r="G434" s="71">
        <v>1765.1966</v>
      </c>
      <c r="H434" s="71">
        <v>0.9</v>
      </c>
      <c r="I434" s="73">
        <v>16446.163199999999</v>
      </c>
      <c r="J434" s="71">
        <v>86.344499999999996</v>
      </c>
      <c r="K434" s="71">
        <v>77.709999999999994</v>
      </c>
      <c r="L434" s="73">
        <v>14801.546899999999</v>
      </c>
      <c r="M434" s="73">
        <v>16566.7435</v>
      </c>
    </row>
    <row r="435" spans="1:13" x14ac:dyDescent="0.25">
      <c r="A435" s="71" t="s">
        <v>385</v>
      </c>
      <c r="B435" s="71" t="s">
        <v>1005</v>
      </c>
      <c r="C435" s="71">
        <v>0.1</v>
      </c>
      <c r="D435" s="73">
        <v>4828.4036999999998</v>
      </c>
      <c r="E435" s="71">
        <v>1.0739000000000001</v>
      </c>
      <c r="F435" s="71">
        <v>0.1074</v>
      </c>
      <c r="G435" s="71">
        <v>482.84039999999999</v>
      </c>
      <c r="H435" s="71">
        <v>0.9</v>
      </c>
      <c r="I435" s="73">
        <v>4560.5244000000002</v>
      </c>
      <c r="J435" s="71">
        <v>1.0739000000000001</v>
      </c>
      <c r="K435" s="71">
        <v>0.96650000000000003</v>
      </c>
      <c r="L435" s="73">
        <v>4104.4719999999998</v>
      </c>
      <c r="M435" s="73">
        <v>4587.3123999999998</v>
      </c>
    </row>
    <row r="436" spans="1:13" x14ac:dyDescent="0.25">
      <c r="A436" s="71" t="s">
        <v>386</v>
      </c>
      <c r="B436" s="71" t="s">
        <v>1006</v>
      </c>
      <c r="C436" s="71">
        <v>0.1</v>
      </c>
      <c r="D436" s="71">
        <v>2384.3033</v>
      </c>
      <c r="E436" s="71">
        <v>10.7561</v>
      </c>
      <c r="F436" s="71">
        <v>1.0755999999999999</v>
      </c>
      <c r="G436" s="71">
        <v>238.43029999999999</v>
      </c>
      <c r="H436" s="71">
        <v>0.9</v>
      </c>
      <c r="I436" s="71">
        <v>2236.4816999999998</v>
      </c>
      <c r="J436" s="71">
        <v>10.7561</v>
      </c>
      <c r="K436" s="71">
        <v>9.6805000000000003</v>
      </c>
      <c r="L436" s="71">
        <v>2012.8335</v>
      </c>
      <c r="M436" s="71">
        <v>2251.2638000000002</v>
      </c>
    </row>
    <row r="437" spans="1:13" x14ac:dyDescent="0.25">
      <c r="A437" s="71" t="s">
        <v>387</v>
      </c>
      <c r="B437" s="71" t="s">
        <v>1007</v>
      </c>
      <c r="C437" s="71">
        <v>0.1</v>
      </c>
      <c r="D437" s="71">
        <v>303.52260000000001</v>
      </c>
      <c r="E437" s="71">
        <v>0</v>
      </c>
      <c r="F437" s="71">
        <v>0</v>
      </c>
      <c r="G437" s="71">
        <v>30.3523</v>
      </c>
      <c r="H437" s="71">
        <v>0.9</v>
      </c>
      <c r="I437" s="71">
        <v>289.21510000000001</v>
      </c>
      <c r="J437" s="71">
        <v>0</v>
      </c>
      <c r="K437" s="71">
        <v>0</v>
      </c>
      <c r="L437" s="71">
        <v>260.29360000000003</v>
      </c>
      <c r="M437" s="71">
        <v>290.64589999999998</v>
      </c>
    </row>
    <row r="438" spans="1:13" x14ac:dyDescent="0.25">
      <c r="A438" s="71" t="s">
        <v>555</v>
      </c>
      <c r="B438" s="71" t="s">
        <v>1008</v>
      </c>
      <c r="C438" s="71">
        <v>0.1</v>
      </c>
      <c r="D438" s="71">
        <v>79.351299999999995</v>
      </c>
      <c r="E438" s="71">
        <v>0.18679999999999999</v>
      </c>
      <c r="F438" s="71">
        <v>1.8700000000000001E-2</v>
      </c>
      <c r="G438" s="71">
        <v>7.9351000000000003</v>
      </c>
      <c r="H438" s="71">
        <v>0.9</v>
      </c>
      <c r="I438" s="71">
        <v>70.969399999999993</v>
      </c>
      <c r="J438" s="71">
        <v>0.18679999999999999</v>
      </c>
      <c r="K438" s="71">
        <v>0.1681</v>
      </c>
      <c r="L438" s="71">
        <v>63.872500000000002</v>
      </c>
      <c r="M438" s="71">
        <v>71.807599999999994</v>
      </c>
    </row>
    <row r="439" spans="1:13" x14ac:dyDescent="0.25">
      <c r="A439" s="71" t="s">
        <v>388</v>
      </c>
      <c r="B439" s="71" t="s">
        <v>1009</v>
      </c>
      <c r="C439" s="71">
        <v>0.1</v>
      </c>
      <c r="D439" s="71">
        <v>406.55689999999998</v>
      </c>
      <c r="E439" s="71">
        <v>6.9333999999999998</v>
      </c>
      <c r="F439" s="71">
        <v>0.69330000000000003</v>
      </c>
      <c r="G439" s="71">
        <v>40.655700000000003</v>
      </c>
      <c r="H439" s="71">
        <v>0.9</v>
      </c>
      <c r="I439" s="71">
        <v>382.09070000000003</v>
      </c>
      <c r="J439" s="71">
        <v>6.9333999999999998</v>
      </c>
      <c r="K439" s="71">
        <v>6.2401</v>
      </c>
      <c r="L439" s="71">
        <v>343.88159999999999</v>
      </c>
      <c r="M439" s="71">
        <v>384.53730000000002</v>
      </c>
    </row>
    <row r="440" spans="1:13" x14ac:dyDescent="0.25">
      <c r="A440" s="71" t="s">
        <v>389</v>
      </c>
      <c r="B440" s="71" t="s">
        <v>1010</v>
      </c>
      <c r="C440" s="71">
        <v>0.1</v>
      </c>
      <c r="D440" s="71">
        <v>544.75419999999997</v>
      </c>
      <c r="E440" s="71">
        <v>12.5343</v>
      </c>
      <c r="F440" s="71">
        <v>1.2534000000000001</v>
      </c>
      <c r="G440" s="71">
        <v>54.4754</v>
      </c>
      <c r="H440" s="71">
        <v>0.9</v>
      </c>
      <c r="I440" s="71">
        <v>517.24770000000001</v>
      </c>
      <c r="J440" s="71">
        <v>12.5343</v>
      </c>
      <c r="K440" s="71">
        <v>11.280900000000001</v>
      </c>
      <c r="L440" s="71">
        <v>465.52289999999999</v>
      </c>
      <c r="M440" s="71">
        <v>519.99829999999997</v>
      </c>
    </row>
    <row r="441" spans="1:13" x14ac:dyDescent="0.25">
      <c r="A441" s="71" t="s">
        <v>390</v>
      </c>
      <c r="B441" s="71" t="s">
        <v>1011</v>
      </c>
      <c r="C441" s="71">
        <v>0.1</v>
      </c>
      <c r="D441" s="73">
        <v>515.30650000000003</v>
      </c>
      <c r="E441" s="71">
        <v>13.4277</v>
      </c>
      <c r="F441" s="71">
        <v>1.3428</v>
      </c>
      <c r="G441" s="71">
        <v>51.5306</v>
      </c>
      <c r="H441" s="71">
        <v>0.9</v>
      </c>
      <c r="I441" s="73">
        <v>476.66329999999999</v>
      </c>
      <c r="J441" s="71">
        <v>13.4277</v>
      </c>
      <c r="K441" s="71">
        <v>12.084899999999999</v>
      </c>
      <c r="L441" s="73">
        <v>428.99700000000001</v>
      </c>
      <c r="M441" s="73">
        <v>480.52760000000001</v>
      </c>
    </row>
    <row r="442" spans="1:13" x14ac:dyDescent="0.25">
      <c r="A442" s="71" t="s">
        <v>391</v>
      </c>
      <c r="B442" s="71" t="s">
        <v>1012</v>
      </c>
      <c r="C442" s="71">
        <v>0.1</v>
      </c>
      <c r="D442" s="73">
        <v>4050.3885</v>
      </c>
      <c r="E442" s="71">
        <v>95.82</v>
      </c>
      <c r="F442" s="71">
        <v>9.5820000000000007</v>
      </c>
      <c r="G442" s="71">
        <v>405.03879999999998</v>
      </c>
      <c r="H442" s="71">
        <v>0.9</v>
      </c>
      <c r="I442" s="73">
        <v>3797.6860999999999</v>
      </c>
      <c r="J442" s="71">
        <v>95.82</v>
      </c>
      <c r="K442" s="71">
        <v>86.238</v>
      </c>
      <c r="L442" s="73">
        <v>3417.9175</v>
      </c>
      <c r="M442" s="73">
        <v>3822.9562999999998</v>
      </c>
    </row>
    <row r="443" spans="1:13" x14ac:dyDescent="0.25">
      <c r="A443" s="71" t="s">
        <v>392</v>
      </c>
      <c r="B443" s="71" t="s">
        <v>1013</v>
      </c>
      <c r="C443" s="71">
        <v>0.1</v>
      </c>
      <c r="D443" s="73">
        <v>2746.2471999999998</v>
      </c>
      <c r="E443" s="71">
        <v>54.528500000000001</v>
      </c>
      <c r="F443" s="71">
        <v>5.4527999999999999</v>
      </c>
      <c r="G443" s="71">
        <v>274.62470000000002</v>
      </c>
      <c r="H443" s="71">
        <v>0.9</v>
      </c>
      <c r="I443" s="73">
        <v>2522.5419000000002</v>
      </c>
      <c r="J443" s="71">
        <v>54.528500000000001</v>
      </c>
      <c r="K443" s="71">
        <v>49.075600000000001</v>
      </c>
      <c r="L443" s="73">
        <v>2270.2876999999999</v>
      </c>
      <c r="M443" s="73">
        <v>2544.9124000000002</v>
      </c>
    </row>
    <row r="444" spans="1:13" x14ac:dyDescent="0.25">
      <c r="A444" s="71" t="s">
        <v>393</v>
      </c>
      <c r="B444" s="71" t="s">
        <v>1014</v>
      </c>
      <c r="C444" s="71">
        <v>0.1</v>
      </c>
      <c r="D444" s="73">
        <v>2198.8683000000001</v>
      </c>
      <c r="E444" s="71">
        <v>85.914900000000003</v>
      </c>
      <c r="F444" s="71">
        <v>8.5914999999999999</v>
      </c>
      <c r="G444" s="71">
        <v>219.88679999999999</v>
      </c>
      <c r="H444" s="71">
        <v>0.9</v>
      </c>
      <c r="I444" s="73">
        <v>2067.3951000000002</v>
      </c>
      <c r="J444" s="71">
        <v>85.914900000000003</v>
      </c>
      <c r="K444" s="71">
        <v>77.323400000000007</v>
      </c>
      <c r="L444" s="71">
        <v>1860.6556</v>
      </c>
      <c r="M444" s="73">
        <v>2080.5423999999998</v>
      </c>
    </row>
    <row r="445" spans="1:13" x14ac:dyDescent="0.25">
      <c r="A445" s="71" t="s">
        <v>394</v>
      </c>
      <c r="B445" s="71" t="s">
        <v>1015</v>
      </c>
      <c r="C445" s="71">
        <v>0.1</v>
      </c>
      <c r="D445" s="73">
        <v>1042.9836</v>
      </c>
      <c r="E445" s="71">
        <v>60.377099999999999</v>
      </c>
      <c r="F445" s="71">
        <v>6.0377000000000001</v>
      </c>
      <c r="G445" s="71">
        <v>104.2984</v>
      </c>
      <c r="H445" s="71">
        <v>0.9</v>
      </c>
      <c r="I445" s="73">
        <v>1007.8069</v>
      </c>
      <c r="J445" s="71">
        <v>60.377099999999999</v>
      </c>
      <c r="K445" s="71">
        <v>54.339399999999998</v>
      </c>
      <c r="L445" s="73">
        <v>907.02620000000002</v>
      </c>
      <c r="M445" s="73">
        <v>1011.3246</v>
      </c>
    </row>
    <row r="446" spans="1:13" x14ac:dyDescent="0.25">
      <c r="A446" s="71" t="s">
        <v>395</v>
      </c>
      <c r="B446" s="71" t="s">
        <v>1016</v>
      </c>
      <c r="C446" s="71">
        <v>0.1</v>
      </c>
      <c r="D446" s="73">
        <v>1903.4574</v>
      </c>
      <c r="E446" s="71">
        <v>3.0274999999999999</v>
      </c>
      <c r="F446" s="71">
        <v>0.30280000000000001</v>
      </c>
      <c r="G446" s="73">
        <v>190.34569999999999</v>
      </c>
      <c r="H446" s="71">
        <v>0.9</v>
      </c>
      <c r="I446" s="73">
        <v>1825.1938</v>
      </c>
      <c r="J446" s="71">
        <v>3.0274000000000001</v>
      </c>
      <c r="K446" s="71">
        <v>2.7246999999999999</v>
      </c>
      <c r="L446" s="73">
        <v>1642.6744000000001</v>
      </c>
      <c r="M446" s="73">
        <v>1833.0201</v>
      </c>
    </row>
    <row r="447" spans="1:13" x14ac:dyDescent="0.25">
      <c r="A447" s="71" t="s">
        <v>396</v>
      </c>
      <c r="B447" s="71" t="s">
        <v>1017</v>
      </c>
      <c r="C447" s="71">
        <v>0.1</v>
      </c>
      <c r="D447" s="73">
        <v>17380.422600000002</v>
      </c>
      <c r="E447" s="71">
        <v>192.20150000000001</v>
      </c>
      <c r="F447" s="71">
        <v>19.220199999999998</v>
      </c>
      <c r="G447" s="73">
        <v>1738.0423000000001</v>
      </c>
      <c r="H447" s="71">
        <v>0.9</v>
      </c>
      <c r="I447" s="73">
        <v>14888.532499999999</v>
      </c>
      <c r="J447" s="71">
        <v>192.20150000000001</v>
      </c>
      <c r="K447" s="71">
        <v>172.98140000000001</v>
      </c>
      <c r="L447" s="73">
        <v>13399.6792</v>
      </c>
      <c r="M447" s="73">
        <v>15137.7215</v>
      </c>
    </row>
    <row r="448" spans="1:13" x14ac:dyDescent="0.25">
      <c r="A448" s="71" t="s">
        <v>397</v>
      </c>
      <c r="B448" s="71" t="s">
        <v>1018</v>
      </c>
      <c r="C448" s="71">
        <v>0.1</v>
      </c>
      <c r="D448" s="73">
        <v>10866.871800000001</v>
      </c>
      <c r="E448" s="71">
        <v>44.018700000000003</v>
      </c>
      <c r="F448" s="71">
        <v>4.4019000000000004</v>
      </c>
      <c r="G448" s="71">
        <v>1086.6872000000001</v>
      </c>
      <c r="H448" s="71">
        <v>0.9</v>
      </c>
      <c r="I448" s="73">
        <v>9460.8358000000007</v>
      </c>
      <c r="J448" s="71">
        <v>44.018700000000003</v>
      </c>
      <c r="K448" s="71">
        <v>39.616799999999998</v>
      </c>
      <c r="L448" s="73">
        <v>8514.7522000000008</v>
      </c>
      <c r="M448" s="73">
        <v>9601.4393999999993</v>
      </c>
    </row>
    <row r="449" spans="1:13" x14ac:dyDescent="0.25">
      <c r="A449" s="71" t="s">
        <v>398</v>
      </c>
      <c r="B449" s="71" t="s">
        <v>1019</v>
      </c>
      <c r="C449" s="71">
        <v>0.1</v>
      </c>
      <c r="D449" s="73">
        <v>6407.4921000000004</v>
      </c>
      <c r="E449" s="71">
        <v>46.238599999999998</v>
      </c>
      <c r="F449" s="71">
        <v>4.6238999999999999</v>
      </c>
      <c r="G449" s="73">
        <v>640.74919999999997</v>
      </c>
      <c r="H449" s="71">
        <v>0.9</v>
      </c>
      <c r="I449" s="73">
        <v>5969.4030000000002</v>
      </c>
      <c r="J449" s="71">
        <v>46.238599999999998</v>
      </c>
      <c r="K449" s="71">
        <v>41.614699999999999</v>
      </c>
      <c r="L449" s="73">
        <v>5372.4627</v>
      </c>
      <c r="M449" s="73">
        <v>6013.2119000000002</v>
      </c>
    </row>
    <row r="450" spans="1:13" x14ac:dyDescent="0.25">
      <c r="A450" s="71" t="s">
        <v>399</v>
      </c>
      <c r="B450" s="71" t="s">
        <v>1020</v>
      </c>
      <c r="C450" s="71">
        <v>0.1</v>
      </c>
      <c r="D450" s="73">
        <v>18655.731899999999</v>
      </c>
      <c r="E450" s="71">
        <v>208.0909</v>
      </c>
      <c r="F450" s="71">
        <v>20.809100000000001</v>
      </c>
      <c r="G450" s="71">
        <v>1865.5732</v>
      </c>
      <c r="H450" s="71">
        <v>0.9</v>
      </c>
      <c r="I450" s="73">
        <v>17340.076400000002</v>
      </c>
      <c r="J450" s="71">
        <v>208.0909</v>
      </c>
      <c r="K450" s="71">
        <v>187.2818</v>
      </c>
      <c r="L450" s="73">
        <v>15606.068799999999</v>
      </c>
      <c r="M450" s="73">
        <v>17471.642</v>
      </c>
    </row>
    <row r="451" spans="1:13" x14ac:dyDescent="0.25">
      <c r="A451" s="71" t="s">
        <v>400</v>
      </c>
      <c r="B451" s="71" t="s">
        <v>1021</v>
      </c>
      <c r="C451" s="71">
        <v>0.1</v>
      </c>
      <c r="D451" s="73">
        <v>5743.0052999999998</v>
      </c>
      <c r="E451" s="71">
        <v>69.315299999999993</v>
      </c>
      <c r="F451" s="71">
        <v>6.9314999999999998</v>
      </c>
      <c r="G451" s="71">
        <v>574.30050000000006</v>
      </c>
      <c r="H451" s="71">
        <v>0.9</v>
      </c>
      <c r="I451" s="73">
        <v>5352.0542999999998</v>
      </c>
      <c r="J451" s="71">
        <v>69.315299999999993</v>
      </c>
      <c r="K451" s="71">
        <v>62.383800000000001</v>
      </c>
      <c r="L451" s="73">
        <v>4816.8489</v>
      </c>
      <c r="M451" s="73">
        <v>5391.1494000000002</v>
      </c>
    </row>
    <row r="452" spans="1:13" x14ac:dyDescent="0.25">
      <c r="A452" s="71" t="s">
        <v>401</v>
      </c>
      <c r="B452" s="71" t="s">
        <v>1022</v>
      </c>
      <c r="C452" s="71">
        <v>0.1</v>
      </c>
      <c r="D452" s="73">
        <v>7260.9495999999999</v>
      </c>
      <c r="E452" s="71">
        <v>78.562899999999999</v>
      </c>
      <c r="F452" s="71">
        <v>7.8563000000000001</v>
      </c>
      <c r="G452" s="73">
        <v>726.09500000000003</v>
      </c>
      <c r="H452" s="71">
        <v>0.9</v>
      </c>
      <c r="I452" s="73">
        <v>6778.2883000000002</v>
      </c>
      <c r="J452" s="71">
        <v>78.562899999999999</v>
      </c>
      <c r="K452" s="71">
        <v>70.706599999999995</v>
      </c>
      <c r="L452" s="73">
        <v>6100.4594999999999</v>
      </c>
      <c r="M452" s="73">
        <v>6826.5545000000002</v>
      </c>
    </row>
    <row r="453" spans="1:13" x14ac:dyDescent="0.25">
      <c r="A453" s="71" t="s">
        <v>402</v>
      </c>
      <c r="B453" s="71" t="s">
        <v>1023</v>
      </c>
      <c r="C453" s="71">
        <v>0.1</v>
      </c>
      <c r="D453" s="73">
        <v>10283.7359</v>
      </c>
      <c r="E453" s="71">
        <v>159.96539999999999</v>
      </c>
      <c r="F453" s="71">
        <v>15.996499999999999</v>
      </c>
      <c r="G453" s="73">
        <v>1028.3735999999999</v>
      </c>
      <c r="H453" s="71">
        <v>0.9</v>
      </c>
      <c r="I453" s="73">
        <v>9545.9956999999995</v>
      </c>
      <c r="J453" s="71">
        <v>159.96539999999999</v>
      </c>
      <c r="K453" s="71">
        <v>143.96889999999999</v>
      </c>
      <c r="L453" s="73">
        <v>8591.3960999999999</v>
      </c>
      <c r="M453" s="73">
        <v>9619.7697000000007</v>
      </c>
    </row>
    <row r="454" spans="1:13" x14ac:dyDescent="0.25">
      <c r="A454" s="71" t="s">
        <v>403</v>
      </c>
      <c r="B454" s="71" t="s">
        <v>1024</v>
      </c>
      <c r="C454" s="71">
        <v>0.1</v>
      </c>
      <c r="D454" s="73">
        <v>16129.2093</v>
      </c>
      <c r="E454" s="71">
        <v>0</v>
      </c>
      <c r="F454" s="71">
        <v>0</v>
      </c>
      <c r="G454" s="71">
        <v>1612.9209000000001</v>
      </c>
      <c r="H454" s="71">
        <v>0.9</v>
      </c>
      <c r="I454" s="73">
        <v>14795.366099999999</v>
      </c>
      <c r="J454" s="71">
        <v>0</v>
      </c>
      <c r="K454" s="71">
        <v>0</v>
      </c>
      <c r="L454" s="73">
        <v>13315.8295</v>
      </c>
      <c r="M454" s="73">
        <v>14928.750400000001</v>
      </c>
    </row>
    <row r="455" spans="1:13" x14ac:dyDescent="0.25">
      <c r="A455" s="71" t="s">
        <v>404</v>
      </c>
      <c r="B455" s="71" t="s">
        <v>1025</v>
      </c>
      <c r="C455" s="71">
        <v>0.1</v>
      </c>
      <c r="D455" s="73">
        <v>2566.7719000000002</v>
      </c>
      <c r="E455" s="71">
        <v>72.457499999999996</v>
      </c>
      <c r="F455" s="71">
        <v>7.2458</v>
      </c>
      <c r="G455" s="71">
        <v>256.67720000000003</v>
      </c>
      <c r="H455" s="71">
        <v>0.9</v>
      </c>
      <c r="I455" s="73">
        <v>2367.8112000000001</v>
      </c>
      <c r="J455" s="71">
        <v>72.457499999999996</v>
      </c>
      <c r="K455" s="71">
        <v>65.211799999999997</v>
      </c>
      <c r="L455" s="73">
        <v>2131.0300999999999</v>
      </c>
      <c r="M455" s="73">
        <v>2387.7073</v>
      </c>
    </row>
    <row r="456" spans="1:13" x14ac:dyDescent="0.25">
      <c r="A456" s="71" t="s">
        <v>405</v>
      </c>
      <c r="B456" s="71" t="s">
        <v>1026</v>
      </c>
      <c r="C456" s="71">
        <v>0.1</v>
      </c>
      <c r="D456" s="71">
        <v>2006.0397</v>
      </c>
      <c r="E456" s="71">
        <v>62.991900000000001</v>
      </c>
      <c r="F456" s="71">
        <v>6.2991999999999999</v>
      </c>
      <c r="G456" s="71">
        <v>200.60400000000001</v>
      </c>
      <c r="H456" s="71">
        <v>0.9</v>
      </c>
      <c r="I456" s="71">
        <v>1895.4884</v>
      </c>
      <c r="J456" s="71">
        <v>62.991900000000001</v>
      </c>
      <c r="K456" s="71">
        <v>56.692700000000002</v>
      </c>
      <c r="L456" s="71">
        <v>1705.9395999999999</v>
      </c>
      <c r="M456" s="71">
        <v>1906.5436</v>
      </c>
    </row>
    <row r="457" spans="1:13" x14ac:dyDescent="0.25">
      <c r="A457" s="71" t="s">
        <v>406</v>
      </c>
      <c r="B457" s="71" t="s">
        <v>1027</v>
      </c>
      <c r="C457" s="71">
        <v>0.1</v>
      </c>
      <c r="D457" s="73">
        <v>685.22640000000001</v>
      </c>
      <c r="E457" s="71">
        <v>13.1967</v>
      </c>
      <c r="F457" s="71">
        <v>1.3197000000000001</v>
      </c>
      <c r="G457" s="71">
        <v>68.522599999999997</v>
      </c>
      <c r="H457" s="71">
        <v>0.9</v>
      </c>
      <c r="I457" s="73">
        <v>643.00670000000002</v>
      </c>
      <c r="J457" s="71">
        <v>13.1967</v>
      </c>
      <c r="K457" s="71">
        <v>11.877000000000001</v>
      </c>
      <c r="L457" s="73">
        <v>578.70600000000002</v>
      </c>
      <c r="M457" s="73">
        <v>647.22860000000003</v>
      </c>
    </row>
    <row r="458" spans="1:13" x14ac:dyDescent="0.25">
      <c r="A458" s="71" t="s">
        <v>407</v>
      </c>
      <c r="B458" s="71" t="s">
        <v>1028</v>
      </c>
      <c r="C458" s="71">
        <v>0.1</v>
      </c>
      <c r="D458" s="73">
        <v>2265.3388</v>
      </c>
      <c r="E458" s="71">
        <v>14.6027</v>
      </c>
      <c r="F458" s="71">
        <v>1.4602999999999999</v>
      </c>
      <c r="G458" s="71">
        <v>226.53389999999999</v>
      </c>
      <c r="H458" s="71">
        <v>0.9</v>
      </c>
      <c r="I458" s="73">
        <v>2154.5626000000002</v>
      </c>
      <c r="J458" s="71">
        <v>14.6027</v>
      </c>
      <c r="K458" s="71">
        <v>13.1424</v>
      </c>
      <c r="L458" s="73">
        <v>1939.1062999999999</v>
      </c>
      <c r="M458" s="73">
        <v>2165.6401999999998</v>
      </c>
    </row>
    <row r="459" spans="1:13" x14ac:dyDescent="0.25">
      <c r="A459" s="71" t="s">
        <v>408</v>
      </c>
      <c r="B459" s="71" t="s">
        <v>1029</v>
      </c>
      <c r="C459" s="71">
        <v>0.1</v>
      </c>
      <c r="D459" s="73">
        <v>1261.2072000000001</v>
      </c>
      <c r="E459" s="71">
        <v>27.122699999999998</v>
      </c>
      <c r="F459" s="71">
        <v>2.7122999999999999</v>
      </c>
      <c r="G459" s="71">
        <v>126.1207</v>
      </c>
      <c r="H459" s="71">
        <v>0.9</v>
      </c>
      <c r="I459" s="73">
        <v>1132.0798</v>
      </c>
      <c r="J459" s="71">
        <v>27.122699999999998</v>
      </c>
      <c r="K459" s="71">
        <v>24.410399999999999</v>
      </c>
      <c r="L459" s="73">
        <v>1018.8718</v>
      </c>
      <c r="M459" s="73">
        <v>1144.9925000000001</v>
      </c>
    </row>
    <row r="460" spans="1:13" x14ac:dyDescent="0.25">
      <c r="A460" s="71" t="s">
        <v>409</v>
      </c>
      <c r="B460" s="71" t="s">
        <v>1030</v>
      </c>
      <c r="C460" s="71">
        <v>0.1</v>
      </c>
      <c r="D460" s="73">
        <v>2481.8771000000002</v>
      </c>
      <c r="E460" s="71">
        <v>52.598100000000002</v>
      </c>
      <c r="F460" s="71">
        <v>5.2598000000000003</v>
      </c>
      <c r="G460" s="71">
        <v>248.18770000000001</v>
      </c>
      <c r="H460" s="71">
        <v>0.9</v>
      </c>
      <c r="I460" s="73">
        <v>2150.7256000000002</v>
      </c>
      <c r="J460" s="71">
        <v>52.598100000000002</v>
      </c>
      <c r="K460" s="71">
        <v>47.338299999999997</v>
      </c>
      <c r="L460" s="73">
        <v>1935.653</v>
      </c>
      <c r="M460" s="73">
        <v>2183.8407000000002</v>
      </c>
    </row>
    <row r="461" spans="1:13" x14ac:dyDescent="0.25">
      <c r="A461" s="71" t="s">
        <v>410</v>
      </c>
      <c r="B461" s="71" t="s">
        <v>1031</v>
      </c>
      <c r="C461" s="71">
        <v>0.1</v>
      </c>
      <c r="D461" s="73">
        <v>4337.4989999999998</v>
      </c>
      <c r="E461" s="71">
        <v>10.6373</v>
      </c>
      <c r="F461" s="71">
        <v>1.0637000000000001</v>
      </c>
      <c r="G461" s="71">
        <v>433.74990000000003</v>
      </c>
      <c r="H461" s="71">
        <v>0.9</v>
      </c>
      <c r="I461" s="73">
        <v>4046.68</v>
      </c>
      <c r="J461" s="71">
        <v>10.6373</v>
      </c>
      <c r="K461" s="71">
        <v>9.5736000000000008</v>
      </c>
      <c r="L461" s="73">
        <v>3642.0120000000002</v>
      </c>
      <c r="M461" s="73">
        <v>4075.7619</v>
      </c>
    </row>
    <row r="462" spans="1:13" x14ac:dyDescent="0.25">
      <c r="A462" s="71" t="s">
        <v>411</v>
      </c>
      <c r="B462" s="71" t="s">
        <v>1032</v>
      </c>
      <c r="C462" s="71">
        <v>0.1</v>
      </c>
      <c r="D462" s="73">
        <v>1378.1592000000001</v>
      </c>
      <c r="E462" s="71">
        <v>24.5992</v>
      </c>
      <c r="F462" s="71">
        <v>2.4599000000000002</v>
      </c>
      <c r="G462" s="71">
        <v>137.8159</v>
      </c>
      <c r="H462" s="71">
        <v>0.9</v>
      </c>
      <c r="I462" s="73">
        <v>1312.6029000000001</v>
      </c>
      <c r="J462" s="71">
        <v>24.5992</v>
      </c>
      <c r="K462" s="71">
        <v>22.139299999999999</v>
      </c>
      <c r="L462" s="73">
        <v>1181.3425999999999</v>
      </c>
      <c r="M462" s="73">
        <v>1319.1585</v>
      </c>
    </row>
    <row r="463" spans="1:13" x14ac:dyDescent="0.25">
      <c r="A463" s="71" t="s">
        <v>412</v>
      </c>
      <c r="B463" s="71" t="s">
        <v>1033</v>
      </c>
      <c r="C463" s="71">
        <v>0.1</v>
      </c>
      <c r="D463" s="73">
        <v>3504.1509999999998</v>
      </c>
      <c r="E463" s="71">
        <v>24.613</v>
      </c>
      <c r="F463" s="71">
        <v>2.4613</v>
      </c>
      <c r="G463" s="71">
        <v>350.4151</v>
      </c>
      <c r="H463" s="71">
        <v>0.9</v>
      </c>
      <c r="I463" s="73">
        <v>2851.9061999999999</v>
      </c>
      <c r="J463" s="71">
        <v>24.613</v>
      </c>
      <c r="K463" s="71">
        <v>22.151700000000002</v>
      </c>
      <c r="L463" s="73">
        <v>2566.7156</v>
      </c>
      <c r="M463" s="73">
        <v>2917.1307000000002</v>
      </c>
    </row>
    <row r="464" spans="1:13" x14ac:dyDescent="0.25">
      <c r="A464" s="71" t="s">
        <v>413</v>
      </c>
      <c r="B464" s="71" t="s">
        <v>1034</v>
      </c>
      <c r="C464" s="71">
        <v>0.1</v>
      </c>
      <c r="D464" s="73">
        <v>8128.3685999999998</v>
      </c>
      <c r="E464" s="71">
        <v>67.537400000000005</v>
      </c>
      <c r="F464" s="71">
        <v>6.7537000000000003</v>
      </c>
      <c r="G464" s="71">
        <v>812.83690000000001</v>
      </c>
      <c r="H464" s="71">
        <v>0.9</v>
      </c>
      <c r="I464" s="73">
        <v>7123.692</v>
      </c>
      <c r="J464" s="71">
        <v>67.537400000000005</v>
      </c>
      <c r="K464" s="71">
        <v>60.783700000000003</v>
      </c>
      <c r="L464" s="73">
        <v>6411.3227999999999</v>
      </c>
      <c r="M464" s="73">
        <v>7224.1597000000002</v>
      </c>
    </row>
    <row r="465" spans="1:13" x14ac:dyDescent="0.25">
      <c r="A465" s="71" t="s">
        <v>414</v>
      </c>
      <c r="B465" s="71" t="s">
        <v>1035</v>
      </c>
      <c r="C465" s="71">
        <v>0.1</v>
      </c>
      <c r="D465" s="73">
        <v>5596.5141000000003</v>
      </c>
      <c r="E465" s="71">
        <v>0</v>
      </c>
      <c r="F465" s="71">
        <v>0</v>
      </c>
      <c r="G465" s="71">
        <v>559.65139999999997</v>
      </c>
      <c r="H465" s="71">
        <v>0.9</v>
      </c>
      <c r="I465" s="73">
        <v>4797.3513000000003</v>
      </c>
      <c r="J465" s="71">
        <v>0</v>
      </c>
      <c r="K465" s="71">
        <v>0</v>
      </c>
      <c r="L465" s="73">
        <v>4317.6162000000004</v>
      </c>
      <c r="M465" s="73">
        <v>4877.2676000000001</v>
      </c>
    </row>
    <row r="466" spans="1:13" x14ac:dyDescent="0.25">
      <c r="A466" s="71" t="s">
        <v>415</v>
      </c>
      <c r="B466" s="71" t="s">
        <v>1036</v>
      </c>
      <c r="C466" s="71">
        <v>0.1</v>
      </c>
      <c r="D466" s="71">
        <v>3029.4092999999998</v>
      </c>
      <c r="E466" s="71">
        <v>46.103999999999999</v>
      </c>
      <c r="F466" s="71">
        <v>4.6104000000000003</v>
      </c>
      <c r="G466" s="71">
        <v>302.9409</v>
      </c>
      <c r="H466" s="71">
        <v>0.9</v>
      </c>
      <c r="I466" s="71">
        <v>2670.56</v>
      </c>
      <c r="J466" s="71">
        <v>46.103999999999999</v>
      </c>
      <c r="K466" s="71">
        <v>41.493600000000001</v>
      </c>
      <c r="L466" s="71">
        <v>2403.5039999999999</v>
      </c>
      <c r="M466" s="71">
        <v>2706.4449</v>
      </c>
    </row>
    <row r="467" spans="1:13" x14ac:dyDescent="0.25">
      <c r="A467" s="71" t="s">
        <v>416</v>
      </c>
      <c r="B467" s="71" t="s">
        <v>1037</v>
      </c>
      <c r="C467" s="71">
        <v>0.1</v>
      </c>
      <c r="D467" s="73">
        <v>674.83550000000002</v>
      </c>
      <c r="E467" s="71">
        <v>1.6015999999999999</v>
      </c>
      <c r="F467" s="71">
        <v>0.16020000000000001</v>
      </c>
      <c r="G467" s="71">
        <v>67.483599999999996</v>
      </c>
      <c r="H467" s="71">
        <v>0.9</v>
      </c>
      <c r="I467" s="73">
        <v>632.53470000000004</v>
      </c>
      <c r="J467" s="71">
        <v>1.6015999999999999</v>
      </c>
      <c r="K467" s="71">
        <v>1.4414</v>
      </c>
      <c r="L467" s="73">
        <v>569.28120000000001</v>
      </c>
      <c r="M467" s="73">
        <v>636.76480000000004</v>
      </c>
    </row>
    <row r="468" spans="1:13" x14ac:dyDescent="0.25">
      <c r="A468" s="71" t="s">
        <v>417</v>
      </c>
      <c r="B468" s="71" t="s">
        <v>1038</v>
      </c>
      <c r="C468" s="71">
        <v>0.1</v>
      </c>
      <c r="D468" s="73">
        <v>4151.2875999999997</v>
      </c>
      <c r="E468" s="71">
        <v>71.417599999999993</v>
      </c>
      <c r="F468" s="71">
        <v>7.1417999999999999</v>
      </c>
      <c r="G468" s="71">
        <v>415.12880000000001</v>
      </c>
      <c r="H468" s="71">
        <v>0.9</v>
      </c>
      <c r="I468" s="73">
        <v>3897.9088999999999</v>
      </c>
      <c r="J468" s="71">
        <v>71.417599999999993</v>
      </c>
      <c r="K468" s="71">
        <v>64.275800000000004</v>
      </c>
      <c r="L468" s="73">
        <v>3508.1179999999999</v>
      </c>
      <c r="M468" s="73">
        <v>3923.2467999999999</v>
      </c>
    </row>
    <row r="469" spans="1:13" x14ac:dyDescent="0.25">
      <c r="A469" s="71" t="s">
        <v>418</v>
      </c>
      <c r="B469" s="71" t="s">
        <v>1039</v>
      </c>
      <c r="C469" s="71">
        <v>0.1</v>
      </c>
      <c r="D469" s="73">
        <v>5183.2883000000002</v>
      </c>
      <c r="E469" s="71">
        <v>64.075900000000004</v>
      </c>
      <c r="F469" s="71">
        <v>6.4076000000000004</v>
      </c>
      <c r="G469" s="71">
        <v>518.3288</v>
      </c>
      <c r="H469" s="71">
        <v>0.9</v>
      </c>
      <c r="I469" s="73">
        <v>6209.0645999999997</v>
      </c>
      <c r="J469" s="71">
        <v>64.075900000000004</v>
      </c>
      <c r="K469" s="71">
        <v>57.668300000000002</v>
      </c>
      <c r="L469" s="73">
        <v>5588.1580999999996</v>
      </c>
      <c r="M469" s="73">
        <v>6106.4868999999999</v>
      </c>
    </row>
    <row r="470" spans="1:13" x14ac:dyDescent="0.25">
      <c r="A470" s="71" t="s">
        <v>419</v>
      </c>
      <c r="B470" s="71" t="s">
        <v>1040</v>
      </c>
      <c r="C470" s="71">
        <v>0.1</v>
      </c>
      <c r="D470" s="71">
        <v>2758.1261</v>
      </c>
      <c r="E470" s="71">
        <v>32.831800000000001</v>
      </c>
      <c r="F470" s="71">
        <v>3.2831999999999999</v>
      </c>
      <c r="G470" s="71">
        <v>275.81259999999997</v>
      </c>
      <c r="H470" s="71">
        <v>0.9</v>
      </c>
      <c r="I470" s="71">
        <v>2545.4529000000002</v>
      </c>
      <c r="J470" s="71">
        <v>32.831800000000001</v>
      </c>
      <c r="K470" s="71">
        <v>29.5486</v>
      </c>
      <c r="L470" s="71">
        <v>2290.9076</v>
      </c>
      <c r="M470" s="71">
        <v>2566.7202000000002</v>
      </c>
    </row>
    <row r="471" spans="1:13" x14ac:dyDescent="0.25">
      <c r="A471" s="71" t="s">
        <v>1240</v>
      </c>
      <c r="B471" s="71" t="s">
        <v>1241</v>
      </c>
      <c r="C471" s="71">
        <v>0.1</v>
      </c>
      <c r="D471" s="71">
        <v>167.54849999999999</v>
      </c>
      <c r="E471" s="71">
        <v>0</v>
      </c>
      <c r="F471" s="71">
        <v>0</v>
      </c>
      <c r="G471" s="71">
        <v>16.754799999999999</v>
      </c>
      <c r="H471" s="71">
        <v>0.9</v>
      </c>
      <c r="I471" s="71">
        <v>151.4314</v>
      </c>
      <c r="J471" s="71">
        <v>0</v>
      </c>
      <c r="K471" s="71">
        <v>0</v>
      </c>
      <c r="L471" s="71">
        <v>136.28829999999999</v>
      </c>
      <c r="M471" s="71">
        <v>153.04310000000001</v>
      </c>
    </row>
    <row r="472" spans="1:13" x14ac:dyDescent="0.25">
      <c r="A472" s="71" t="s">
        <v>556</v>
      </c>
      <c r="B472" s="71" t="s">
        <v>595</v>
      </c>
      <c r="C472" s="71">
        <v>0.1</v>
      </c>
      <c r="D472" s="71">
        <v>88.518100000000004</v>
      </c>
      <c r="E472" s="71">
        <v>0</v>
      </c>
      <c r="F472" s="71">
        <v>0</v>
      </c>
      <c r="G472" s="71">
        <v>8.8518000000000008</v>
      </c>
      <c r="H472" s="71">
        <v>0.9</v>
      </c>
      <c r="I472" s="71">
        <v>85.514399999999995</v>
      </c>
      <c r="J472" s="71">
        <v>0</v>
      </c>
      <c r="K472" s="71">
        <v>0</v>
      </c>
      <c r="L472" s="71">
        <v>76.962999999999994</v>
      </c>
      <c r="M472" s="71">
        <v>85.814800000000005</v>
      </c>
    </row>
    <row r="473" spans="1:13" x14ac:dyDescent="0.25">
      <c r="A473" s="71" t="s">
        <v>557</v>
      </c>
      <c r="B473" s="71" t="s">
        <v>1041</v>
      </c>
      <c r="C473" s="71">
        <v>0.1</v>
      </c>
      <c r="D473" s="71">
        <v>73.333799999999997</v>
      </c>
      <c r="E473" s="71">
        <v>0</v>
      </c>
      <c r="F473" s="71">
        <v>0</v>
      </c>
      <c r="G473" s="71">
        <v>7.3334000000000001</v>
      </c>
      <c r="H473" s="71">
        <v>0.9</v>
      </c>
      <c r="I473" s="71">
        <v>70.105199999999996</v>
      </c>
      <c r="J473" s="71">
        <v>0</v>
      </c>
      <c r="K473" s="71">
        <v>0</v>
      </c>
      <c r="L473" s="71">
        <v>63.094700000000003</v>
      </c>
      <c r="M473" s="71">
        <v>70.428100000000001</v>
      </c>
    </row>
    <row r="474" spans="1:13" x14ac:dyDescent="0.25">
      <c r="A474" s="71" t="s">
        <v>420</v>
      </c>
      <c r="B474" s="71" t="s">
        <v>1042</v>
      </c>
      <c r="C474" s="71">
        <v>0.1</v>
      </c>
      <c r="D474" s="71">
        <v>69.924499999999995</v>
      </c>
      <c r="E474" s="71">
        <v>1.0345</v>
      </c>
      <c r="F474" s="71">
        <v>0.10340000000000001</v>
      </c>
      <c r="G474" s="71">
        <v>6.9923999999999999</v>
      </c>
      <c r="H474" s="71">
        <v>0.9</v>
      </c>
      <c r="I474" s="71">
        <v>62.723599999999998</v>
      </c>
      <c r="J474" s="71">
        <v>1.0345</v>
      </c>
      <c r="K474" s="71">
        <v>0.93100000000000005</v>
      </c>
      <c r="L474" s="71">
        <v>56.4512</v>
      </c>
      <c r="M474" s="71">
        <v>63.443600000000004</v>
      </c>
    </row>
    <row r="475" spans="1:13" x14ac:dyDescent="0.25">
      <c r="A475" s="71" t="s">
        <v>558</v>
      </c>
      <c r="B475" s="71" t="s">
        <v>1043</v>
      </c>
      <c r="C475" s="71">
        <v>0.1</v>
      </c>
      <c r="D475" s="71">
        <v>73.852900000000005</v>
      </c>
      <c r="E475" s="71">
        <v>0</v>
      </c>
      <c r="F475" s="71">
        <v>0</v>
      </c>
      <c r="G475" s="71">
        <v>7.3853</v>
      </c>
      <c r="H475" s="71">
        <v>0.9</v>
      </c>
      <c r="I475" s="71">
        <v>70.098299999999995</v>
      </c>
      <c r="J475" s="71">
        <v>0</v>
      </c>
      <c r="K475" s="71">
        <v>0</v>
      </c>
      <c r="L475" s="71">
        <v>63.088500000000003</v>
      </c>
      <c r="M475" s="71">
        <v>70.473799999999997</v>
      </c>
    </row>
    <row r="476" spans="1:13" x14ac:dyDescent="0.25">
      <c r="A476" s="71" t="s">
        <v>559</v>
      </c>
      <c r="B476" s="71" t="s">
        <v>1044</v>
      </c>
      <c r="C476" s="71">
        <v>0.1</v>
      </c>
      <c r="D476" s="73">
        <v>47.836300000000001</v>
      </c>
      <c r="E476" s="71">
        <v>0</v>
      </c>
      <c r="F476" s="71">
        <v>0</v>
      </c>
      <c r="G476" s="71">
        <v>4.7835999999999999</v>
      </c>
      <c r="H476" s="71">
        <v>0.9</v>
      </c>
      <c r="I476" s="73">
        <v>45.568199999999997</v>
      </c>
      <c r="J476" s="71">
        <v>0</v>
      </c>
      <c r="K476" s="71">
        <v>0</v>
      </c>
      <c r="L476" s="73">
        <v>41.011400000000002</v>
      </c>
      <c r="M476" s="73">
        <v>45.795000000000002</v>
      </c>
    </row>
    <row r="477" spans="1:13" x14ac:dyDescent="0.25">
      <c r="A477" s="71" t="s">
        <v>421</v>
      </c>
      <c r="B477" s="71" t="s">
        <v>1045</v>
      </c>
      <c r="C477" s="71">
        <v>0.1</v>
      </c>
      <c r="D477" s="71">
        <v>2643.4076</v>
      </c>
      <c r="E477" s="71">
        <v>90.576999999999998</v>
      </c>
      <c r="F477" s="71">
        <v>9.0577000000000005</v>
      </c>
      <c r="G477" s="71">
        <v>264.3408</v>
      </c>
      <c r="H477" s="71">
        <v>0.9</v>
      </c>
      <c r="I477" s="71">
        <v>2491.2645000000002</v>
      </c>
      <c r="J477" s="71">
        <v>90.576899999999995</v>
      </c>
      <c r="K477" s="71">
        <v>81.519199999999998</v>
      </c>
      <c r="L477" s="71">
        <v>2242.1379999999999</v>
      </c>
      <c r="M477" s="71">
        <v>2506.4787999999999</v>
      </c>
    </row>
    <row r="478" spans="1:13" x14ac:dyDescent="0.25">
      <c r="A478" s="71" t="s">
        <v>422</v>
      </c>
      <c r="B478" s="71" t="s">
        <v>1046</v>
      </c>
      <c r="C478" s="71">
        <v>0.1</v>
      </c>
      <c r="D478" s="71">
        <v>322.56029999999998</v>
      </c>
      <c r="E478" s="71">
        <v>0</v>
      </c>
      <c r="F478" s="71">
        <v>0</v>
      </c>
      <c r="G478" s="71">
        <v>32.256</v>
      </c>
      <c r="H478" s="71">
        <v>0.9</v>
      </c>
      <c r="I478" s="71">
        <v>304.75880000000001</v>
      </c>
      <c r="J478" s="71">
        <v>0</v>
      </c>
      <c r="K478" s="71">
        <v>0</v>
      </c>
      <c r="L478" s="71">
        <v>274.28289999999998</v>
      </c>
      <c r="M478" s="71">
        <v>306.53890000000001</v>
      </c>
    </row>
    <row r="479" spans="1:13" x14ac:dyDescent="0.25">
      <c r="A479" s="71" t="s">
        <v>423</v>
      </c>
      <c r="B479" s="71" t="s">
        <v>1047</v>
      </c>
      <c r="C479" s="71">
        <v>0.1</v>
      </c>
      <c r="D479" s="71">
        <v>372.87979999999999</v>
      </c>
      <c r="E479" s="71">
        <v>10.209199999999999</v>
      </c>
      <c r="F479" s="71">
        <v>1.0208999999999999</v>
      </c>
      <c r="G479" s="71">
        <v>37.287999999999997</v>
      </c>
      <c r="H479" s="71">
        <v>0.9</v>
      </c>
      <c r="I479" s="71">
        <v>356.31670000000003</v>
      </c>
      <c r="J479" s="71">
        <v>10.209199999999999</v>
      </c>
      <c r="K479" s="71">
        <v>9.1882999999999999</v>
      </c>
      <c r="L479" s="71">
        <v>320.685</v>
      </c>
      <c r="M479" s="71">
        <v>357.97300000000001</v>
      </c>
    </row>
    <row r="480" spans="1:13" x14ac:dyDescent="0.25">
      <c r="A480" s="71" t="s">
        <v>424</v>
      </c>
      <c r="B480" s="71" t="s">
        <v>1048</v>
      </c>
      <c r="C480" s="71">
        <v>0.1</v>
      </c>
      <c r="D480" s="71">
        <v>587.23590000000002</v>
      </c>
      <c r="E480" s="71">
        <v>0</v>
      </c>
      <c r="F480" s="71">
        <v>0</v>
      </c>
      <c r="G480" s="71">
        <v>58.723599999999998</v>
      </c>
      <c r="H480" s="71">
        <v>0.9</v>
      </c>
      <c r="I480" s="71">
        <v>561.69179999999994</v>
      </c>
      <c r="J480" s="71">
        <v>0</v>
      </c>
      <c r="K480" s="71">
        <v>0</v>
      </c>
      <c r="L480" s="71">
        <v>505.52260000000001</v>
      </c>
      <c r="M480" s="71">
        <v>564.24620000000004</v>
      </c>
    </row>
    <row r="481" spans="1:13" x14ac:dyDescent="0.25">
      <c r="A481" s="71" t="s">
        <v>425</v>
      </c>
      <c r="B481" s="71" t="s">
        <v>1049</v>
      </c>
      <c r="C481" s="71">
        <v>0.1</v>
      </c>
      <c r="D481" s="71">
        <v>543.95690000000002</v>
      </c>
      <c r="E481" s="71">
        <v>7.7169999999999996</v>
      </c>
      <c r="F481" s="71">
        <v>0.77170000000000005</v>
      </c>
      <c r="G481" s="71">
        <v>54.395699999999998</v>
      </c>
      <c r="H481" s="71">
        <v>0.9</v>
      </c>
      <c r="I481" s="71">
        <v>513.23140000000001</v>
      </c>
      <c r="J481" s="71">
        <v>7.7169999999999996</v>
      </c>
      <c r="K481" s="71">
        <v>6.9452999999999996</v>
      </c>
      <c r="L481" s="71">
        <v>461.9083</v>
      </c>
      <c r="M481" s="71">
        <v>516.30399999999997</v>
      </c>
    </row>
    <row r="482" spans="1:13" x14ac:dyDescent="0.25">
      <c r="A482" s="71" t="s">
        <v>426</v>
      </c>
      <c r="B482" s="71" t="s">
        <v>1050</v>
      </c>
      <c r="C482" s="71">
        <v>0.1</v>
      </c>
      <c r="D482" s="71">
        <v>838.84</v>
      </c>
      <c r="E482" s="71">
        <v>34.7376</v>
      </c>
      <c r="F482" s="71">
        <v>3.4738000000000002</v>
      </c>
      <c r="G482" s="71">
        <v>83.884</v>
      </c>
      <c r="H482" s="71">
        <v>0.9</v>
      </c>
      <c r="I482" s="71">
        <v>783.96699999999998</v>
      </c>
      <c r="J482" s="71">
        <v>34.7376</v>
      </c>
      <c r="K482" s="71">
        <v>31.2638</v>
      </c>
      <c r="L482" s="71">
        <v>705.57029999999997</v>
      </c>
      <c r="M482" s="71">
        <v>789.45429999999999</v>
      </c>
    </row>
    <row r="483" spans="1:13" x14ac:dyDescent="0.25">
      <c r="A483" s="71" t="s">
        <v>427</v>
      </c>
      <c r="B483" s="71" t="s">
        <v>1051</v>
      </c>
      <c r="C483" s="71">
        <v>0.1</v>
      </c>
      <c r="D483" s="71">
        <v>645.99969999999996</v>
      </c>
      <c r="E483" s="71">
        <v>11.3118</v>
      </c>
      <c r="F483" s="71">
        <v>1.1312</v>
      </c>
      <c r="G483" s="71">
        <v>64.599999999999994</v>
      </c>
      <c r="H483" s="71">
        <v>0.9</v>
      </c>
      <c r="I483" s="71">
        <v>603.10829999999999</v>
      </c>
      <c r="J483" s="71">
        <v>11.3118</v>
      </c>
      <c r="K483" s="71">
        <v>10.1806</v>
      </c>
      <c r="L483" s="71">
        <v>542.79750000000001</v>
      </c>
      <c r="M483" s="71">
        <v>607.39750000000004</v>
      </c>
    </row>
    <row r="484" spans="1:13" x14ac:dyDescent="0.25">
      <c r="A484" s="71" t="s">
        <v>428</v>
      </c>
      <c r="B484" s="71" t="s">
        <v>1052</v>
      </c>
      <c r="C484" s="71">
        <v>0.1</v>
      </c>
      <c r="D484" s="71">
        <v>948.14099999999996</v>
      </c>
      <c r="E484" s="71">
        <v>25.788900000000002</v>
      </c>
      <c r="F484" s="71">
        <v>2.5789</v>
      </c>
      <c r="G484" s="71">
        <v>94.814099999999996</v>
      </c>
      <c r="H484" s="71">
        <v>0.9</v>
      </c>
      <c r="I484" s="71">
        <v>895.46910000000003</v>
      </c>
      <c r="J484" s="71">
        <v>25.788900000000002</v>
      </c>
      <c r="K484" s="71">
        <v>23.21</v>
      </c>
      <c r="L484" s="71">
        <v>805.92219999999998</v>
      </c>
      <c r="M484" s="71">
        <v>900.73630000000003</v>
      </c>
    </row>
    <row r="485" spans="1:13" x14ac:dyDescent="0.25">
      <c r="A485" s="71" t="s">
        <v>429</v>
      </c>
      <c r="B485" s="71" t="s">
        <v>1053</v>
      </c>
      <c r="C485" s="71">
        <v>0.1</v>
      </c>
      <c r="D485" s="73">
        <v>280.25819999999999</v>
      </c>
      <c r="E485" s="71">
        <v>0</v>
      </c>
      <c r="F485" s="71">
        <v>0</v>
      </c>
      <c r="G485" s="71">
        <v>28.0258</v>
      </c>
      <c r="H485" s="71">
        <v>0.9</v>
      </c>
      <c r="I485" s="73">
        <v>254.2022</v>
      </c>
      <c r="J485" s="71">
        <v>0</v>
      </c>
      <c r="K485" s="71">
        <v>0</v>
      </c>
      <c r="L485" s="73">
        <v>228.78200000000001</v>
      </c>
      <c r="M485" s="73">
        <v>256.80779999999999</v>
      </c>
    </row>
    <row r="486" spans="1:13" x14ac:dyDescent="0.25">
      <c r="A486" s="71" t="s">
        <v>430</v>
      </c>
      <c r="B486" s="71" t="s">
        <v>1054</v>
      </c>
      <c r="C486" s="71">
        <v>0.1</v>
      </c>
      <c r="D486" s="71">
        <v>3342.2907</v>
      </c>
      <c r="E486" s="71">
        <v>16.9956</v>
      </c>
      <c r="F486" s="71">
        <v>1.6996</v>
      </c>
      <c r="G486" s="71">
        <v>334.22910000000002</v>
      </c>
      <c r="H486" s="71">
        <v>0.9</v>
      </c>
      <c r="I486" s="71">
        <v>3106.9729000000002</v>
      </c>
      <c r="J486" s="71">
        <v>16.9956</v>
      </c>
      <c r="K486" s="71">
        <v>15.295999999999999</v>
      </c>
      <c r="L486" s="71">
        <v>2796.2755999999999</v>
      </c>
      <c r="M486" s="71">
        <v>3130.5047</v>
      </c>
    </row>
    <row r="487" spans="1:13" x14ac:dyDescent="0.25">
      <c r="A487" s="71" t="s">
        <v>561</v>
      </c>
      <c r="B487" s="71" t="s">
        <v>1055</v>
      </c>
      <c r="C487" s="71">
        <v>0.1</v>
      </c>
      <c r="D487" s="71">
        <v>216.01490000000001</v>
      </c>
      <c r="E487" s="71">
        <v>0</v>
      </c>
      <c r="F487" s="71">
        <v>0</v>
      </c>
      <c r="G487" s="71">
        <v>21.601500000000001</v>
      </c>
      <c r="H487" s="71">
        <v>0.9</v>
      </c>
      <c r="I487" s="71">
        <v>204.9982</v>
      </c>
      <c r="J487" s="71">
        <v>0</v>
      </c>
      <c r="K487" s="71">
        <v>0</v>
      </c>
      <c r="L487" s="71">
        <v>184.4984</v>
      </c>
      <c r="M487" s="71">
        <v>206.09989999999999</v>
      </c>
    </row>
    <row r="488" spans="1:13" x14ac:dyDescent="0.25">
      <c r="A488" s="71" t="s">
        <v>431</v>
      </c>
      <c r="B488" s="71" t="s">
        <v>1056</v>
      </c>
      <c r="C488" s="71">
        <v>0.1</v>
      </c>
      <c r="D488" s="71">
        <v>332.44880000000001</v>
      </c>
      <c r="E488" s="71">
        <v>12.3835</v>
      </c>
      <c r="F488" s="71">
        <v>1.2383999999999999</v>
      </c>
      <c r="G488" s="71">
        <v>33.244900000000001</v>
      </c>
      <c r="H488" s="71">
        <v>0.9</v>
      </c>
      <c r="I488" s="71">
        <v>318.04480000000001</v>
      </c>
      <c r="J488" s="71">
        <v>12.3835</v>
      </c>
      <c r="K488" s="71">
        <v>11.145200000000001</v>
      </c>
      <c r="L488" s="71">
        <v>286.24029999999999</v>
      </c>
      <c r="M488" s="71">
        <v>319.48520000000002</v>
      </c>
    </row>
    <row r="489" spans="1:13" x14ac:dyDescent="0.25">
      <c r="A489" s="71" t="s">
        <v>432</v>
      </c>
      <c r="B489" s="71" t="s">
        <v>1057</v>
      </c>
      <c r="C489" s="71">
        <v>0.1</v>
      </c>
      <c r="D489" s="71">
        <v>498.70260000000002</v>
      </c>
      <c r="E489" s="71">
        <v>21.193100000000001</v>
      </c>
      <c r="F489" s="71">
        <v>2.1193</v>
      </c>
      <c r="G489" s="71">
        <v>49.8703</v>
      </c>
      <c r="H489" s="71">
        <v>0.9</v>
      </c>
      <c r="I489" s="71">
        <v>447.12700000000001</v>
      </c>
      <c r="J489" s="71">
        <v>21.193100000000001</v>
      </c>
      <c r="K489" s="71">
        <v>19.073799999999999</v>
      </c>
      <c r="L489" s="71">
        <v>402.41430000000003</v>
      </c>
      <c r="M489" s="71">
        <v>452.28460000000001</v>
      </c>
    </row>
    <row r="490" spans="1:13" x14ac:dyDescent="0.25">
      <c r="A490" s="71" t="s">
        <v>433</v>
      </c>
      <c r="B490" s="71" t="s">
        <v>1058</v>
      </c>
      <c r="C490" s="71">
        <v>0.1</v>
      </c>
      <c r="D490" s="71">
        <v>275.22989999999999</v>
      </c>
      <c r="E490" s="71">
        <v>4.68</v>
      </c>
      <c r="F490" s="71">
        <v>0.46800000000000003</v>
      </c>
      <c r="G490" s="71">
        <v>27.523</v>
      </c>
      <c r="H490" s="71">
        <v>0.9</v>
      </c>
      <c r="I490" s="71">
        <v>250.37309999999999</v>
      </c>
      <c r="J490" s="71">
        <v>4.68</v>
      </c>
      <c r="K490" s="71">
        <v>4.2119999999999997</v>
      </c>
      <c r="L490" s="71">
        <v>225.33580000000001</v>
      </c>
      <c r="M490" s="71">
        <v>252.8588</v>
      </c>
    </row>
    <row r="491" spans="1:13" x14ac:dyDescent="0.25">
      <c r="A491" s="71" t="s">
        <v>434</v>
      </c>
      <c r="B491" s="71" t="s">
        <v>1059</v>
      </c>
      <c r="C491" s="71">
        <v>0.1</v>
      </c>
      <c r="D491" s="71">
        <v>274.5</v>
      </c>
      <c r="E491" s="71">
        <v>0</v>
      </c>
      <c r="F491" s="71">
        <v>0</v>
      </c>
      <c r="G491" s="71">
        <v>27.45</v>
      </c>
      <c r="H491" s="71">
        <v>0.9</v>
      </c>
      <c r="I491" s="71">
        <v>261.76459999999997</v>
      </c>
      <c r="J491" s="71">
        <v>0</v>
      </c>
      <c r="K491" s="71">
        <v>0</v>
      </c>
      <c r="L491" s="71">
        <v>235.5881</v>
      </c>
      <c r="M491" s="71">
        <v>263.03809999999999</v>
      </c>
    </row>
    <row r="492" spans="1:13" x14ac:dyDescent="0.25">
      <c r="A492" s="71" t="s">
        <v>435</v>
      </c>
      <c r="B492" s="71" t="s">
        <v>1060</v>
      </c>
      <c r="C492" s="71">
        <v>0.1</v>
      </c>
      <c r="D492" s="71">
        <v>667.90890000000002</v>
      </c>
      <c r="E492" s="71">
        <v>5.7164000000000001</v>
      </c>
      <c r="F492" s="71">
        <v>0.5716</v>
      </c>
      <c r="G492" s="71">
        <v>66.790899999999993</v>
      </c>
      <c r="H492" s="71">
        <v>0.9</v>
      </c>
      <c r="I492" s="71">
        <v>626.928</v>
      </c>
      <c r="J492" s="71">
        <v>5.7164000000000001</v>
      </c>
      <c r="K492" s="71">
        <v>5.1448</v>
      </c>
      <c r="L492" s="71">
        <v>564.23519999999996</v>
      </c>
      <c r="M492" s="71">
        <v>631.02610000000004</v>
      </c>
    </row>
    <row r="493" spans="1:13" x14ac:dyDescent="0.25">
      <c r="A493" s="71" t="s">
        <v>436</v>
      </c>
      <c r="B493" s="71" t="s">
        <v>1061</v>
      </c>
      <c r="C493" s="71">
        <v>0.1</v>
      </c>
      <c r="D493" s="71">
        <v>271.35270000000003</v>
      </c>
      <c r="E493" s="71">
        <v>0</v>
      </c>
      <c r="F493" s="71">
        <v>0</v>
      </c>
      <c r="G493" s="71">
        <v>27.135300000000001</v>
      </c>
      <c r="H493" s="71">
        <v>0.9</v>
      </c>
      <c r="I493" s="71">
        <v>251.53790000000001</v>
      </c>
      <c r="J493" s="71">
        <v>0</v>
      </c>
      <c r="K493" s="71">
        <v>0</v>
      </c>
      <c r="L493" s="71">
        <v>226.38409999999999</v>
      </c>
      <c r="M493" s="71">
        <v>253.51939999999999</v>
      </c>
    </row>
    <row r="494" spans="1:13" x14ac:dyDescent="0.25">
      <c r="A494" s="71" t="s">
        <v>437</v>
      </c>
      <c r="B494" s="71" t="s">
        <v>1062</v>
      </c>
      <c r="C494" s="71">
        <v>0.1</v>
      </c>
      <c r="D494" s="71">
        <v>225.9804</v>
      </c>
      <c r="E494" s="71">
        <v>0</v>
      </c>
      <c r="F494" s="71">
        <v>0</v>
      </c>
      <c r="G494" s="71">
        <v>22.597999999999999</v>
      </c>
      <c r="H494" s="71">
        <v>0.9</v>
      </c>
      <c r="I494" s="71">
        <v>216.1095</v>
      </c>
      <c r="J494" s="71">
        <v>0</v>
      </c>
      <c r="K494" s="71">
        <v>0</v>
      </c>
      <c r="L494" s="71">
        <v>194.49860000000001</v>
      </c>
      <c r="M494" s="71">
        <v>217.0966</v>
      </c>
    </row>
    <row r="495" spans="1:13" x14ac:dyDescent="0.25">
      <c r="A495" s="71" t="s">
        <v>438</v>
      </c>
      <c r="B495" s="71" t="s">
        <v>1063</v>
      </c>
      <c r="C495" s="71">
        <v>0.1</v>
      </c>
      <c r="D495" s="71">
        <v>441.11450000000002</v>
      </c>
      <c r="E495" s="71">
        <v>8.3341999999999992</v>
      </c>
      <c r="F495" s="71">
        <v>0.83340000000000003</v>
      </c>
      <c r="G495" s="71">
        <v>44.111400000000003</v>
      </c>
      <c r="H495" s="71">
        <v>0.9</v>
      </c>
      <c r="I495" s="71">
        <v>413.1644</v>
      </c>
      <c r="J495" s="71">
        <v>8.3341999999999992</v>
      </c>
      <c r="K495" s="71">
        <v>7.5007999999999999</v>
      </c>
      <c r="L495" s="71">
        <v>371.84800000000001</v>
      </c>
      <c r="M495" s="71">
        <v>415.95940000000002</v>
      </c>
    </row>
    <row r="496" spans="1:13" x14ac:dyDescent="0.25">
      <c r="A496" s="71" t="s">
        <v>439</v>
      </c>
      <c r="B496" s="71" t="s">
        <v>1064</v>
      </c>
      <c r="C496" s="71">
        <v>0.1</v>
      </c>
      <c r="D496" s="71">
        <v>803.34519999999998</v>
      </c>
      <c r="E496" s="71">
        <v>42.549300000000002</v>
      </c>
      <c r="F496" s="71">
        <v>4.2549000000000001</v>
      </c>
      <c r="G496" s="71">
        <v>80.334500000000006</v>
      </c>
      <c r="H496" s="71">
        <v>0.9</v>
      </c>
      <c r="I496" s="71">
        <v>770.85019999999997</v>
      </c>
      <c r="J496" s="71">
        <v>42.549300000000002</v>
      </c>
      <c r="K496" s="71">
        <v>38.294400000000003</v>
      </c>
      <c r="L496" s="71">
        <v>693.76520000000005</v>
      </c>
      <c r="M496" s="71">
        <v>774.09969999999998</v>
      </c>
    </row>
    <row r="497" spans="1:13" x14ac:dyDescent="0.25">
      <c r="A497" s="71" t="s">
        <v>440</v>
      </c>
      <c r="B497" s="71" t="s">
        <v>1065</v>
      </c>
      <c r="C497" s="71">
        <v>0.1</v>
      </c>
      <c r="D497" s="73">
        <v>619.88369999999998</v>
      </c>
      <c r="E497" s="71">
        <v>15.011200000000001</v>
      </c>
      <c r="F497" s="71">
        <v>1.5011000000000001</v>
      </c>
      <c r="G497" s="71">
        <v>61.988399999999999</v>
      </c>
      <c r="H497" s="71">
        <v>0.9</v>
      </c>
      <c r="I497" s="73">
        <v>592.81190000000004</v>
      </c>
      <c r="J497" s="71">
        <v>15.011200000000001</v>
      </c>
      <c r="K497" s="71">
        <v>13.5101</v>
      </c>
      <c r="L497" s="73">
        <v>533.53070000000002</v>
      </c>
      <c r="M497" s="73">
        <v>595.51909999999998</v>
      </c>
    </row>
    <row r="498" spans="1:13" x14ac:dyDescent="0.25">
      <c r="A498" s="71" t="s">
        <v>441</v>
      </c>
      <c r="B498" s="71" t="s">
        <v>1066</v>
      </c>
      <c r="C498" s="71">
        <v>0.1</v>
      </c>
      <c r="D498" s="71">
        <v>2165.7754</v>
      </c>
      <c r="E498" s="71">
        <v>53.874400000000001</v>
      </c>
      <c r="F498" s="71">
        <v>5.3874000000000004</v>
      </c>
      <c r="G498" s="71">
        <v>216.57749999999999</v>
      </c>
      <c r="H498" s="71">
        <v>0.9</v>
      </c>
      <c r="I498" s="71">
        <v>2068.6343999999999</v>
      </c>
      <c r="J498" s="71">
        <v>53.874400000000001</v>
      </c>
      <c r="K498" s="71">
        <v>48.487000000000002</v>
      </c>
      <c r="L498" s="71">
        <v>1861.771</v>
      </c>
      <c r="M498" s="71">
        <v>2078.3485000000001</v>
      </c>
    </row>
    <row r="499" spans="1:13" x14ac:dyDescent="0.25">
      <c r="A499" s="71" t="s">
        <v>442</v>
      </c>
      <c r="B499" s="71" t="s">
        <v>1067</v>
      </c>
      <c r="C499" s="71">
        <v>0.1</v>
      </c>
      <c r="D499" s="71">
        <v>494.44099999999997</v>
      </c>
      <c r="E499" s="71">
        <v>13.7685</v>
      </c>
      <c r="F499" s="71">
        <v>1.3768</v>
      </c>
      <c r="G499" s="71">
        <v>49.444099999999999</v>
      </c>
      <c r="H499" s="71">
        <v>0.9</v>
      </c>
      <c r="I499" s="71">
        <v>470.4513</v>
      </c>
      <c r="J499" s="71">
        <v>13.7685</v>
      </c>
      <c r="K499" s="71">
        <v>12.3916</v>
      </c>
      <c r="L499" s="71">
        <v>423.40620000000001</v>
      </c>
      <c r="M499" s="71">
        <v>472.8503</v>
      </c>
    </row>
    <row r="500" spans="1:13" x14ac:dyDescent="0.25">
      <c r="A500" s="71" t="s">
        <v>443</v>
      </c>
      <c r="B500" s="71" t="s">
        <v>1068</v>
      </c>
      <c r="C500" s="71">
        <v>0.1</v>
      </c>
      <c r="D500" s="71">
        <v>222.08680000000001</v>
      </c>
      <c r="E500" s="71">
        <v>0</v>
      </c>
      <c r="F500" s="71">
        <v>0</v>
      </c>
      <c r="G500" s="71">
        <v>22.2087</v>
      </c>
      <c r="H500" s="71">
        <v>0.9</v>
      </c>
      <c r="I500" s="71">
        <v>213.13679999999999</v>
      </c>
      <c r="J500" s="71">
        <v>0</v>
      </c>
      <c r="K500" s="71">
        <v>0</v>
      </c>
      <c r="L500" s="71">
        <v>191.82310000000001</v>
      </c>
      <c r="M500" s="71">
        <v>214.0318</v>
      </c>
    </row>
    <row r="501" spans="1:13" x14ac:dyDescent="0.25">
      <c r="A501" s="71" t="s">
        <v>444</v>
      </c>
      <c r="B501" s="71" t="s">
        <v>1069</v>
      </c>
      <c r="C501" s="71">
        <v>0.1</v>
      </c>
      <c r="D501" s="71">
        <v>450.67590000000001</v>
      </c>
      <c r="E501" s="71">
        <v>21.508600000000001</v>
      </c>
      <c r="F501" s="71">
        <v>2.1509</v>
      </c>
      <c r="G501" s="71">
        <v>45.067599999999999</v>
      </c>
      <c r="H501" s="71">
        <v>0.9</v>
      </c>
      <c r="I501" s="71">
        <v>425.08269999999999</v>
      </c>
      <c r="J501" s="71">
        <v>21.508600000000001</v>
      </c>
      <c r="K501" s="71">
        <v>19.357700000000001</v>
      </c>
      <c r="L501" s="71">
        <v>382.57440000000003</v>
      </c>
      <c r="M501" s="71">
        <v>427.642</v>
      </c>
    </row>
    <row r="502" spans="1:13" x14ac:dyDescent="0.25">
      <c r="A502" s="71" t="s">
        <v>445</v>
      </c>
      <c r="B502" s="71" t="s">
        <v>1070</v>
      </c>
      <c r="C502" s="71">
        <v>0.1</v>
      </c>
      <c r="D502" s="73">
        <v>604.65039999999999</v>
      </c>
      <c r="E502" s="71">
        <v>22.767099999999999</v>
      </c>
      <c r="F502" s="71">
        <v>2.2766999999999999</v>
      </c>
      <c r="G502" s="71">
        <v>60.465000000000003</v>
      </c>
      <c r="H502" s="71">
        <v>0.9</v>
      </c>
      <c r="I502" s="73">
        <v>570.19010000000003</v>
      </c>
      <c r="J502" s="71">
        <v>22.767099999999999</v>
      </c>
      <c r="K502" s="71">
        <v>20.490400000000001</v>
      </c>
      <c r="L502" s="73">
        <v>513.17110000000002</v>
      </c>
      <c r="M502" s="73">
        <v>573.63610000000006</v>
      </c>
    </row>
    <row r="503" spans="1:13" x14ac:dyDescent="0.25">
      <c r="A503" s="71" t="s">
        <v>446</v>
      </c>
      <c r="B503" s="71" t="s">
        <v>1071</v>
      </c>
      <c r="C503" s="71">
        <v>0.1</v>
      </c>
      <c r="D503" s="71">
        <v>1916.7401</v>
      </c>
      <c r="E503" s="71">
        <v>61.781999999999996</v>
      </c>
      <c r="F503" s="71">
        <v>6.1782000000000004</v>
      </c>
      <c r="G503" s="71">
        <v>191.67400000000001</v>
      </c>
      <c r="H503" s="71">
        <v>0.9</v>
      </c>
      <c r="I503" s="71">
        <v>1778.9943000000001</v>
      </c>
      <c r="J503" s="71">
        <v>61.781999999999996</v>
      </c>
      <c r="K503" s="71">
        <v>55.6038</v>
      </c>
      <c r="L503" s="71">
        <v>1601.0949000000001</v>
      </c>
      <c r="M503" s="71">
        <v>1792.7689</v>
      </c>
    </row>
    <row r="504" spans="1:13" x14ac:dyDescent="0.25">
      <c r="A504" s="71" t="s">
        <v>447</v>
      </c>
      <c r="B504" s="71" t="s">
        <v>1072</v>
      </c>
      <c r="C504" s="71">
        <v>0.1</v>
      </c>
      <c r="D504" s="71">
        <v>541.83069999999998</v>
      </c>
      <c r="E504" s="71">
        <v>25.022500000000001</v>
      </c>
      <c r="F504" s="71">
        <v>2.5022000000000002</v>
      </c>
      <c r="G504" s="71">
        <v>54.183100000000003</v>
      </c>
      <c r="H504" s="71">
        <v>0.9</v>
      </c>
      <c r="I504" s="71">
        <v>509.32870000000003</v>
      </c>
      <c r="J504" s="71">
        <v>25.022500000000001</v>
      </c>
      <c r="K504" s="71">
        <v>22.520199999999999</v>
      </c>
      <c r="L504" s="71">
        <v>458.39580000000001</v>
      </c>
      <c r="M504" s="71">
        <v>512.57889999999998</v>
      </c>
    </row>
    <row r="505" spans="1:13" x14ac:dyDescent="0.25">
      <c r="A505" s="71" t="s">
        <v>448</v>
      </c>
      <c r="B505" s="71" t="s">
        <v>1073</v>
      </c>
      <c r="C505" s="71">
        <v>0.1</v>
      </c>
      <c r="D505" s="71">
        <v>268.0745</v>
      </c>
      <c r="E505" s="71">
        <v>0</v>
      </c>
      <c r="F505" s="71">
        <v>0</v>
      </c>
      <c r="G505" s="71">
        <v>26.807400000000001</v>
      </c>
      <c r="H505" s="71">
        <v>0.9</v>
      </c>
      <c r="I505" s="71">
        <v>253.82040000000001</v>
      </c>
      <c r="J505" s="71">
        <v>0</v>
      </c>
      <c r="K505" s="71">
        <v>0</v>
      </c>
      <c r="L505" s="71">
        <v>228.4384</v>
      </c>
      <c r="M505" s="71">
        <v>255.2458</v>
      </c>
    </row>
    <row r="506" spans="1:13" x14ac:dyDescent="0.25">
      <c r="A506" s="71" t="s">
        <v>449</v>
      </c>
      <c r="B506" s="71" t="s">
        <v>1074</v>
      </c>
      <c r="C506" s="71">
        <v>0.1</v>
      </c>
      <c r="D506" s="71">
        <v>789.8836</v>
      </c>
      <c r="E506" s="71">
        <v>28.5337</v>
      </c>
      <c r="F506" s="71">
        <v>2.8534000000000002</v>
      </c>
      <c r="G506" s="71">
        <v>78.988399999999999</v>
      </c>
      <c r="H506" s="71">
        <v>0.9</v>
      </c>
      <c r="I506" s="71">
        <v>757.02520000000004</v>
      </c>
      <c r="J506" s="71">
        <v>28.5337</v>
      </c>
      <c r="K506" s="71">
        <v>25.680299999999999</v>
      </c>
      <c r="L506" s="71">
        <v>681.32270000000005</v>
      </c>
      <c r="M506" s="71">
        <v>760.31110000000001</v>
      </c>
    </row>
    <row r="507" spans="1:13" x14ac:dyDescent="0.25">
      <c r="A507" s="71" t="s">
        <v>450</v>
      </c>
      <c r="B507" s="71" t="s">
        <v>1075</v>
      </c>
      <c r="C507" s="71">
        <v>0.1</v>
      </c>
      <c r="D507" s="71">
        <v>82.399199999999993</v>
      </c>
      <c r="E507" s="71">
        <v>0</v>
      </c>
      <c r="F507" s="71">
        <v>0</v>
      </c>
      <c r="G507" s="71">
        <v>8.2399000000000004</v>
      </c>
      <c r="H507" s="71">
        <v>0.9</v>
      </c>
      <c r="I507" s="71">
        <v>78.748199999999997</v>
      </c>
      <c r="J507" s="71">
        <v>0</v>
      </c>
      <c r="K507" s="71">
        <v>0</v>
      </c>
      <c r="L507" s="71">
        <v>70.873400000000004</v>
      </c>
      <c r="M507" s="71">
        <v>79.113299999999995</v>
      </c>
    </row>
    <row r="508" spans="1:13" x14ac:dyDescent="0.25">
      <c r="A508" s="71" t="s">
        <v>451</v>
      </c>
      <c r="B508" s="71" t="s">
        <v>1076</v>
      </c>
      <c r="C508" s="71">
        <v>0.1</v>
      </c>
      <c r="D508" s="71">
        <v>173.8775</v>
      </c>
      <c r="E508" s="71">
        <v>1.5445</v>
      </c>
      <c r="F508" s="71">
        <v>0.15440000000000001</v>
      </c>
      <c r="G508" s="71">
        <v>17.387799999999999</v>
      </c>
      <c r="H508" s="71">
        <v>0.9</v>
      </c>
      <c r="I508" s="71">
        <v>165.63290000000001</v>
      </c>
      <c r="J508" s="71">
        <v>1.5445</v>
      </c>
      <c r="K508" s="71">
        <v>1.39</v>
      </c>
      <c r="L508" s="71">
        <v>149.06960000000001</v>
      </c>
      <c r="M508" s="71">
        <v>166.45740000000001</v>
      </c>
    </row>
    <row r="509" spans="1:13" x14ac:dyDescent="0.25">
      <c r="A509" s="71" t="s">
        <v>562</v>
      </c>
      <c r="B509" s="71" t="s">
        <v>1077</v>
      </c>
      <c r="C509" s="71">
        <v>0.1</v>
      </c>
      <c r="D509" s="73">
        <v>225.59549999999999</v>
      </c>
      <c r="E509" s="71">
        <v>4.8425000000000002</v>
      </c>
      <c r="F509" s="71">
        <v>0.48420000000000002</v>
      </c>
      <c r="G509" s="71">
        <v>22.5596</v>
      </c>
      <c r="H509" s="71">
        <v>0.9</v>
      </c>
      <c r="I509" s="73">
        <v>213.31549999999999</v>
      </c>
      <c r="J509" s="71">
        <v>4.8425000000000002</v>
      </c>
      <c r="K509" s="71">
        <v>4.3582000000000001</v>
      </c>
      <c r="L509" s="73">
        <v>191.98400000000001</v>
      </c>
      <c r="M509" s="73">
        <v>214.5436</v>
      </c>
    </row>
    <row r="510" spans="1:13" x14ac:dyDescent="0.25">
      <c r="A510" s="71" t="s">
        <v>452</v>
      </c>
      <c r="B510" s="71" t="s">
        <v>1078</v>
      </c>
      <c r="C510" s="71">
        <v>0.1</v>
      </c>
      <c r="D510" s="73">
        <v>1316.0251000000001</v>
      </c>
      <c r="E510" s="71">
        <v>45.165300000000002</v>
      </c>
      <c r="F510" s="71">
        <v>4.5164999999999997</v>
      </c>
      <c r="G510" s="71">
        <v>131.60249999999999</v>
      </c>
      <c r="H510" s="71">
        <v>0.9</v>
      </c>
      <c r="I510" s="73">
        <v>1247.9347</v>
      </c>
      <c r="J510" s="71">
        <v>45.165300000000002</v>
      </c>
      <c r="K510" s="71">
        <v>40.648800000000001</v>
      </c>
      <c r="L510" s="73">
        <v>1123.1412</v>
      </c>
      <c r="M510" s="73">
        <v>1254.7437</v>
      </c>
    </row>
    <row r="511" spans="1:13" x14ac:dyDescent="0.25">
      <c r="A511" s="71" t="s">
        <v>453</v>
      </c>
      <c r="B511" s="71" t="s">
        <v>1079</v>
      </c>
      <c r="C511" s="71">
        <v>0.1</v>
      </c>
      <c r="D511" s="73">
        <v>4871.7039999999997</v>
      </c>
      <c r="E511" s="71">
        <v>100.0985</v>
      </c>
      <c r="F511" s="71">
        <v>10.0098</v>
      </c>
      <c r="G511" s="71">
        <v>487.17039999999997</v>
      </c>
      <c r="H511" s="71">
        <v>0.9</v>
      </c>
      <c r="I511" s="73">
        <v>4564.0110000000004</v>
      </c>
      <c r="J511" s="71">
        <v>100.0985</v>
      </c>
      <c r="K511" s="71">
        <v>90.0886</v>
      </c>
      <c r="L511" s="73">
        <v>4107.6099000000004</v>
      </c>
      <c r="M511" s="73">
        <v>4594.7803000000004</v>
      </c>
    </row>
    <row r="512" spans="1:13" x14ac:dyDescent="0.25">
      <c r="A512" s="71" t="s">
        <v>454</v>
      </c>
      <c r="B512" s="71" t="s">
        <v>1080</v>
      </c>
      <c r="C512" s="71">
        <v>0.1</v>
      </c>
      <c r="D512" s="71">
        <v>1401.6243999999999</v>
      </c>
      <c r="E512" s="71">
        <v>38.630000000000003</v>
      </c>
      <c r="F512" s="71">
        <v>3.863</v>
      </c>
      <c r="G512" s="71">
        <v>140.16239999999999</v>
      </c>
      <c r="H512" s="71">
        <v>0.9</v>
      </c>
      <c r="I512" s="71">
        <v>1313.4197999999999</v>
      </c>
      <c r="J512" s="71">
        <v>38.630000000000003</v>
      </c>
      <c r="K512" s="71">
        <v>34.767000000000003</v>
      </c>
      <c r="L512" s="71">
        <v>1182.0778</v>
      </c>
      <c r="M512" s="71">
        <v>1322.2402</v>
      </c>
    </row>
    <row r="513" spans="1:13" x14ac:dyDescent="0.25">
      <c r="A513" s="71" t="s">
        <v>563</v>
      </c>
      <c r="B513" s="71" t="s">
        <v>1081</v>
      </c>
      <c r="C513" s="71">
        <v>0.1</v>
      </c>
      <c r="D513" s="71">
        <v>354.66180000000003</v>
      </c>
      <c r="E513" s="71">
        <v>7.0682999999999998</v>
      </c>
      <c r="F513" s="71">
        <v>0.70679999999999998</v>
      </c>
      <c r="G513" s="71">
        <v>35.466200000000001</v>
      </c>
      <c r="H513" s="71">
        <v>0.9</v>
      </c>
      <c r="I513" s="71">
        <v>336.9228</v>
      </c>
      <c r="J513" s="71">
        <v>7.0682999999999998</v>
      </c>
      <c r="K513" s="71">
        <v>6.3615000000000004</v>
      </c>
      <c r="L513" s="71">
        <v>303.23050000000001</v>
      </c>
      <c r="M513" s="71">
        <v>338.69670000000002</v>
      </c>
    </row>
    <row r="514" spans="1:13" x14ac:dyDescent="0.25">
      <c r="A514" s="71" t="s">
        <v>564</v>
      </c>
      <c r="B514" s="71" t="s">
        <v>1082</v>
      </c>
      <c r="C514" s="71">
        <v>0.1</v>
      </c>
      <c r="D514" s="71">
        <v>95.347700000000003</v>
      </c>
      <c r="E514" s="71">
        <v>0</v>
      </c>
      <c r="F514" s="71">
        <v>0</v>
      </c>
      <c r="G514" s="71">
        <v>9.5348000000000006</v>
      </c>
      <c r="H514" s="71">
        <v>0.9</v>
      </c>
      <c r="I514" s="71">
        <v>89.969700000000003</v>
      </c>
      <c r="J514" s="71">
        <v>0</v>
      </c>
      <c r="K514" s="71">
        <v>0</v>
      </c>
      <c r="L514" s="71">
        <v>80.972700000000003</v>
      </c>
      <c r="M514" s="71">
        <v>90.507499999999993</v>
      </c>
    </row>
    <row r="515" spans="1:13" x14ac:dyDescent="0.25">
      <c r="A515" s="71" t="s">
        <v>565</v>
      </c>
      <c r="B515" s="71" t="s">
        <v>1083</v>
      </c>
      <c r="C515" s="71">
        <v>0.1</v>
      </c>
      <c r="D515" s="71">
        <v>140.6147</v>
      </c>
      <c r="E515" s="71">
        <v>3.0718000000000001</v>
      </c>
      <c r="F515" s="71">
        <v>0.30719999999999997</v>
      </c>
      <c r="G515" s="71">
        <v>14.061500000000001</v>
      </c>
      <c r="H515" s="71">
        <v>0.9</v>
      </c>
      <c r="I515" s="71">
        <v>124.76819999999999</v>
      </c>
      <c r="J515" s="71">
        <v>3.0718000000000001</v>
      </c>
      <c r="K515" s="71">
        <v>2.7646000000000002</v>
      </c>
      <c r="L515" s="71">
        <v>112.2914</v>
      </c>
      <c r="M515" s="71">
        <v>126.35290000000001</v>
      </c>
    </row>
    <row r="516" spans="1:13" x14ac:dyDescent="0.25">
      <c r="A516" s="71" t="s">
        <v>455</v>
      </c>
      <c r="B516" s="71" t="s">
        <v>1084</v>
      </c>
      <c r="C516" s="71">
        <v>0.1</v>
      </c>
      <c r="D516" s="71">
        <v>995.50549999999998</v>
      </c>
      <c r="E516" s="71">
        <v>24.350300000000001</v>
      </c>
      <c r="F516" s="71">
        <v>2.4350000000000001</v>
      </c>
      <c r="G516" s="71">
        <v>99.550600000000003</v>
      </c>
      <c r="H516" s="71">
        <v>0.9</v>
      </c>
      <c r="I516" s="71">
        <v>941.81330000000003</v>
      </c>
      <c r="J516" s="71">
        <v>24.350300000000001</v>
      </c>
      <c r="K516" s="71">
        <v>21.915299999999998</v>
      </c>
      <c r="L516" s="71">
        <v>847.63199999999995</v>
      </c>
      <c r="M516" s="71">
        <v>947.18259999999998</v>
      </c>
    </row>
    <row r="517" spans="1:13" x14ac:dyDescent="0.25">
      <c r="A517" s="71" t="s">
        <v>456</v>
      </c>
      <c r="B517" s="71" t="s">
        <v>1085</v>
      </c>
      <c r="C517" s="71">
        <v>0.1</v>
      </c>
      <c r="D517" s="71">
        <v>456.99239999999998</v>
      </c>
      <c r="E517" s="71">
        <v>8.2249999999999996</v>
      </c>
      <c r="F517" s="71">
        <v>0.82250000000000001</v>
      </c>
      <c r="G517" s="71">
        <v>45.699199999999998</v>
      </c>
      <c r="H517" s="71">
        <v>0.9</v>
      </c>
      <c r="I517" s="71">
        <v>429.96559999999999</v>
      </c>
      <c r="J517" s="71">
        <v>8.2249999999999996</v>
      </c>
      <c r="K517" s="71">
        <v>7.4024999999999999</v>
      </c>
      <c r="L517" s="71">
        <v>386.96899999999999</v>
      </c>
      <c r="M517" s="71">
        <v>432.66820000000001</v>
      </c>
    </row>
    <row r="518" spans="1:13" x14ac:dyDescent="0.25">
      <c r="A518" s="71" t="s">
        <v>457</v>
      </c>
      <c r="B518" s="71" t="s">
        <v>1086</v>
      </c>
      <c r="C518" s="71">
        <v>0.1</v>
      </c>
      <c r="D518" s="71">
        <v>791.03510000000006</v>
      </c>
      <c r="E518" s="71">
        <v>9.0261999999999993</v>
      </c>
      <c r="F518" s="71">
        <v>0.90259999999999996</v>
      </c>
      <c r="G518" s="71">
        <v>79.103499999999997</v>
      </c>
      <c r="H518" s="71">
        <v>0.9</v>
      </c>
      <c r="I518" s="71">
        <v>727.86</v>
      </c>
      <c r="J518" s="71">
        <v>9.0261999999999993</v>
      </c>
      <c r="K518" s="71">
        <v>8.1235999999999997</v>
      </c>
      <c r="L518" s="71">
        <v>655.07399999999996</v>
      </c>
      <c r="M518" s="71">
        <v>734.17750000000001</v>
      </c>
    </row>
    <row r="519" spans="1:13" x14ac:dyDescent="0.25">
      <c r="A519" s="71" t="s">
        <v>458</v>
      </c>
      <c r="B519" s="71" t="s">
        <v>1087</v>
      </c>
      <c r="C519" s="71">
        <v>0.1</v>
      </c>
      <c r="D519" s="71">
        <v>815.428</v>
      </c>
      <c r="E519" s="71">
        <v>19.582599999999999</v>
      </c>
      <c r="F519" s="71">
        <v>1.9582999999999999</v>
      </c>
      <c r="G519" s="71">
        <v>81.5428</v>
      </c>
      <c r="H519" s="71">
        <v>0.9</v>
      </c>
      <c r="I519" s="71">
        <v>761.83900000000006</v>
      </c>
      <c r="J519" s="71">
        <v>19.582599999999999</v>
      </c>
      <c r="K519" s="71">
        <v>17.624300000000002</v>
      </c>
      <c r="L519" s="71">
        <v>685.65509999999995</v>
      </c>
      <c r="M519" s="71">
        <v>767.1979</v>
      </c>
    </row>
    <row r="520" spans="1:13" x14ac:dyDescent="0.25">
      <c r="A520" s="71" t="s">
        <v>459</v>
      </c>
      <c r="B520" s="71" t="s">
        <v>1088</v>
      </c>
      <c r="C520" s="71">
        <v>0.1</v>
      </c>
      <c r="D520" s="71">
        <v>504.23439999999999</v>
      </c>
      <c r="E520" s="71">
        <v>9.3536000000000001</v>
      </c>
      <c r="F520" s="71">
        <v>0.93540000000000001</v>
      </c>
      <c r="G520" s="71">
        <v>50.423400000000001</v>
      </c>
      <c r="H520" s="71">
        <v>0.9</v>
      </c>
      <c r="I520" s="71">
        <v>502.53769999999997</v>
      </c>
      <c r="J520" s="71">
        <v>9.3536000000000001</v>
      </c>
      <c r="K520" s="71">
        <v>8.4182000000000006</v>
      </c>
      <c r="L520" s="71">
        <v>452.28390000000002</v>
      </c>
      <c r="M520" s="71">
        <v>502.70729999999998</v>
      </c>
    </row>
    <row r="521" spans="1:13" x14ac:dyDescent="0.25">
      <c r="A521" s="71" t="s">
        <v>566</v>
      </c>
      <c r="B521" s="71" t="s">
        <v>1089</v>
      </c>
      <c r="C521" s="71">
        <v>0.1</v>
      </c>
      <c r="D521" s="73">
        <v>189.929</v>
      </c>
      <c r="E521" s="71">
        <v>0</v>
      </c>
      <c r="F521" s="71">
        <v>0</v>
      </c>
      <c r="G521" s="71">
        <v>18.992899999999999</v>
      </c>
      <c r="H521" s="71">
        <v>0.9</v>
      </c>
      <c r="I521" s="73">
        <v>178.92140000000001</v>
      </c>
      <c r="J521" s="71">
        <v>0</v>
      </c>
      <c r="K521" s="71">
        <v>0</v>
      </c>
      <c r="L521" s="73">
        <v>161.02930000000001</v>
      </c>
      <c r="M521" s="73">
        <v>180.0222</v>
      </c>
    </row>
    <row r="522" spans="1:13" x14ac:dyDescent="0.25">
      <c r="A522" s="71" t="s">
        <v>460</v>
      </c>
      <c r="B522" s="71" t="s">
        <v>1090</v>
      </c>
      <c r="C522" s="71">
        <v>0.1</v>
      </c>
      <c r="D522" s="71">
        <v>2414.9962</v>
      </c>
      <c r="E522" s="71">
        <v>52.774500000000003</v>
      </c>
      <c r="F522" s="71">
        <v>5.2774000000000001</v>
      </c>
      <c r="G522" s="71">
        <v>241.49959999999999</v>
      </c>
      <c r="H522" s="71">
        <v>0.9</v>
      </c>
      <c r="I522" s="71">
        <v>2296.3836999999999</v>
      </c>
      <c r="J522" s="71">
        <v>52.774500000000003</v>
      </c>
      <c r="K522" s="71">
        <v>47.497</v>
      </c>
      <c r="L522" s="71">
        <v>2066.7453</v>
      </c>
      <c r="M522" s="71">
        <v>2308.2449000000001</v>
      </c>
    </row>
    <row r="523" spans="1:13" x14ac:dyDescent="0.25">
      <c r="A523" s="71" t="s">
        <v>461</v>
      </c>
      <c r="B523" s="71" t="s">
        <v>1091</v>
      </c>
      <c r="C523" s="71">
        <v>0.1</v>
      </c>
      <c r="D523" s="71">
        <v>173.55009999999999</v>
      </c>
      <c r="E523" s="71">
        <v>0</v>
      </c>
      <c r="F523" s="71">
        <v>0</v>
      </c>
      <c r="G523" s="71">
        <v>17.355</v>
      </c>
      <c r="H523" s="71">
        <v>0.9</v>
      </c>
      <c r="I523" s="71">
        <v>171.232</v>
      </c>
      <c r="J523" s="71">
        <v>0</v>
      </c>
      <c r="K523" s="71">
        <v>0</v>
      </c>
      <c r="L523" s="71">
        <v>154.1088</v>
      </c>
      <c r="M523" s="71">
        <v>171.46379999999999</v>
      </c>
    </row>
    <row r="524" spans="1:13" x14ac:dyDescent="0.25">
      <c r="A524" s="71" t="s">
        <v>462</v>
      </c>
      <c r="B524" s="71" t="s">
        <v>1092</v>
      </c>
      <c r="C524" s="71">
        <v>0.1</v>
      </c>
      <c r="D524" s="71">
        <v>220.5556</v>
      </c>
      <c r="E524" s="71">
        <v>2.8780000000000001</v>
      </c>
      <c r="F524" s="71">
        <v>0.2878</v>
      </c>
      <c r="G524" s="71">
        <v>22.055599999999998</v>
      </c>
      <c r="H524" s="71">
        <v>0.9</v>
      </c>
      <c r="I524" s="71">
        <v>213.80959999999999</v>
      </c>
      <c r="J524" s="71">
        <v>2.8780000000000001</v>
      </c>
      <c r="K524" s="71">
        <v>2.5901999999999998</v>
      </c>
      <c r="L524" s="71">
        <v>192.42859999999999</v>
      </c>
      <c r="M524" s="71">
        <v>214.48419999999999</v>
      </c>
    </row>
    <row r="525" spans="1:13" x14ac:dyDescent="0.25">
      <c r="A525" s="71" t="s">
        <v>463</v>
      </c>
      <c r="B525" s="71" t="s">
        <v>1093</v>
      </c>
      <c r="C525" s="71">
        <v>0.1</v>
      </c>
      <c r="D525" s="73">
        <v>206.9922</v>
      </c>
      <c r="E525" s="71">
        <v>0</v>
      </c>
      <c r="F525" s="71">
        <v>0</v>
      </c>
      <c r="G525" s="71">
        <v>20.699200000000001</v>
      </c>
      <c r="H525" s="71">
        <v>0.9</v>
      </c>
      <c r="I525" s="73">
        <v>195.70570000000001</v>
      </c>
      <c r="J525" s="71">
        <v>0</v>
      </c>
      <c r="K525" s="71">
        <v>0</v>
      </c>
      <c r="L525" s="73">
        <v>176.13509999999999</v>
      </c>
      <c r="M525" s="73">
        <v>196.83430000000001</v>
      </c>
    </row>
    <row r="526" spans="1:13" x14ac:dyDescent="0.25">
      <c r="A526" s="71" t="s">
        <v>464</v>
      </c>
      <c r="B526" s="71" t="s">
        <v>1094</v>
      </c>
      <c r="C526" s="71">
        <v>0.1</v>
      </c>
      <c r="D526" s="73">
        <v>1897.2357</v>
      </c>
      <c r="E526" s="71">
        <v>59.555399999999999</v>
      </c>
      <c r="F526" s="71">
        <v>5.9554999999999998</v>
      </c>
      <c r="G526" s="71">
        <v>189.7236</v>
      </c>
      <c r="H526" s="71">
        <v>0.9</v>
      </c>
      <c r="I526" s="73">
        <v>1773.7409</v>
      </c>
      <c r="J526" s="71">
        <v>59.555500000000002</v>
      </c>
      <c r="K526" s="71">
        <v>53.6</v>
      </c>
      <c r="L526" s="73">
        <v>1596.3668</v>
      </c>
      <c r="M526" s="73">
        <v>1786.0904</v>
      </c>
    </row>
    <row r="527" spans="1:13" x14ac:dyDescent="0.25">
      <c r="A527" s="71" t="s">
        <v>465</v>
      </c>
      <c r="B527" s="71" t="s">
        <v>1095</v>
      </c>
      <c r="C527" s="71">
        <v>0.1</v>
      </c>
      <c r="D527" s="71">
        <v>3112.0082000000002</v>
      </c>
      <c r="E527" s="71">
        <v>90.183700000000002</v>
      </c>
      <c r="F527" s="71">
        <v>9.0183999999999997</v>
      </c>
      <c r="G527" s="71">
        <v>311.20080000000002</v>
      </c>
      <c r="H527" s="71">
        <v>0.9</v>
      </c>
      <c r="I527" s="71">
        <v>2885.393</v>
      </c>
      <c r="J527" s="71">
        <v>90.183800000000005</v>
      </c>
      <c r="K527" s="71">
        <v>81.165400000000005</v>
      </c>
      <c r="L527" s="71">
        <v>2596.8537000000001</v>
      </c>
      <c r="M527" s="71">
        <v>2908.0545000000002</v>
      </c>
    </row>
    <row r="528" spans="1:13" x14ac:dyDescent="0.25">
      <c r="A528" s="71" t="s">
        <v>466</v>
      </c>
      <c r="B528" s="71" t="s">
        <v>1096</v>
      </c>
      <c r="C528" s="71">
        <v>0.1</v>
      </c>
      <c r="D528" s="73">
        <v>893.95540000000005</v>
      </c>
      <c r="E528" s="71">
        <v>20.228000000000002</v>
      </c>
      <c r="F528" s="71">
        <v>2.0228000000000002</v>
      </c>
      <c r="G528" s="71">
        <v>89.395499999999998</v>
      </c>
      <c r="H528" s="71">
        <v>0.9</v>
      </c>
      <c r="I528" s="73">
        <v>830.19439999999997</v>
      </c>
      <c r="J528" s="71">
        <v>20.228000000000002</v>
      </c>
      <c r="K528" s="71">
        <v>18.205200000000001</v>
      </c>
      <c r="L528" s="73">
        <v>747.17499999999995</v>
      </c>
      <c r="M528" s="73">
        <v>836.57050000000004</v>
      </c>
    </row>
    <row r="529" spans="1:13" x14ac:dyDescent="0.25">
      <c r="A529" s="71" t="s">
        <v>467</v>
      </c>
      <c r="B529" s="71" t="s">
        <v>1097</v>
      </c>
      <c r="C529" s="71">
        <v>0.1</v>
      </c>
      <c r="D529" s="71">
        <v>2263.9106999999999</v>
      </c>
      <c r="E529" s="71">
        <v>61.2455</v>
      </c>
      <c r="F529" s="71">
        <v>6.1246</v>
      </c>
      <c r="G529" s="71">
        <v>226.39109999999999</v>
      </c>
      <c r="H529" s="71">
        <v>0.9</v>
      </c>
      <c r="I529" s="71">
        <v>2124.8245999999999</v>
      </c>
      <c r="J529" s="71">
        <v>61.2455</v>
      </c>
      <c r="K529" s="71">
        <v>55.121000000000002</v>
      </c>
      <c r="L529" s="71">
        <v>1912.3421000000001</v>
      </c>
      <c r="M529" s="71">
        <v>2138.7332000000001</v>
      </c>
    </row>
    <row r="530" spans="1:13" x14ac:dyDescent="0.25">
      <c r="A530" s="71" t="s">
        <v>567</v>
      </c>
      <c r="B530" s="71" t="s">
        <v>1098</v>
      </c>
      <c r="C530" s="71">
        <v>0.1</v>
      </c>
      <c r="D530" s="71">
        <v>218.17519999999999</v>
      </c>
      <c r="E530" s="71">
        <v>0</v>
      </c>
      <c r="F530" s="71">
        <v>0</v>
      </c>
      <c r="G530" s="71">
        <v>21.817499999999999</v>
      </c>
      <c r="H530" s="71">
        <v>0.9</v>
      </c>
      <c r="I530" s="71">
        <v>176.4263</v>
      </c>
      <c r="J530" s="71">
        <v>0</v>
      </c>
      <c r="K530" s="71">
        <v>0</v>
      </c>
      <c r="L530" s="71">
        <v>158.78370000000001</v>
      </c>
      <c r="M530" s="71">
        <v>180.60120000000001</v>
      </c>
    </row>
    <row r="531" spans="1:13" x14ac:dyDescent="0.25">
      <c r="A531" s="71" t="s">
        <v>468</v>
      </c>
      <c r="B531" s="71" t="s">
        <v>1099</v>
      </c>
      <c r="C531" s="71">
        <v>0.1</v>
      </c>
      <c r="D531" s="71">
        <v>336.59500000000003</v>
      </c>
      <c r="E531" s="71">
        <v>0.2107</v>
      </c>
      <c r="F531" s="71">
        <v>2.1100000000000001E-2</v>
      </c>
      <c r="G531" s="71">
        <v>33.659500000000001</v>
      </c>
      <c r="H531" s="71">
        <v>0.9</v>
      </c>
      <c r="I531" s="71">
        <v>321.6798</v>
      </c>
      <c r="J531" s="71">
        <v>0.2107</v>
      </c>
      <c r="K531" s="71">
        <v>0.18959999999999999</v>
      </c>
      <c r="L531" s="71">
        <v>289.51179999999999</v>
      </c>
      <c r="M531" s="71">
        <v>323.17129999999997</v>
      </c>
    </row>
    <row r="532" spans="1:13" x14ac:dyDescent="0.25">
      <c r="A532" s="71" t="s">
        <v>469</v>
      </c>
      <c r="B532" s="71" t="s">
        <v>1100</v>
      </c>
      <c r="C532" s="71">
        <v>0.1</v>
      </c>
      <c r="D532" s="71">
        <v>687.74929999999995</v>
      </c>
      <c r="E532" s="71">
        <v>17.776399999999999</v>
      </c>
      <c r="F532" s="71">
        <v>1.7776000000000001</v>
      </c>
      <c r="G532" s="71">
        <v>68.774900000000002</v>
      </c>
      <c r="H532" s="71">
        <v>0.9</v>
      </c>
      <c r="I532" s="71">
        <v>642.37260000000003</v>
      </c>
      <c r="J532" s="71">
        <v>17.776399999999999</v>
      </c>
      <c r="K532" s="71">
        <v>15.998799999999999</v>
      </c>
      <c r="L532" s="71">
        <v>578.13530000000003</v>
      </c>
      <c r="M532" s="71">
        <v>646.91020000000003</v>
      </c>
    </row>
    <row r="533" spans="1:13" x14ac:dyDescent="0.25">
      <c r="A533" s="71" t="s">
        <v>470</v>
      </c>
      <c r="B533" s="71" t="s">
        <v>1101</v>
      </c>
      <c r="C533" s="71">
        <v>0.1</v>
      </c>
      <c r="D533" s="71">
        <v>903.83119999999997</v>
      </c>
      <c r="E533" s="71">
        <v>16.957799999999999</v>
      </c>
      <c r="F533" s="71">
        <v>1.6958</v>
      </c>
      <c r="G533" s="71">
        <v>90.383099999999999</v>
      </c>
      <c r="H533" s="71">
        <v>0.9</v>
      </c>
      <c r="I533" s="71">
        <v>836.47119999999995</v>
      </c>
      <c r="J533" s="71">
        <v>16.957799999999999</v>
      </c>
      <c r="K533" s="71">
        <v>15.262</v>
      </c>
      <c r="L533" s="71">
        <v>752.82410000000004</v>
      </c>
      <c r="M533" s="71">
        <v>843.20719999999994</v>
      </c>
    </row>
    <row r="534" spans="1:13" x14ac:dyDescent="0.25">
      <c r="A534" s="71" t="s">
        <v>471</v>
      </c>
      <c r="B534" s="71" t="s">
        <v>1102</v>
      </c>
      <c r="C534" s="71">
        <v>0.1</v>
      </c>
      <c r="D534" s="71">
        <v>279.44839999999999</v>
      </c>
      <c r="E534" s="71">
        <v>0.35659999999999997</v>
      </c>
      <c r="F534" s="71">
        <v>3.5700000000000003E-2</v>
      </c>
      <c r="G534" s="71">
        <v>27.944800000000001</v>
      </c>
      <c r="H534" s="71">
        <v>0.9</v>
      </c>
      <c r="I534" s="71">
        <v>267.05739999999997</v>
      </c>
      <c r="J534" s="71">
        <v>0.35659999999999997</v>
      </c>
      <c r="K534" s="71">
        <v>0.32090000000000002</v>
      </c>
      <c r="L534" s="71">
        <v>240.35169999999999</v>
      </c>
      <c r="M534" s="71">
        <v>268.29649999999998</v>
      </c>
    </row>
    <row r="535" spans="1:13" x14ac:dyDescent="0.25">
      <c r="A535" s="71" t="s">
        <v>472</v>
      </c>
      <c r="B535" s="71" t="s">
        <v>1103</v>
      </c>
      <c r="C535" s="71">
        <v>0.1</v>
      </c>
      <c r="D535" s="73">
        <v>649.26599999999996</v>
      </c>
      <c r="E535" s="71">
        <v>38.104599999999998</v>
      </c>
      <c r="F535" s="71">
        <v>3.8105000000000002</v>
      </c>
      <c r="G535" s="71">
        <v>64.926599999999993</v>
      </c>
      <c r="H535" s="71">
        <v>0.9</v>
      </c>
      <c r="I535" s="73">
        <v>616.98620000000005</v>
      </c>
      <c r="J535" s="71">
        <v>38.104599999999998</v>
      </c>
      <c r="K535" s="71">
        <v>34.2941</v>
      </c>
      <c r="L535" s="73">
        <v>555.2876</v>
      </c>
      <c r="M535" s="73">
        <v>620.21420000000001</v>
      </c>
    </row>
    <row r="536" spans="1:13" x14ac:dyDescent="0.25">
      <c r="A536" s="71" t="s">
        <v>473</v>
      </c>
      <c r="B536" s="71" t="s">
        <v>1104</v>
      </c>
      <c r="C536" s="71">
        <v>0.1</v>
      </c>
      <c r="D536" s="71">
        <v>3006.8321000000001</v>
      </c>
      <c r="E536" s="71">
        <v>84.127099999999999</v>
      </c>
      <c r="F536" s="71">
        <v>8.4126999999999992</v>
      </c>
      <c r="G536" s="71">
        <v>300.6832</v>
      </c>
      <c r="H536" s="71">
        <v>0.9</v>
      </c>
      <c r="I536" s="71">
        <v>2851.5349000000001</v>
      </c>
      <c r="J536" s="71">
        <v>84.127099999999999</v>
      </c>
      <c r="K536" s="71">
        <v>75.714399999999998</v>
      </c>
      <c r="L536" s="71">
        <v>2566.3814000000002</v>
      </c>
      <c r="M536" s="71">
        <v>2867.0646000000002</v>
      </c>
    </row>
    <row r="537" spans="1:13" x14ac:dyDescent="0.25">
      <c r="A537" s="71" t="s">
        <v>474</v>
      </c>
      <c r="B537" s="71" t="s">
        <v>1105</v>
      </c>
      <c r="C537" s="71">
        <v>0.1</v>
      </c>
      <c r="D537" s="71">
        <v>770.21569999999997</v>
      </c>
      <c r="E537" s="71">
        <v>30.123799999999999</v>
      </c>
      <c r="F537" s="71">
        <v>3.0124</v>
      </c>
      <c r="G537" s="71">
        <v>77.021600000000007</v>
      </c>
      <c r="H537" s="71">
        <v>0.9</v>
      </c>
      <c r="I537" s="71">
        <v>741.34069999999997</v>
      </c>
      <c r="J537" s="71">
        <v>30.123799999999999</v>
      </c>
      <c r="K537" s="71">
        <v>27.1114</v>
      </c>
      <c r="L537" s="71">
        <v>667.20659999999998</v>
      </c>
      <c r="M537" s="71">
        <v>744.22820000000002</v>
      </c>
    </row>
    <row r="538" spans="1:13" x14ac:dyDescent="0.25">
      <c r="A538" s="71" t="s">
        <v>475</v>
      </c>
      <c r="B538" s="71" t="s">
        <v>1106</v>
      </c>
      <c r="C538" s="71">
        <v>0.1</v>
      </c>
      <c r="D538" s="71">
        <v>274.42599999999999</v>
      </c>
      <c r="E538" s="71">
        <v>0</v>
      </c>
      <c r="F538" s="71">
        <v>0</v>
      </c>
      <c r="G538" s="71">
        <v>27.442599999999999</v>
      </c>
      <c r="H538" s="71">
        <v>0.9</v>
      </c>
      <c r="I538" s="71">
        <v>265.25729999999999</v>
      </c>
      <c r="J538" s="71">
        <v>0</v>
      </c>
      <c r="K538" s="71">
        <v>0</v>
      </c>
      <c r="L538" s="71">
        <v>238.73159999999999</v>
      </c>
      <c r="M538" s="71">
        <v>266.17419999999998</v>
      </c>
    </row>
    <row r="539" spans="1:13" x14ac:dyDescent="0.25">
      <c r="A539" s="71" t="s">
        <v>476</v>
      </c>
      <c r="B539" s="71" t="s">
        <v>1107</v>
      </c>
      <c r="C539" s="71">
        <v>0.1</v>
      </c>
      <c r="D539" s="71">
        <v>294.64190000000002</v>
      </c>
      <c r="E539" s="71">
        <v>0</v>
      </c>
      <c r="F539" s="71">
        <v>0</v>
      </c>
      <c r="G539" s="71">
        <v>29.464200000000002</v>
      </c>
      <c r="H539" s="71">
        <v>0.9</v>
      </c>
      <c r="I539" s="71">
        <v>286.77010000000001</v>
      </c>
      <c r="J539" s="71">
        <v>0</v>
      </c>
      <c r="K539" s="71">
        <v>0</v>
      </c>
      <c r="L539" s="71">
        <v>258.09309999999999</v>
      </c>
      <c r="M539" s="71">
        <v>287.5573</v>
      </c>
    </row>
    <row r="540" spans="1:13" x14ac:dyDescent="0.25">
      <c r="A540" s="71" t="s">
        <v>477</v>
      </c>
      <c r="B540" s="71" t="s">
        <v>1108</v>
      </c>
      <c r="C540" s="71">
        <v>0.1</v>
      </c>
      <c r="D540" s="73">
        <v>686.35119999999995</v>
      </c>
      <c r="E540" s="71">
        <v>45.179699999999997</v>
      </c>
      <c r="F540" s="71">
        <v>4.5179999999999998</v>
      </c>
      <c r="G540" s="71">
        <v>68.635099999999994</v>
      </c>
      <c r="H540" s="71">
        <v>0.9</v>
      </c>
      <c r="I540" s="73">
        <v>654.29269999999997</v>
      </c>
      <c r="J540" s="71">
        <v>45.179699999999997</v>
      </c>
      <c r="K540" s="71">
        <v>40.661700000000003</v>
      </c>
      <c r="L540" s="73">
        <v>588.86339999999996</v>
      </c>
      <c r="M540" s="73">
        <v>657.49850000000004</v>
      </c>
    </row>
    <row r="541" spans="1:13" x14ac:dyDescent="0.25">
      <c r="A541" s="71" t="s">
        <v>478</v>
      </c>
      <c r="B541" s="71" t="s">
        <v>1109</v>
      </c>
      <c r="C541" s="71">
        <v>0.1</v>
      </c>
      <c r="D541" s="71">
        <v>1558.3281999999999</v>
      </c>
      <c r="E541" s="71">
        <v>49.894799999999996</v>
      </c>
      <c r="F541" s="71">
        <v>4.9894999999999996</v>
      </c>
      <c r="G541" s="71">
        <v>155.83279999999999</v>
      </c>
      <c r="H541" s="71">
        <v>0.9</v>
      </c>
      <c r="I541" s="71">
        <v>1473.3827000000001</v>
      </c>
      <c r="J541" s="71">
        <v>49.894799999999996</v>
      </c>
      <c r="K541" s="71">
        <v>44.905299999999997</v>
      </c>
      <c r="L541" s="71">
        <v>1326.0444</v>
      </c>
      <c r="M541" s="71">
        <v>1481.8771999999999</v>
      </c>
    </row>
    <row r="542" spans="1:13" x14ac:dyDescent="0.25">
      <c r="A542" s="71" t="s">
        <v>479</v>
      </c>
      <c r="B542" s="71" t="s">
        <v>1110</v>
      </c>
      <c r="C542" s="71">
        <v>0.1</v>
      </c>
      <c r="D542" s="71">
        <v>687.91340000000002</v>
      </c>
      <c r="E542" s="71">
        <v>43.6845</v>
      </c>
      <c r="F542" s="71">
        <v>4.3684000000000003</v>
      </c>
      <c r="G542" s="71">
        <v>68.791300000000007</v>
      </c>
      <c r="H542" s="71">
        <v>0.9</v>
      </c>
      <c r="I542" s="71">
        <v>659.95140000000004</v>
      </c>
      <c r="J542" s="71">
        <v>43.6845</v>
      </c>
      <c r="K542" s="71">
        <v>39.316000000000003</v>
      </c>
      <c r="L542" s="71">
        <v>593.95630000000006</v>
      </c>
      <c r="M542" s="71">
        <v>662.74760000000003</v>
      </c>
    </row>
    <row r="543" spans="1:13" x14ac:dyDescent="0.25">
      <c r="A543" s="71" t="s">
        <v>568</v>
      </c>
      <c r="B543" s="71" t="s">
        <v>1111</v>
      </c>
      <c r="C543" s="71">
        <v>0.1</v>
      </c>
      <c r="D543" s="73">
        <v>60.837400000000002</v>
      </c>
      <c r="E543" s="71">
        <v>2.4275000000000002</v>
      </c>
      <c r="F543" s="71">
        <v>0.24279999999999999</v>
      </c>
      <c r="G543" s="73">
        <v>6.0837000000000003</v>
      </c>
      <c r="H543" s="71">
        <v>0.9</v>
      </c>
      <c r="I543" s="73">
        <v>57.768700000000003</v>
      </c>
      <c r="J543" s="71">
        <v>2.4275000000000002</v>
      </c>
      <c r="K543" s="71">
        <v>2.1848000000000001</v>
      </c>
      <c r="L543" s="73">
        <v>51.991799999999998</v>
      </c>
      <c r="M543" s="73">
        <v>58.075499999999998</v>
      </c>
    </row>
    <row r="544" spans="1:13" x14ac:dyDescent="0.25">
      <c r="A544" s="71" t="s">
        <v>480</v>
      </c>
      <c r="B544" s="71" t="s">
        <v>1112</v>
      </c>
      <c r="C544" s="71">
        <v>0.1</v>
      </c>
      <c r="D544" s="73">
        <v>20951.972300000001</v>
      </c>
      <c r="E544" s="71">
        <v>224.82579999999999</v>
      </c>
      <c r="F544" s="71">
        <v>22.482600000000001</v>
      </c>
      <c r="G544" s="71">
        <v>2095.1972000000001</v>
      </c>
      <c r="H544" s="71">
        <v>0.9</v>
      </c>
      <c r="I544" s="71">
        <v>17908.5861</v>
      </c>
      <c r="J544" s="71">
        <v>231.56440000000001</v>
      </c>
      <c r="K544" s="71">
        <v>208.40799999999999</v>
      </c>
      <c r="L544" s="71">
        <v>16117.727500000001</v>
      </c>
      <c r="M544" s="71">
        <v>18212.9247</v>
      </c>
    </row>
    <row r="545" spans="1:13" x14ac:dyDescent="0.25">
      <c r="A545" s="71" t="s">
        <v>482</v>
      </c>
      <c r="B545" s="71" t="s">
        <v>1113</v>
      </c>
      <c r="C545" s="71">
        <v>0.1</v>
      </c>
      <c r="D545" s="73">
        <v>1013.3096</v>
      </c>
      <c r="E545" s="71">
        <v>21.421399999999998</v>
      </c>
      <c r="F545" s="71">
        <v>2.1421000000000001</v>
      </c>
      <c r="G545" s="71">
        <v>101.331</v>
      </c>
      <c r="H545" s="71">
        <v>0.9</v>
      </c>
      <c r="I545" s="71">
        <v>919.46199999999999</v>
      </c>
      <c r="J545" s="71">
        <v>21.421399999999998</v>
      </c>
      <c r="K545" s="71">
        <v>19.279299999999999</v>
      </c>
      <c r="L545" s="71">
        <v>827.51580000000001</v>
      </c>
      <c r="M545" s="73">
        <v>928.84680000000003</v>
      </c>
    </row>
    <row r="546" spans="1:13" x14ac:dyDescent="0.25">
      <c r="A546" s="71" t="s">
        <v>483</v>
      </c>
      <c r="B546" s="71" t="s">
        <v>1114</v>
      </c>
      <c r="C546" s="71">
        <v>0.1</v>
      </c>
      <c r="D546" s="73">
        <v>1057.9274</v>
      </c>
      <c r="E546" s="71">
        <v>20.238600000000002</v>
      </c>
      <c r="F546" s="71">
        <v>2.0238999999999998</v>
      </c>
      <c r="G546" s="71">
        <v>105.7927</v>
      </c>
      <c r="H546" s="71">
        <v>0.9</v>
      </c>
      <c r="I546" s="73">
        <v>995.26670000000001</v>
      </c>
      <c r="J546" s="71">
        <v>20.238600000000002</v>
      </c>
      <c r="K546" s="71">
        <v>18.214700000000001</v>
      </c>
      <c r="L546" s="73">
        <v>895.74</v>
      </c>
      <c r="M546" s="73">
        <v>1001.5327</v>
      </c>
    </row>
    <row r="547" spans="1:13" x14ac:dyDescent="0.25">
      <c r="A547" s="71" t="s">
        <v>484</v>
      </c>
      <c r="B547" s="71" t="s">
        <v>1115</v>
      </c>
      <c r="C547" s="71">
        <v>0.1</v>
      </c>
      <c r="D547" s="71">
        <v>2899.3096</v>
      </c>
      <c r="E547" s="71">
        <v>65.354500000000002</v>
      </c>
      <c r="F547" s="71">
        <v>6.5354000000000001</v>
      </c>
      <c r="G547" s="71">
        <v>289.93099999999998</v>
      </c>
      <c r="H547" s="71">
        <v>0.9</v>
      </c>
      <c r="I547" s="71">
        <v>2652.9913999999999</v>
      </c>
      <c r="J547" s="71">
        <v>65.354500000000002</v>
      </c>
      <c r="K547" s="71">
        <v>58.819000000000003</v>
      </c>
      <c r="L547" s="71">
        <v>2387.6923000000002</v>
      </c>
      <c r="M547" s="71">
        <v>2677.6233000000002</v>
      </c>
    </row>
    <row r="548" spans="1:13" x14ac:dyDescent="0.25">
      <c r="A548" s="71" t="s">
        <v>485</v>
      </c>
      <c r="B548" s="71" t="s">
        <v>1116</v>
      </c>
      <c r="C548" s="71">
        <v>0.1</v>
      </c>
      <c r="D548" s="71">
        <v>513.80150000000003</v>
      </c>
      <c r="E548" s="71">
        <v>24.585000000000001</v>
      </c>
      <c r="F548" s="71">
        <v>2.4584999999999999</v>
      </c>
      <c r="G548" s="71">
        <v>51.380200000000002</v>
      </c>
      <c r="H548" s="71">
        <v>0.9</v>
      </c>
      <c r="I548" s="71">
        <v>479.91269999999997</v>
      </c>
      <c r="J548" s="71">
        <v>24.585000000000001</v>
      </c>
      <c r="K548" s="71">
        <v>22.1265</v>
      </c>
      <c r="L548" s="71">
        <v>431.92140000000001</v>
      </c>
      <c r="M548" s="71">
        <v>483.30160000000001</v>
      </c>
    </row>
    <row r="549" spans="1:13" x14ac:dyDescent="0.25">
      <c r="A549" s="71" t="s">
        <v>486</v>
      </c>
      <c r="B549" s="71" t="s">
        <v>1236</v>
      </c>
      <c r="C549" s="71">
        <v>0.1</v>
      </c>
      <c r="D549" s="71">
        <v>440.86070000000001</v>
      </c>
      <c r="E549" s="71">
        <v>0</v>
      </c>
      <c r="F549" s="71">
        <v>0</v>
      </c>
      <c r="G549" s="71">
        <v>44.086100000000002</v>
      </c>
      <c r="H549" s="71">
        <v>0.9</v>
      </c>
      <c r="I549" s="71">
        <v>406.95749999999998</v>
      </c>
      <c r="J549" s="71">
        <v>0</v>
      </c>
      <c r="K549" s="71">
        <v>0</v>
      </c>
      <c r="L549" s="71">
        <v>366.26179999999999</v>
      </c>
      <c r="M549" s="71">
        <v>410.34789999999998</v>
      </c>
    </row>
    <row r="550" spans="1:13" x14ac:dyDescent="0.25">
      <c r="A550" s="71" t="s">
        <v>487</v>
      </c>
      <c r="B550" s="71" t="s">
        <v>1118</v>
      </c>
      <c r="C550" s="71">
        <v>0.1</v>
      </c>
      <c r="D550" s="73">
        <v>487.08530000000002</v>
      </c>
      <c r="E550" s="71">
        <v>16.0686</v>
      </c>
      <c r="F550" s="71">
        <v>1.6069</v>
      </c>
      <c r="G550" s="71">
        <v>48.708500000000001</v>
      </c>
      <c r="H550" s="71">
        <v>0.9</v>
      </c>
      <c r="I550" s="73">
        <v>416.78370000000001</v>
      </c>
      <c r="J550" s="71">
        <v>16.0686</v>
      </c>
      <c r="K550" s="71">
        <v>14.4617</v>
      </c>
      <c r="L550" s="73">
        <v>375.1053</v>
      </c>
      <c r="M550" s="73">
        <v>423.81380000000001</v>
      </c>
    </row>
    <row r="551" spans="1:13" x14ac:dyDescent="0.25">
      <c r="A551" s="71" t="s">
        <v>488</v>
      </c>
      <c r="B551" s="71" t="s">
        <v>1183</v>
      </c>
      <c r="C551" s="71">
        <v>0.1</v>
      </c>
      <c r="D551" s="73">
        <v>2751.0601000000001</v>
      </c>
      <c r="E551" s="71">
        <v>27.3645</v>
      </c>
      <c r="F551" s="71">
        <v>2.7364000000000002</v>
      </c>
      <c r="G551" s="71">
        <v>275.10599999999999</v>
      </c>
      <c r="H551" s="71">
        <v>0.9</v>
      </c>
      <c r="I551" s="73">
        <v>2310.3631</v>
      </c>
      <c r="J551" s="71">
        <v>27.3645</v>
      </c>
      <c r="K551" s="71">
        <v>24.628</v>
      </c>
      <c r="L551" s="73">
        <v>2079.3267999999998</v>
      </c>
      <c r="M551" s="73">
        <v>2354.4328</v>
      </c>
    </row>
    <row r="552" spans="1:13" x14ac:dyDescent="0.25">
      <c r="A552" s="71" t="s">
        <v>490</v>
      </c>
      <c r="B552" s="71" t="s">
        <v>1121</v>
      </c>
      <c r="C552" s="71">
        <v>0.1</v>
      </c>
      <c r="D552" s="71">
        <v>1746.0739000000001</v>
      </c>
      <c r="E552" s="71">
        <v>0</v>
      </c>
      <c r="F552" s="71">
        <v>0</v>
      </c>
      <c r="G552" s="71">
        <v>174.60740000000001</v>
      </c>
      <c r="H552" s="71">
        <v>0.9</v>
      </c>
      <c r="I552" s="71">
        <v>1620.6036999999999</v>
      </c>
      <c r="J552" s="71">
        <v>0</v>
      </c>
      <c r="K552" s="71">
        <v>0</v>
      </c>
      <c r="L552" s="71">
        <v>1458.5433</v>
      </c>
      <c r="M552" s="71">
        <v>1633.1506999999999</v>
      </c>
    </row>
    <row r="553" spans="1:13" x14ac:dyDescent="0.25">
      <c r="A553" s="71" t="s">
        <v>569</v>
      </c>
      <c r="B553" s="71" t="s">
        <v>1242</v>
      </c>
      <c r="C553" s="71">
        <v>0.1</v>
      </c>
      <c r="D553" s="71">
        <v>756.16290000000004</v>
      </c>
      <c r="E553" s="71">
        <v>7.7130999999999998</v>
      </c>
      <c r="F553" s="71">
        <v>0.77129999999999999</v>
      </c>
      <c r="G553" s="71">
        <v>75.616299999999995</v>
      </c>
      <c r="H553" s="71">
        <v>0.9</v>
      </c>
      <c r="I553" s="71">
        <v>688.51599999999996</v>
      </c>
      <c r="J553" s="71">
        <v>7.7130999999999998</v>
      </c>
      <c r="K553" s="71">
        <v>6.9417999999999997</v>
      </c>
      <c r="L553" s="71">
        <v>619.6644</v>
      </c>
      <c r="M553" s="71">
        <v>695.28070000000002</v>
      </c>
    </row>
    <row r="554" spans="1:13" x14ac:dyDescent="0.25">
      <c r="A554" s="71" t="s">
        <v>570</v>
      </c>
      <c r="B554" s="71" t="s">
        <v>1128</v>
      </c>
      <c r="C554" s="71">
        <v>0.1</v>
      </c>
      <c r="D554" s="71">
        <v>420.45240000000001</v>
      </c>
      <c r="E554" s="71">
        <v>0</v>
      </c>
      <c r="F554" s="71">
        <v>0</v>
      </c>
      <c r="G554" s="71">
        <v>42.045200000000001</v>
      </c>
      <c r="H554" s="71">
        <v>0.9</v>
      </c>
      <c r="I554" s="71">
        <v>397.27080000000001</v>
      </c>
      <c r="J554" s="71">
        <v>0</v>
      </c>
      <c r="K554" s="71">
        <v>0</v>
      </c>
      <c r="L554" s="71">
        <v>357.5437</v>
      </c>
      <c r="M554" s="71">
        <v>399.58890000000002</v>
      </c>
    </row>
    <row r="555" spans="1:13" x14ac:dyDescent="0.25">
      <c r="A555" s="71" t="s">
        <v>1129</v>
      </c>
      <c r="B555" s="71" t="s">
        <v>1130</v>
      </c>
      <c r="C555" s="71">
        <v>0.1</v>
      </c>
      <c r="D555" s="71">
        <v>0</v>
      </c>
      <c r="E555" s="71">
        <v>0</v>
      </c>
      <c r="F555" s="71">
        <v>0</v>
      </c>
      <c r="G555" s="71">
        <v>0</v>
      </c>
      <c r="H555" s="71">
        <v>0.9</v>
      </c>
      <c r="I555" s="71">
        <v>0</v>
      </c>
      <c r="J555" s="71">
        <v>0</v>
      </c>
      <c r="K555" s="71">
        <v>0</v>
      </c>
      <c r="L555" s="71">
        <v>0</v>
      </c>
      <c r="M555" s="71">
        <v>0</v>
      </c>
    </row>
    <row r="556" spans="1:13" x14ac:dyDescent="0.25">
      <c r="A556" s="71" t="s">
        <v>1131</v>
      </c>
      <c r="B556" s="71" t="s">
        <v>1132</v>
      </c>
      <c r="C556" s="71">
        <v>0.1</v>
      </c>
      <c r="D556" s="71">
        <v>175.7748</v>
      </c>
      <c r="E556" s="71">
        <v>0</v>
      </c>
      <c r="F556" s="71">
        <v>0</v>
      </c>
      <c r="G556" s="71">
        <v>17.577500000000001</v>
      </c>
      <c r="H556" s="71">
        <v>0.9</v>
      </c>
      <c r="I556" s="71">
        <v>157.10120000000001</v>
      </c>
      <c r="J556" s="71">
        <v>0</v>
      </c>
      <c r="K556" s="71">
        <v>0</v>
      </c>
      <c r="L556" s="71">
        <v>141.39109999999999</v>
      </c>
      <c r="M556" s="71">
        <v>158.96860000000001</v>
      </c>
    </row>
    <row r="557" spans="1:13" x14ac:dyDescent="0.25">
      <c r="A557" s="71" t="s">
        <v>1133</v>
      </c>
      <c r="B557" s="71" t="s">
        <v>1134</v>
      </c>
      <c r="C557" s="71">
        <v>0.1</v>
      </c>
      <c r="D557" s="71">
        <v>0</v>
      </c>
      <c r="E557" s="71">
        <v>0</v>
      </c>
      <c r="F557" s="71">
        <v>0</v>
      </c>
      <c r="G557" s="71">
        <v>0</v>
      </c>
      <c r="H557" s="71">
        <v>0.9</v>
      </c>
      <c r="I557" s="71">
        <v>0</v>
      </c>
      <c r="J557" s="71">
        <v>0</v>
      </c>
      <c r="K557" s="71">
        <v>0</v>
      </c>
      <c r="L557" s="71">
        <v>0</v>
      </c>
      <c r="M557" s="71">
        <v>0</v>
      </c>
    </row>
    <row r="558" spans="1:13" x14ac:dyDescent="0.25">
      <c r="A558" s="71" t="s">
        <v>1224</v>
      </c>
      <c r="B558" s="71" t="s">
        <v>1227</v>
      </c>
      <c r="C558" s="71">
        <v>0.1</v>
      </c>
      <c r="D558" s="71">
        <v>563.61170000000004</v>
      </c>
      <c r="E558" s="71">
        <v>35.183700000000002</v>
      </c>
      <c r="F558" s="71">
        <v>3.5184000000000002</v>
      </c>
      <c r="G558" s="71">
        <v>56.361199999999997</v>
      </c>
      <c r="H558" s="71">
        <v>0.9</v>
      </c>
      <c r="I558" s="71">
        <v>494.04520000000002</v>
      </c>
      <c r="J558" s="71">
        <v>35.183700000000002</v>
      </c>
      <c r="K558" s="71">
        <v>31.665299999999998</v>
      </c>
      <c r="L558" s="71">
        <v>444.64069999999998</v>
      </c>
      <c r="M558" s="71">
        <v>501.00189999999998</v>
      </c>
    </row>
    <row r="559" spans="1:13" x14ac:dyDescent="0.25">
      <c r="A559" s="71" t="s">
        <v>1225</v>
      </c>
      <c r="B559" s="71" t="s">
        <v>1228</v>
      </c>
      <c r="C559" s="71">
        <v>0.1</v>
      </c>
      <c r="D559" s="71">
        <v>138.20160000000001</v>
      </c>
      <c r="E559" s="71">
        <v>1.7016</v>
      </c>
      <c r="F559" s="71">
        <v>0.17019999999999999</v>
      </c>
      <c r="G559" s="71">
        <v>13.8202</v>
      </c>
      <c r="H559" s="71">
        <v>0.9</v>
      </c>
      <c r="I559" s="71">
        <v>130.8862</v>
      </c>
      <c r="J559" s="71">
        <v>1.7016</v>
      </c>
      <c r="K559" s="71">
        <v>1.5314000000000001</v>
      </c>
      <c r="L559" s="71">
        <v>117.7976</v>
      </c>
      <c r="M559" s="71">
        <v>131.61779999999999</v>
      </c>
    </row>
    <row r="560" spans="1:13" x14ac:dyDescent="0.25">
      <c r="A560" s="71" t="s">
        <v>1237</v>
      </c>
      <c r="B560" s="71" t="s">
        <v>1238</v>
      </c>
      <c r="C560" s="71">
        <v>0.1</v>
      </c>
      <c r="D560" s="71">
        <v>355.91399999999999</v>
      </c>
      <c r="E560" s="71">
        <v>20.448399999999999</v>
      </c>
      <c r="F560" s="71">
        <v>2.0448</v>
      </c>
      <c r="G560" s="71">
        <v>35.5914</v>
      </c>
      <c r="H560" s="71">
        <v>0.9</v>
      </c>
      <c r="I560" s="71">
        <v>314.7534</v>
      </c>
      <c r="J560" s="71">
        <v>20.448399999999999</v>
      </c>
      <c r="K560" s="71">
        <v>18.403600000000001</v>
      </c>
      <c r="L560" s="71">
        <v>283.27809999999999</v>
      </c>
      <c r="M560" s="71">
        <v>318.86950000000002</v>
      </c>
    </row>
    <row r="561" spans="1:13" x14ac:dyDescent="0.25">
      <c r="A561" s="71" t="s">
        <v>1243</v>
      </c>
      <c r="B561" s="71" t="s">
        <v>1244</v>
      </c>
      <c r="C561" s="71">
        <v>0.1</v>
      </c>
      <c r="D561" s="71">
        <v>40.501600000000003</v>
      </c>
      <c r="E561" s="71">
        <v>0</v>
      </c>
      <c r="F561" s="71">
        <v>0</v>
      </c>
      <c r="G561" s="71">
        <v>4.0502000000000002</v>
      </c>
      <c r="H561" s="71">
        <v>0.9</v>
      </c>
      <c r="I561" s="71">
        <v>71.3947</v>
      </c>
      <c r="J561" s="71">
        <v>0</v>
      </c>
      <c r="K561" s="71">
        <v>0</v>
      </c>
      <c r="L561" s="71">
        <v>64.255200000000002</v>
      </c>
      <c r="M561" s="71">
        <v>68.305400000000006</v>
      </c>
    </row>
    <row r="562" spans="1:13" x14ac:dyDescent="0.25">
      <c r="A562" s="71" t="s">
        <v>1245</v>
      </c>
      <c r="B562" s="71" t="s">
        <v>1274</v>
      </c>
      <c r="C562" s="71">
        <v>0.1</v>
      </c>
      <c r="D562" s="71">
        <v>0</v>
      </c>
      <c r="E562" s="71">
        <v>0</v>
      </c>
      <c r="F562" s="71">
        <v>0</v>
      </c>
      <c r="G562" s="71">
        <v>0</v>
      </c>
      <c r="H562" s="71">
        <v>0.9</v>
      </c>
      <c r="I562" s="71">
        <v>0</v>
      </c>
      <c r="J562" s="71">
        <v>0</v>
      </c>
      <c r="K562" s="71">
        <v>0</v>
      </c>
      <c r="L562" s="71">
        <v>0</v>
      </c>
      <c r="M562" s="71">
        <v>0</v>
      </c>
    </row>
    <row r="563" spans="1:13" x14ac:dyDescent="0.25">
      <c r="A563" t="s">
        <v>496</v>
      </c>
      <c r="B563" t="s">
        <v>1135</v>
      </c>
      <c r="C563">
        <v>0.1</v>
      </c>
      <c r="D563">
        <v>639.14350000000002</v>
      </c>
      <c r="E563">
        <v>0</v>
      </c>
      <c r="F563">
        <v>0</v>
      </c>
      <c r="G563">
        <v>63.914400000000001</v>
      </c>
      <c r="H563">
        <v>0.9</v>
      </c>
      <c r="I563">
        <v>635.78449999999998</v>
      </c>
      <c r="J563">
        <v>0</v>
      </c>
      <c r="K563">
        <v>0</v>
      </c>
      <c r="L563">
        <v>572.20600000000002</v>
      </c>
      <c r="M563">
        <v>636.12040000000002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3E60-89DD-48F8-BD85-DDD7C17AD681}">
  <sheetPr>
    <tabColor rgb="FF92D050"/>
  </sheetPr>
  <dimension ref="A1:T562"/>
  <sheetViews>
    <sheetView workbookViewId="0">
      <selection activeCell="A398" sqref="A398:XFD398"/>
    </sheetView>
  </sheetViews>
  <sheetFormatPr defaultRowHeight="15" x14ac:dyDescent="0.25"/>
  <cols>
    <col min="1" max="1" width="8.7109375" bestFit="1" customWidth="1"/>
    <col min="2" max="2" width="9.140625" bestFit="1" customWidth="1"/>
    <col min="3" max="3" width="11.28515625" bestFit="1" customWidth="1"/>
    <col min="4" max="5" width="9.140625" bestFit="1" customWidth="1"/>
    <col min="6" max="7" width="9" bestFit="1" customWidth="1"/>
    <col min="8" max="8" width="5.5703125" bestFit="1" customWidth="1"/>
    <col min="9" max="10" width="9" bestFit="1" customWidth="1"/>
    <col min="11" max="11" width="5.5703125" bestFit="1" customWidth="1"/>
    <col min="12" max="13" width="9" bestFit="1" customWidth="1"/>
    <col min="14" max="14" width="9.140625" bestFit="1" customWidth="1"/>
    <col min="15" max="15" width="9.5703125" bestFit="1" customWidth="1"/>
    <col min="16" max="16" width="9.140625" bestFit="1" customWidth="1"/>
    <col min="17" max="20" width="12.28515625" customWidth="1"/>
  </cols>
  <sheetData>
    <row r="1" spans="1:20" s="97" customFormat="1" ht="31.5" x14ac:dyDescent="0.25">
      <c r="A1" s="99" t="s">
        <v>1275</v>
      </c>
      <c r="B1" s="99" t="s">
        <v>1276</v>
      </c>
      <c r="C1" s="99" t="s">
        <v>1277</v>
      </c>
      <c r="D1" s="99" t="s">
        <v>1278</v>
      </c>
      <c r="E1" s="99" t="s">
        <v>1279</v>
      </c>
      <c r="F1" s="99" t="s">
        <v>1280</v>
      </c>
      <c r="G1" s="99" t="s">
        <v>1281</v>
      </c>
      <c r="H1" s="99" t="s">
        <v>1282</v>
      </c>
      <c r="I1" s="99" t="s">
        <v>1283</v>
      </c>
      <c r="J1" s="99" t="s">
        <v>1284</v>
      </c>
      <c r="K1" s="99" t="s">
        <v>1285</v>
      </c>
      <c r="L1" s="99" t="s">
        <v>1286</v>
      </c>
      <c r="M1" s="99" t="s">
        <v>1287</v>
      </c>
      <c r="N1" s="99" t="s">
        <v>1288</v>
      </c>
      <c r="O1" s="99" t="s">
        <v>1289</v>
      </c>
      <c r="P1" s="99" t="s">
        <v>1290</v>
      </c>
    </row>
    <row r="2" spans="1:20" x14ac:dyDescent="0.25">
      <c r="A2" s="71" t="s">
        <v>10</v>
      </c>
      <c r="B2" s="71">
        <v>208.22499999999999</v>
      </c>
      <c r="C2" s="71"/>
      <c r="D2" s="71">
        <v>208.22499999999999</v>
      </c>
      <c r="E2" s="71">
        <v>122.83</v>
      </c>
      <c r="F2" s="71">
        <v>64.445599999999999</v>
      </c>
      <c r="G2" s="71">
        <v>14.5966</v>
      </c>
      <c r="H2" s="71">
        <v>26</v>
      </c>
      <c r="I2" s="71">
        <v>27.298300000000001</v>
      </c>
      <c r="J2" s="71"/>
      <c r="K2" s="71"/>
      <c r="L2" s="71">
        <v>4.9766000000000004</v>
      </c>
      <c r="M2" s="71"/>
      <c r="N2" s="71">
        <v>0</v>
      </c>
      <c r="O2" s="71">
        <v>0</v>
      </c>
      <c r="P2" s="71">
        <v>222.82159999999999</v>
      </c>
      <c r="Q2" s="71"/>
      <c r="R2" s="71"/>
      <c r="S2" s="71"/>
      <c r="T2" s="71"/>
    </row>
    <row r="3" spans="1:20" x14ac:dyDescent="0.25">
      <c r="A3" s="71" t="s">
        <v>11</v>
      </c>
      <c r="B3" s="73">
        <v>2322.355</v>
      </c>
      <c r="C3" s="71">
        <v>105.6228</v>
      </c>
      <c r="D3" s="73">
        <v>2427.9778000000001</v>
      </c>
      <c r="E3" s="73">
        <v>1131.92</v>
      </c>
      <c r="F3" s="71">
        <v>751.45910000000003</v>
      </c>
      <c r="G3" s="71">
        <v>95.115200000000002</v>
      </c>
      <c r="H3" s="71">
        <v>294</v>
      </c>
      <c r="I3" s="71">
        <v>318.30790000000002</v>
      </c>
      <c r="J3" s="71"/>
      <c r="K3" s="71">
        <v>119</v>
      </c>
      <c r="L3" s="71">
        <v>58.028700000000001</v>
      </c>
      <c r="M3" s="71">
        <v>36.582799999999999</v>
      </c>
      <c r="N3" s="71">
        <v>0</v>
      </c>
      <c r="O3" s="71">
        <v>0</v>
      </c>
      <c r="P3" s="73">
        <v>2559.6758</v>
      </c>
      <c r="Q3" s="71"/>
      <c r="R3" s="71"/>
      <c r="S3" s="71"/>
      <c r="T3" s="71"/>
    </row>
    <row r="4" spans="1:20" x14ac:dyDescent="0.25">
      <c r="A4" s="71" t="s">
        <v>12</v>
      </c>
      <c r="B4" s="71">
        <v>150</v>
      </c>
      <c r="C4" s="71"/>
      <c r="D4" s="71">
        <v>150</v>
      </c>
      <c r="E4" s="71">
        <v>60</v>
      </c>
      <c r="F4" s="71">
        <v>46.424999999999997</v>
      </c>
      <c r="G4" s="71">
        <v>3.3938000000000001</v>
      </c>
      <c r="H4" s="71">
        <v>29</v>
      </c>
      <c r="I4" s="71">
        <v>19.664999999999999</v>
      </c>
      <c r="J4" s="71">
        <v>7.0011999999999999</v>
      </c>
      <c r="K4" s="71"/>
      <c r="L4" s="71">
        <v>3.585</v>
      </c>
      <c r="M4" s="71"/>
      <c r="N4" s="71">
        <v>0</v>
      </c>
      <c r="O4" s="71">
        <v>0</v>
      </c>
      <c r="P4" s="71">
        <v>160.39500000000001</v>
      </c>
      <c r="Q4" s="71"/>
      <c r="R4" s="71"/>
      <c r="S4" s="71"/>
      <c r="T4" s="71"/>
    </row>
    <row r="5" spans="1:20" x14ac:dyDescent="0.25">
      <c r="A5" s="71" t="s">
        <v>13</v>
      </c>
      <c r="B5" s="71">
        <v>275.5</v>
      </c>
      <c r="C5" s="71"/>
      <c r="D5" s="71">
        <v>275.5</v>
      </c>
      <c r="E5" s="71">
        <v>56</v>
      </c>
      <c r="F5" s="71">
        <v>85.267300000000006</v>
      </c>
      <c r="G5" s="71"/>
      <c r="H5" s="71">
        <v>27</v>
      </c>
      <c r="I5" s="71">
        <v>36.118099999999998</v>
      </c>
      <c r="J5" s="71"/>
      <c r="K5" s="71"/>
      <c r="L5" s="71">
        <v>6.5845000000000002</v>
      </c>
      <c r="M5" s="71"/>
      <c r="N5" s="71">
        <v>0</v>
      </c>
      <c r="O5" s="71">
        <v>0</v>
      </c>
      <c r="P5" s="71">
        <v>275.5</v>
      </c>
      <c r="Q5" s="71"/>
      <c r="R5" s="71"/>
      <c r="S5" s="71"/>
      <c r="T5" s="71"/>
    </row>
    <row r="6" spans="1:20" x14ac:dyDescent="0.25">
      <c r="A6" s="71" t="s">
        <v>497</v>
      </c>
      <c r="B6" s="71">
        <v>258.73</v>
      </c>
      <c r="C6" s="71"/>
      <c r="D6" s="71">
        <v>193.73</v>
      </c>
      <c r="E6" s="71">
        <v>33.229999999999997</v>
      </c>
      <c r="F6" s="71">
        <v>80.076899999999995</v>
      </c>
      <c r="G6" s="71"/>
      <c r="H6" s="71">
        <v>18</v>
      </c>
      <c r="I6" s="71">
        <v>25.398</v>
      </c>
      <c r="J6" s="71"/>
      <c r="K6" s="71"/>
      <c r="L6" s="71">
        <v>4.6300999999999997</v>
      </c>
      <c r="M6" s="71"/>
      <c r="N6" s="71">
        <v>0</v>
      </c>
      <c r="O6" s="71">
        <v>0</v>
      </c>
      <c r="P6" s="71">
        <v>258.73</v>
      </c>
      <c r="Q6" s="71"/>
      <c r="R6" s="71"/>
      <c r="S6" s="71"/>
      <c r="T6" s="71"/>
    </row>
    <row r="7" spans="1:20" x14ac:dyDescent="0.25">
      <c r="A7" s="71" t="s">
        <v>14</v>
      </c>
      <c r="B7" s="73">
        <v>2231.6999999999998</v>
      </c>
      <c r="C7" s="71">
        <v>75.808999999999997</v>
      </c>
      <c r="D7" s="73">
        <v>2307.509</v>
      </c>
      <c r="E7" s="71">
        <v>780</v>
      </c>
      <c r="F7" s="71">
        <v>714.17399999999998</v>
      </c>
      <c r="G7" s="71">
        <v>16.456499999999998</v>
      </c>
      <c r="H7" s="71">
        <v>207</v>
      </c>
      <c r="I7" s="71">
        <v>302.51440000000002</v>
      </c>
      <c r="J7" s="71"/>
      <c r="K7" s="71">
        <v>11</v>
      </c>
      <c r="L7" s="71">
        <v>55.149500000000003</v>
      </c>
      <c r="M7" s="71"/>
      <c r="N7" s="71">
        <v>0</v>
      </c>
      <c r="O7" s="71">
        <v>0</v>
      </c>
      <c r="P7" s="73">
        <v>2323.9654999999998</v>
      </c>
      <c r="Q7" s="71"/>
      <c r="R7" s="71"/>
      <c r="S7" s="71"/>
      <c r="T7" s="71"/>
    </row>
    <row r="8" spans="1:20" x14ac:dyDescent="0.25">
      <c r="A8" s="71" t="s">
        <v>15</v>
      </c>
      <c r="B8" s="71">
        <v>299.38499999999999</v>
      </c>
      <c r="C8" s="71"/>
      <c r="D8" s="71">
        <v>299.38499999999999</v>
      </c>
      <c r="E8" s="71">
        <v>118</v>
      </c>
      <c r="F8" s="71">
        <v>92.659700000000001</v>
      </c>
      <c r="G8" s="71">
        <v>6.3350999999999997</v>
      </c>
      <c r="H8" s="71">
        <v>36</v>
      </c>
      <c r="I8" s="71">
        <v>39.249400000000001</v>
      </c>
      <c r="J8" s="71"/>
      <c r="K8" s="71"/>
      <c r="L8" s="71">
        <v>7.1553000000000004</v>
      </c>
      <c r="M8" s="71"/>
      <c r="N8" s="71">
        <v>0</v>
      </c>
      <c r="O8" s="71">
        <v>0</v>
      </c>
      <c r="P8" s="71">
        <v>305.7201</v>
      </c>
      <c r="Q8" s="71"/>
      <c r="R8" s="71"/>
      <c r="S8" s="71"/>
      <c r="T8" s="71"/>
    </row>
    <row r="9" spans="1:20" x14ac:dyDescent="0.25">
      <c r="A9" s="71" t="s">
        <v>16</v>
      </c>
      <c r="B9" s="71">
        <v>344.30500000000001</v>
      </c>
      <c r="C9" s="71"/>
      <c r="D9" s="71">
        <v>344.30500000000001</v>
      </c>
      <c r="E9" s="71">
        <v>115</v>
      </c>
      <c r="F9" s="71">
        <v>106.5624</v>
      </c>
      <c r="G9" s="71">
        <v>2.1093999999999999</v>
      </c>
      <c r="H9" s="71">
        <v>34</v>
      </c>
      <c r="I9" s="71">
        <v>45.138399999999997</v>
      </c>
      <c r="J9" s="71"/>
      <c r="K9" s="71"/>
      <c r="L9" s="71">
        <v>8.2288999999999994</v>
      </c>
      <c r="M9" s="71"/>
      <c r="N9" s="71">
        <v>0</v>
      </c>
      <c r="O9" s="71">
        <v>0</v>
      </c>
      <c r="P9" s="71">
        <v>346.4144</v>
      </c>
      <c r="Q9" s="71"/>
      <c r="R9" s="71"/>
      <c r="S9" s="71"/>
      <c r="T9" s="71"/>
    </row>
    <row r="10" spans="1:20" x14ac:dyDescent="0.25">
      <c r="A10" s="71" t="s">
        <v>17</v>
      </c>
      <c r="B10" s="71">
        <v>135.125</v>
      </c>
      <c r="C10" s="71"/>
      <c r="D10" s="71">
        <v>135.125</v>
      </c>
      <c r="E10" s="71">
        <v>58.25</v>
      </c>
      <c r="F10" s="71">
        <v>41.821199999999997</v>
      </c>
      <c r="G10" s="71">
        <v>4.1071999999999997</v>
      </c>
      <c r="H10" s="71">
        <v>21</v>
      </c>
      <c r="I10" s="71">
        <v>17.7149</v>
      </c>
      <c r="J10" s="71">
        <v>2.4638</v>
      </c>
      <c r="K10" s="71"/>
      <c r="L10" s="71">
        <v>3.2294999999999998</v>
      </c>
      <c r="M10" s="71"/>
      <c r="N10" s="71">
        <v>0</v>
      </c>
      <c r="O10" s="71">
        <v>0</v>
      </c>
      <c r="P10" s="71">
        <v>141.696</v>
      </c>
      <c r="Q10" s="71"/>
      <c r="R10" s="71"/>
      <c r="S10" s="71"/>
      <c r="T10" s="71"/>
    </row>
    <row r="11" spans="1:20" x14ac:dyDescent="0.25">
      <c r="A11" s="71" t="s">
        <v>18</v>
      </c>
      <c r="B11" s="71">
        <v>288.5</v>
      </c>
      <c r="C11" s="71">
        <v>14.55</v>
      </c>
      <c r="D11" s="71">
        <v>303.05</v>
      </c>
      <c r="E11" s="71">
        <v>131</v>
      </c>
      <c r="F11" s="71">
        <v>93.793999999999997</v>
      </c>
      <c r="G11" s="71">
        <v>9.3015000000000008</v>
      </c>
      <c r="H11" s="71">
        <v>41</v>
      </c>
      <c r="I11" s="71">
        <v>39.729900000000001</v>
      </c>
      <c r="J11" s="71">
        <v>0.9526</v>
      </c>
      <c r="K11" s="71"/>
      <c r="L11" s="71">
        <v>7.2428999999999997</v>
      </c>
      <c r="M11" s="71"/>
      <c r="N11" s="71">
        <v>0</v>
      </c>
      <c r="O11" s="71">
        <v>0</v>
      </c>
      <c r="P11" s="71">
        <v>313.30410000000001</v>
      </c>
      <c r="Q11" s="71"/>
      <c r="R11" s="71"/>
      <c r="S11" s="71"/>
      <c r="T11" s="71"/>
    </row>
    <row r="12" spans="1:20" x14ac:dyDescent="0.25">
      <c r="A12" s="71" t="s">
        <v>19</v>
      </c>
      <c r="B12" s="71">
        <v>527.5</v>
      </c>
      <c r="C12" s="71">
        <v>19.9877</v>
      </c>
      <c r="D12" s="71">
        <v>547.48770000000002</v>
      </c>
      <c r="E12" s="71">
        <v>249</v>
      </c>
      <c r="F12" s="71">
        <v>169.44739999999999</v>
      </c>
      <c r="G12" s="71">
        <v>19.888100000000001</v>
      </c>
      <c r="H12" s="71">
        <v>76</v>
      </c>
      <c r="I12" s="71">
        <v>71.775599999999997</v>
      </c>
      <c r="J12" s="71">
        <v>3.1682999999999999</v>
      </c>
      <c r="K12" s="71"/>
      <c r="L12" s="71">
        <v>13.085000000000001</v>
      </c>
      <c r="M12" s="71"/>
      <c r="N12" s="71">
        <v>0</v>
      </c>
      <c r="O12" s="71">
        <v>0</v>
      </c>
      <c r="P12" s="71">
        <v>570.54409999999996</v>
      </c>
      <c r="Q12" s="71"/>
      <c r="R12" s="71"/>
      <c r="S12" s="71"/>
      <c r="T12" s="71"/>
    </row>
    <row r="13" spans="1:20" x14ac:dyDescent="0.25">
      <c r="A13" s="71" t="s">
        <v>20</v>
      </c>
      <c r="B13" s="73">
        <v>2207.4850000000001</v>
      </c>
      <c r="C13" s="71">
        <v>1.4179999999999999</v>
      </c>
      <c r="D13" s="73">
        <v>2208.9029999999998</v>
      </c>
      <c r="E13" s="73">
        <v>1357.38</v>
      </c>
      <c r="F13" s="71">
        <v>683.65549999999996</v>
      </c>
      <c r="G13" s="71">
        <v>168.43180000000001</v>
      </c>
      <c r="H13" s="71">
        <v>314</v>
      </c>
      <c r="I13" s="71">
        <v>289.5872</v>
      </c>
      <c r="J13" s="71">
        <v>18.3096</v>
      </c>
      <c r="K13" s="71">
        <v>92</v>
      </c>
      <c r="L13" s="71">
        <v>52.7928</v>
      </c>
      <c r="M13" s="71">
        <v>23.5243</v>
      </c>
      <c r="N13" s="71">
        <v>0</v>
      </c>
      <c r="O13" s="71">
        <v>0</v>
      </c>
      <c r="P13" s="73">
        <v>2419.1687000000002</v>
      </c>
      <c r="Q13" s="71"/>
      <c r="R13" s="71"/>
      <c r="S13" s="71"/>
      <c r="T13" s="71"/>
    </row>
    <row r="14" spans="1:20" x14ac:dyDescent="0.25">
      <c r="A14" s="71" t="s">
        <v>21</v>
      </c>
      <c r="B14" s="71">
        <v>390.48500000000001</v>
      </c>
      <c r="C14" s="71">
        <v>18.666499999999999</v>
      </c>
      <c r="D14" s="71">
        <v>409.1515</v>
      </c>
      <c r="E14" s="71">
        <v>228</v>
      </c>
      <c r="F14" s="71">
        <v>126.6324</v>
      </c>
      <c r="G14" s="71">
        <v>25.341899999999999</v>
      </c>
      <c r="H14" s="71">
        <v>51</v>
      </c>
      <c r="I14" s="71">
        <v>53.639800000000001</v>
      </c>
      <c r="J14" s="71"/>
      <c r="K14" s="71">
        <v>45</v>
      </c>
      <c r="L14" s="71">
        <v>9.7787000000000006</v>
      </c>
      <c r="M14" s="71">
        <v>21.1328</v>
      </c>
      <c r="N14" s="71">
        <v>0</v>
      </c>
      <c r="O14" s="71">
        <v>0</v>
      </c>
      <c r="P14" s="71">
        <v>455.62619999999998</v>
      </c>
      <c r="Q14" s="71"/>
      <c r="R14" s="71"/>
      <c r="S14" s="71"/>
      <c r="T14" s="71"/>
    </row>
    <row r="15" spans="1:20" x14ac:dyDescent="0.25">
      <c r="A15" s="71" t="s">
        <v>22</v>
      </c>
      <c r="B15" s="71">
        <v>742</v>
      </c>
      <c r="C15" s="71">
        <v>14.6479</v>
      </c>
      <c r="D15" s="71">
        <v>756.64790000000005</v>
      </c>
      <c r="E15" s="71">
        <v>468</v>
      </c>
      <c r="F15" s="71">
        <v>234.1825</v>
      </c>
      <c r="G15" s="71">
        <v>58.4544</v>
      </c>
      <c r="H15" s="71">
        <v>127</v>
      </c>
      <c r="I15" s="71">
        <v>99.1965</v>
      </c>
      <c r="J15" s="71">
        <v>20.852599999999999</v>
      </c>
      <c r="K15" s="71"/>
      <c r="L15" s="71">
        <v>18.0839</v>
      </c>
      <c r="M15" s="71"/>
      <c r="N15" s="71">
        <v>7.5</v>
      </c>
      <c r="O15" s="71">
        <v>0</v>
      </c>
      <c r="P15" s="71">
        <v>843.45489999999995</v>
      </c>
      <c r="Q15" s="71"/>
      <c r="R15" s="71"/>
      <c r="S15" s="71"/>
      <c r="T15" s="71"/>
    </row>
    <row r="16" spans="1:20" x14ac:dyDescent="0.25">
      <c r="A16" s="71" t="s">
        <v>23</v>
      </c>
      <c r="B16" s="71">
        <v>328.25</v>
      </c>
      <c r="C16" s="71">
        <v>12.255000000000001</v>
      </c>
      <c r="D16" s="71">
        <v>340.505</v>
      </c>
      <c r="E16" s="71">
        <v>234.5</v>
      </c>
      <c r="F16" s="71">
        <v>105.38630000000001</v>
      </c>
      <c r="G16" s="71">
        <v>32.278399999999998</v>
      </c>
      <c r="H16" s="71">
        <v>59</v>
      </c>
      <c r="I16" s="71">
        <v>44.6402</v>
      </c>
      <c r="J16" s="71">
        <v>10.7698</v>
      </c>
      <c r="K16" s="71">
        <v>13</v>
      </c>
      <c r="L16" s="71">
        <v>8.1380999999999997</v>
      </c>
      <c r="M16" s="71">
        <v>2.9171999999999998</v>
      </c>
      <c r="N16" s="71">
        <v>0</v>
      </c>
      <c r="O16" s="71">
        <v>0</v>
      </c>
      <c r="P16" s="71">
        <v>386.47039999999998</v>
      </c>
      <c r="Q16" s="71"/>
      <c r="R16" s="71"/>
      <c r="S16" s="71"/>
      <c r="T16" s="71"/>
    </row>
    <row r="17" spans="1:20" x14ac:dyDescent="0.25">
      <c r="A17" s="71" t="s">
        <v>24</v>
      </c>
      <c r="B17" s="73">
        <v>1755.11</v>
      </c>
      <c r="C17" s="71">
        <v>67.597099999999998</v>
      </c>
      <c r="D17" s="73">
        <v>1822.7071000000001</v>
      </c>
      <c r="E17" s="71">
        <v>971</v>
      </c>
      <c r="F17" s="71">
        <v>564.12779999999998</v>
      </c>
      <c r="G17" s="71">
        <v>101.718</v>
      </c>
      <c r="H17" s="71">
        <v>236</v>
      </c>
      <c r="I17" s="71">
        <v>238.95689999999999</v>
      </c>
      <c r="J17" s="71"/>
      <c r="K17" s="71">
        <v>46</v>
      </c>
      <c r="L17" s="71">
        <v>43.5627</v>
      </c>
      <c r="M17" s="71">
        <v>1.4623999999999999</v>
      </c>
      <c r="N17" s="71">
        <v>31.5</v>
      </c>
      <c r="O17" s="71">
        <v>0</v>
      </c>
      <c r="P17" s="73">
        <v>1957.3875</v>
      </c>
      <c r="Q17" s="71"/>
      <c r="R17" s="71"/>
      <c r="S17" s="71"/>
      <c r="T17" s="71"/>
    </row>
    <row r="18" spans="1:20" x14ac:dyDescent="0.25">
      <c r="A18" s="71" t="s">
        <v>25</v>
      </c>
      <c r="B18" s="71">
        <v>563</v>
      </c>
      <c r="C18" s="71">
        <v>10.819800000000001</v>
      </c>
      <c r="D18" s="71">
        <v>573.81979999999999</v>
      </c>
      <c r="E18" s="71">
        <v>342</v>
      </c>
      <c r="F18" s="71">
        <v>177.59719999999999</v>
      </c>
      <c r="G18" s="71">
        <v>41.100700000000003</v>
      </c>
      <c r="H18" s="71">
        <v>102</v>
      </c>
      <c r="I18" s="71">
        <v>75.227800000000002</v>
      </c>
      <c r="J18" s="71">
        <v>20.0792</v>
      </c>
      <c r="K18" s="71">
        <v>134</v>
      </c>
      <c r="L18" s="71">
        <v>13.7143</v>
      </c>
      <c r="M18" s="71">
        <v>72.171400000000006</v>
      </c>
      <c r="N18" s="71">
        <v>6.5</v>
      </c>
      <c r="O18" s="71">
        <v>0</v>
      </c>
      <c r="P18" s="71">
        <v>713.67110000000002</v>
      </c>
      <c r="Q18" s="71"/>
      <c r="R18" s="71"/>
      <c r="S18" s="71"/>
      <c r="T18" s="71"/>
    </row>
    <row r="19" spans="1:20" x14ac:dyDescent="0.25">
      <c r="A19" s="71" t="s">
        <v>498</v>
      </c>
      <c r="B19" s="71">
        <v>163.5</v>
      </c>
      <c r="C19" s="71"/>
      <c r="D19" s="71">
        <v>115.5</v>
      </c>
      <c r="E19" s="71">
        <v>112.98</v>
      </c>
      <c r="F19" s="71">
        <v>50.603299999999997</v>
      </c>
      <c r="G19" s="71">
        <v>15.5938</v>
      </c>
      <c r="H19" s="71">
        <v>25</v>
      </c>
      <c r="I19" s="71">
        <v>15.142099999999999</v>
      </c>
      <c r="J19" s="71">
        <v>7.3935000000000004</v>
      </c>
      <c r="K19" s="71">
        <v>1</v>
      </c>
      <c r="L19" s="71">
        <v>2.7605</v>
      </c>
      <c r="M19" s="71"/>
      <c r="N19" s="71">
        <v>0</v>
      </c>
      <c r="O19" s="71">
        <v>0</v>
      </c>
      <c r="P19" s="71">
        <v>186.4873</v>
      </c>
      <c r="Q19" s="71"/>
      <c r="R19" s="71"/>
      <c r="S19" s="71"/>
      <c r="T19" s="71"/>
    </row>
    <row r="20" spans="1:20" x14ac:dyDescent="0.25">
      <c r="A20" s="71" t="s">
        <v>26</v>
      </c>
      <c r="B20" s="73">
        <v>2200.5549999999998</v>
      </c>
      <c r="C20" s="71">
        <v>128.7174</v>
      </c>
      <c r="D20" s="73">
        <v>2329.2723999999998</v>
      </c>
      <c r="E20" s="73">
        <v>1391.95</v>
      </c>
      <c r="F20" s="71">
        <v>720.90980000000002</v>
      </c>
      <c r="G20" s="71">
        <v>167.76</v>
      </c>
      <c r="H20" s="71">
        <v>301</v>
      </c>
      <c r="I20" s="71">
        <v>305.36759999999998</v>
      </c>
      <c r="J20" s="71"/>
      <c r="K20" s="71">
        <v>561</v>
      </c>
      <c r="L20" s="71">
        <v>55.669600000000003</v>
      </c>
      <c r="M20" s="71">
        <v>303.19819999999999</v>
      </c>
      <c r="N20" s="71">
        <v>48.592500000000001</v>
      </c>
      <c r="O20" s="71">
        <v>0</v>
      </c>
      <c r="P20" s="73">
        <v>2848.8231000000001</v>
      </c>
      <c r="Q20" s="71"/>
      <c r="R20" s="71"/>
      <c r="S20" s="71"/>
      <c r="T20" s="71"/>
    </row>
    <row r="21" spans="1:20" x14ac:dyDescent="0.25">
      <c r="A21" s="71" t="s">
        <v>27</v>
      </c>
      <c r="B21" s="71">
        <v>284</v>
      </c>
      <c r="C21" s="71"/>
      <c r="D21" s="71">
        <v>284</v>
      </c>
      <c r="E21" s="71">
        <v>124</v>
      </c>
      <c r="F21" s="71">
        <v>87.897999999999996</v>
      </c>
      <c r="G21" s="71">
        <v>9.0254999999999992</v>
      </c>
      <c r="H21" s="71">
        <v>27</v>
      </c>
      <c r="I21" s="71">
        <v>37.232399999999998</v>
      </c>
      <c r="J21" s="71"/>
      <c r="K21" s="71"/>
      <c r="L21" s="71">
        <v>6.7876000000000003</v>
      </c>
      <c r="M21" s="71"/>
      <c r="N21" s="71">
        <v>0</v>
      </c>
      <c r="O21" s="71">
        <v>0</v>
      </c>
      <c r="P21" s="71">
        <v>293.02550000000002</v>
      </c>
      <c r="Q21" s="71"/>
      <c r="R21" s="71"/>
      <c r="S21" s="71"/>
      <c r="T21" s="71"/>
    </row>
    <row r="22" spans="1:20" x14ac:dyDescent="0.25">
      <c r="A22" s="71" t="s">
        <v>28</v>
      </c>
      <c r="B22" s="71">
        <v>155</v>
      </c>
      <c r="C22" s="71"/>
      <c r="D22" s="71">
        <v>155</v>
      </c>
      <c r="E22" s="71">
        <v>95</v>
      </c>
      <c r="F22" s="71">
        <v>47.972499999999997</v>
      </c>
      <c r="G22" s="71">
        <v>11.7569</v>
      </c>
      <c r="H22" s="71">
        <v>12</v>
      </c>
      <c r="I22" s="71">
        <v>20.320499999999999</v>
      </c>
      <c r="J22" s="71"/>
      <c r="K22" s="71"/>
      <c r="L22" s="71">
        <v>3.7044999999999999</v>
      </c>
      <c r="M22" s="71"/>
      <c r="N22" s="71">
        <v>0</v>
      </c>
      <c r="O22" s="71">
        <v>0</v>
      </c>
      <c r="P22" s="71">
        <v>166.7569</v>
      </c>
      <c r="Q22" s="71"/>
      <c r="R22" s="71"/>
      <c r="S22" s="71"/>
      <c r="T22" s="71"/>
    </row>
    <row r="23" spans="1:20" x14ac:dyDescent="0.25">
      <c r="A23" s="71" t="s">
        <v>29</v>
      </c>
      <c r="B23" s="73">
        <v>1109</v>
      </c>
      <c r="C23" s="71">
        <v>35.075600000000001</v>
      </c>
      <c r="D23" s="73">
        <v>1144.0755999999999</v>
      </c>
      <c r="E23" s="71">
        <v>544</v>
      </c>
      <c r="F23" s="71">
        <v>354.09140000000002</v>
      </c>
      <c r="G23" s="71">
        <v>47.477200000000003</v>
      </c>
      <c r="H23" s="71">
        <v>191</v>
      </c>
      <c r="I23" s="71">
        <v>149.98830000000001</v>
      </c>
      <c r="J23" s="71">
        <v>30.758800000000001</v>
      </c>
      <c r="K23" s="71">
        <v>16</v>
      </c>
      <c r="L23" s="71">
        <v>27.343399999999999</v>
      </c>
      <c r="M23" s="71"/>
      <c r="N23" s="71">
        <v>0</v>
      </c>
      <c r="O23" s="71">
        <v>0</v>
      </c>
      <c r="P23" s="73">
        <v>1222.3116</v>
      </c>
      <c r="Q23" s="71"/>
      <c r="R23" s="71"/>
      <c r="S23" s="71"/>
      <c r="T23" s="71"/>
    </row>
    <row r="24" spans="1:20" x14ac:dyDescent="0.25">
      <c r="A24" s="71" t="s">
        <v>30</v>
      </c>
      <c r="B24" s="71">
        <v>167.5</v>
      </c>
      <c r="C24" s="71"/>
      <c r="D24" s="71">
        <v>167.5</v>
      </c>
      <c r="E24" s="71">
        <v>43</v>
      </c>
      <c r="F24" s="71">
        <v>51.841299999999997</v>
      </c>
      <c r="G24" s="71"/>
      <c r="H24" s="71">
        <v>17</v>
      </c>
      <c r="I24" s="71">
        <v>21.959299999999999</v>
      </c>
      <c r="J24" s="71"/>
      <c r="K24" s="71"/>
      <c r="L24" s="71">
        <v>4.0033000000000003</v>
      </c>
      <c r="M24" s="71"/>
      <c r="N24" s="71">
        <v>0.25</v>
      </c>
      <c r="O24" s="71">
        <v>0</v>
      </c>
      <c r="P24" s="71">
        <v>167.75</v>
      </c>
      <c r="Q24" s="71"/>
      <c r="R24" s="71"/>
      <c r="S24" s="71"/>
      <c r="T24" s="71"/>
    </row>
    <row r="25" spans="1:20" x14ac:dyDescent="0.25">
      <c r="A25" s="71" t="s">
        <v>31</v>
      </c>
      <c r="B25" s="71">
        <v>113.59</v>
      </c>
      <c r="C25" s="71"/>
      <c r="D25" s="71">
        <v>113.59</v>
      </c>
      <c r="E25" s="71">
        <v>65</v>
      </c>
      <c r="F25" s="71">
        <v>35.156100000000002</v>
      </c>
      <c r="G25" s="71">
        <v>7.4610000000000003</v>
      </c>
      <c r="H25" s="71">
        <v>18</v>
      </c>
      <c r="I25" s="71">
        <v>14.8916</v>
      </c>
      <c r="J25" s="71">
        <v>2.3313000000000001</v>
      </c>
      <c r="K25" s="71"/>
      <c r="L25" s="71">
        <v>2.7147999999999999</v>
      </c>
      <c r="M25" s="71"/>
      <c r="N25" s="71">
        <v>0</v>
      </c>
      <c r="O25" s="71">
        <v>0</v>
      </c>
      <c r="P25" s="71">
        <v>123.3823</v>
      </c>
      <c r="Q25" s="71"/>
      <c r="R25" s="71"/>
      <c r="S25" s="71"/>
      <c r="T25" s="71"/>
    </row>
    <row r="26" spans="1:20" x14ac:dyDescent="0.25">
      <c r="A26" s="71" t="s">
        <v>32</v>
      </c>
      <c r="B26" s="71">
        <v>705</v>
      </c>
      <c r="C26" s="71">
        <v>4.6430999999999996</v>
      </c>
      <c r="D26" s="71">
        <v>709.6431</v>
      </c>
      <c r="E26" s="71">
        <v>166</v>
      </c>
      <c r="F26" s="71">
        <v>219.6345</v>
      </c>
      <c r="G26" s="71"/>
      <c r="H26" s="71">
        <v>73</v>
      </c>
      <c r="I26" s="71">
        <v>93.034199999999998</v>
      </c>
      <c r="J26" s="71"/>
      <c r="K26" s="71"/>
      <c r="L26" s="71">
        <v>16.9605</v>
      </c>
      <c r="M26" s="71"/>
      <c r="N26" s="71">
        <v>0</v>
      </c>
      <c r="O26" s="71">
        <v>0</v>
      </c>
      <c r="P26" s="71">
        <v>709.6431</v>
      </c>
      <c r="Q26" s="71"/>
      <c r="R26" s="71"/>
      <c r="S26" s="71"/>
      <c r="T26" s="71"/>
    </row>
    <row r="27" spans="1:20" x14ac:dyDescent="0.25">
      <c r="A27" s="71" t="s">
        <v>33</v>
      </c>
      <c r="B27" s="71">
        <v>332.5</v>
      </c>
      <c r="C27" s="71"/>
      <c r="D27" s="71">
        <v>332.5</v>
      </c>
      <c r="E27" s="71">
        <v>156</v>
      </c>
      <c r="F27" s="71">
        <v>102.9088</v>
      </c>
      <c r="G27" s="71">
        <v>13.2728</v>
      </c>
      <c r="H27" s="71">
        <v>58</v>
      </c>
      <c r="I27" s="71">
        <v>43.590800000000002</v>
      </c>
      <c r="J27" s="71">
        <v>10.806900000000001</v>
      </c>
      <c r="K27" s="71"/>
      <c r="L27" s="71">
        <v>7.9467999999999996</v>
      </c>
      <c r="M27" s="71"/>
      <c r="N27" s="71">
        <v>0</v>
      </c>
      <c r="O27" s="71">
        <v>0</v>
      </c>
      <c r="P27" s="71">
        <v>356.5797</v>
      </c>
      <c r="Q27" s="71"/>
      <c r="R27" s="71"/>
      <c r="S27" s="71"/>
      <c r="T27" s="71"/>
    </row>
    <row r="28" spans="1:20" x14ac:dyDescent="0.25">
      <c r="A28" s="71" t="s">
        <v>34</v>
      </c>
      <c r="B28" s="71">
        <v>102</v>
      </c>
      <c r="C28" s="71"/>
      <c r="D28" s="71">
        <v>102</v>
      </c>
      <c r="E28" s="71">
        <v>48</v>
      </c>
      <c r="F28" s="71">
        <v>31.568999999999999</v>
      </c>
      <c r="G28" s="71">
        <v>4.1078000000000001</v>
      </c>
      <c r="H28" s="71">
        <v>10</v>
      </c>
      <c r="I28" s="71">
        <v>13.372199999999999</v>
      </c>
      <c r="J28" s="71"/>
      <c r="K28" s="71"/>
      <c r="L28" s="71">
        <v>2.4378000000000002</v>
      </c>
      <c r="M28" s="71"/>
      <c r="N28" s="71">
        <v>1</v>
      </c>
      <c r="O28" s="71">
        <v>0</v>
      </c>
      <c r="P28" s="71">
        <v>107.1078</v>
      </c>
      <c r="Q28" s="71"/>
      <c r="R28" s="71"/>
      <c r="S28" s="71"/>
      <c r="T28" s="71"/>
    </row>
    <row r="29" spans="1:20" x14ac:dyDescent="0.25">
      <c r="A29" s="71" t="s">
        <v>499</v>
      </c>
      <c r="B29" s="71">
        <v>53.5</v>
      </c>
      <c r="C29" s="71"/>
      <c r="D29" s="71">
        <v>33</v>
      </c>
      <c r="E29" s="71">
        <v>6</v>
      </c>
      <c r="F29" s="71">
        <v>16.558299999999999</v>
      </c>
      <c r="G29" s="71"/>
      <c r="H29" s="71">
        <v>6</v>
      </c>
      <c r="I29" s="71">
        <v>4.3262999999999998</v>
      </c>
      <c r="J29" s="71">
        <v>1.2553000000000001</v>
      </c>
      <c r="K29" s="71"/>
      <c r="L29" s="71">
        <v>0.78869999999999996</v>
      </c>
      <c r="M29" s="71"/>
      <c r="N29" s="71">
        <v>0</v>
      </c>
      <c r="O29" s="71">
        <v>0</v>
      </c>
      <c r="P29" s="71">
        <v>54.755299999999998</v>
      </c>
      <c r="Q29" s="71"/>
      <c r="R29" s="71"/>
      <c r="S29" s="71"/>
      <c r="T29" s="71"/>
    </row>
    <row r="30" spans="1:20" x14ac:dyDescent="0.25">
      <c r="A30" s="71" t="s">
        <v>35</v>
      </c>
      <c r="B30" s="71">
        <v>913.70500000000004</v>
      </c>
      <c r="C30" s="71">
        <v>20.7104</v>
      </c>
      <c r="D30" s="71">
        <v>934.41539999999998</v>
      </c>
      <c r="E30" s="71">
        <v>436.12</v>
      </c>
      <c r="F30" s="71">
        <v>289.20159999999998</v>
      </c>
      <c r="G30" s="71">
        <v>36.729599999999998</v>
      </c>
      <c r="H30" s="71">
        <v>133</v>
      </c>
      <c r="I30" s="71">
        <v>122.50190000000001</v>
      </c>
      <c r="J30" s="71">
        <v>7.8735999999999997</v>
      </c>
      <c r="K30" s="71"/>
      <c r="L30" s="71">
        <v>22.3325</v>
      </c>
      <c r="M30" s="71"/>
      <c r="N30" s="71">
        <v>5</v>
      </c>
      <c r="O30" s="71">
        <v>0</v>
      </c>
      <c r="P30" s="71">
        <v>984.01859999999999</v>
      </c>
      <c r="Q30" s="71"/>
      <c r="R30" s="71"/>
      <c r="S30" s="71"/>
      <c r="T30" s="71"/>
    </row>
    <row r="31" spans="1:20" x14ac:dyDescent="0.25">
      <c r="A31" s="71" t="s">
        <v>36</v>
      </c>
      <c r="B31" s="71">
        <v>494.495</v>
      </c>
      <c r="C31" s="71"/>
      <c r="D31" s="71">
        <v>494.495</v>
      </c>
      <c r="E31" s="71">
        <v>524.91</v>
      </c>
      <c r="F31" s="71">
        <v>153.0462</v>
      </c>
      <c r="G31" s="71">
        <v>92.965000000000003</v>
      </c>
      <c r="H31" s="71">
        <v>86</v>
      </c>
      <c r="I31" s="71">
        <v>64.828299999999999</v>
      </c>
      <c r="J31" s="71">
        <v>15.8788</v>
      </c>
      <c r="K31" s="71"/>
      <c r="L31" s="71">
        <v>11.8184</v>
      </c>
      <c r="M31" s="71"/>
      <c r="N31" s="71">
        <v>0</v>
      </c>
      <c r="O31" s="71">
        <v>0</v>
      </c>
      <c r="P31" s="71">
        <v>603.33879999999999</v>
      </c>
      <c r="Q31" s="71"/>
      <c r="R31" s="71"/>
      <c r="S31" s="71"/>
      <c r="T31" s="71"/>
    </row>
    <row r="32" spans="1:20" x14ac:dyDescent="0.25">
      <c r="A32" s="71" t="s">
        <v>37</v>
      </c>
      <c r="B32" s="73">
        <v>1233.9849999999999</v>
      </c>
      <c r="C32" s="71">
        <v>24.004200000000001</v>
      </c>
      <c r="D32" s="73">
        <v>1257.9892</v>
      </c>
      <c r="E32" s="71">
        <v>911.42</v>
      </c>
      <c r="F32" s="71">
        <v>389.34769999999997</v>
      </c>
      <c r="G32" s="71">
        <v>130.51840000000001</v>
      </c>
      <c r="H32" s="71">
        <v>202</v>
      </c>
      <c r="I32" s="71">
        <v>164.92240000000001</v>
      </c>
      <c r="J32" s="71">
        <v>27.808199999999999</v>
      </c>
      <c r="K32" s="71"/>
      <c r="L32" s="71">
        <v>30.065899999999999</v>
      </c>
      <c r="M32" s="71"/>
      <c r="N32" s="71">
        <v>36.5</v>
      </c>
      <c r="O32" s="71">
        <v>0</v>
      </c>
      <c r="P32" s="73">
        <v>1452.8158000000001</v>
      </c>
      <c r="Q32" s="71"/>
      <c r="R32" s="71"/>
      <c r="S32" s="71"/>
      <c r="T32" s="71"/>
    </row>
    <row r="33" spans="1:20" x14ac:dyDescent="0.25">
      <c r="A33" s="71" t="s">
        <v>38</v>
      </c>
      <c r="B33" s="71">
        <v>721.26499999999999</v>
      </c>
      <c r="C33" s="71">
        <v>18.5854</v>
      </c>
      <c r="D33" s="71">
        <v>739.85040000000004</v>
      </c>
      <c r="E33" s="71">
        <v>361</v>
      </c>
      <c r="F33" s="71">
        <v>228.9837</v>
      </c>
      <c r="G33" s="71">
        <v>33.004100000000001</v>
      </c>
      <c r="H33" s="71">
        <v>102</v>
      </c>
      <c r="I33" s="71">
        <v>96.994399999999999</v>
      </c>
      <c r="J33" s="71">
        <v>3.7542</v>
      </c>
      <c r="K33" s="71">
        <v>1</v>
      </c>
      <c r="L33" s="71">
        <v>17.682400000000001</v>
      </c>
      <c r="M33" s="71"/>
      <c r="N33" s="71">
        <v>0</v>
      </c>
      <c r="O33" s="71">
        <v>0</v>
      </c>
      <c r="P33" s="71">
        <v>776.6087</v>
      </c>
      <c r="Q33" s="71"/>
      <c r="R33" s="71"/>
      <c r="S33" s="71"/>
      <c r="T33" s="71"/>
    </row>
    <row r="34" spans="1:20" x14ac:dyDescent="0.25">
      <c r="A34" s="71" t="s">
        <v>39</v>
      </c>
      <c r="B34" s="71">
        <v>475.78</v>
      </c>
      <c r="C34" s="71">
        <v>14.039300000000001</v>
      </c>
      <c r="D34" s="71">
        <v>489.8193</v>
      </c>
      <c r="E34" s="71">
        <v>222</v>
      </c>
      <c r="F34" s="71">
        <v>151.59909999999999</v>
      </c>
      <c r="G34" s="71">
        <v>17.600200000000001</v>
      </c>
      <c r="H34" s="71">
        <v>72</v>
      </c>
      <c r="I34" s="71">
        <v>64.215299999999999</v>
      </c>
      <c r="J34" s="71">
        <v>5.8384999999999998</v>
      </c>
      <c r="K34" s="71"/>
      <c r="L34" s="71">
        <v>11.7067</v>
      </c>
      <c r="M34" s="71"/>
      <c r="N34" s="71">
        <v>5.5</v>
      </c>
      <c r="O34" s="71">
        <v>0</v>
      </c>
      <c r="P34" s="71">
        <v>518.75800000000004</v>
      </c>
      <c r="Q34" s="71"/>
      <c r="R34" s="71"/>
      <c r="S34" s="71"/>
      <c r="T34" s="71"/>
    </row>
    <row r="35" spans="1:20" x14ac:dyDescent="0.25">
      <c r="A35" s="71" t="s">
        <v>40</v>
      </c>
      <c r="B35" s="71">
        <v>175</v>
      </c>
      <c r="C35" s="71">
        <v>5.3578000000000001</v>
      </c>
      <c r="D35" s="71">
        <v>180.3578</v>
      </c>
      <c r="E35" s="71">
        <v>39</v>
      </c>
      <c r="F35" s="71">
        <v>55.820700000000002</v>
      </c>
      <c r="G35" s="71"/>
      <c r="H35" s="71">
        <v>14</v>
      </c>
      <c r="I35" s="71">
        <v>23.6449</v>
      </c>
      <c r="J35" s="71"/>
      <c r="K35" s="71"/>
      <c r="L35" s="71">
        <v>4.3106</v>
      </c>
      <c r="M35" s="71"/>
      <c r="N35" s="71">
        <v>0</v>
      </c>
      <c r="O35" s="71">
        <v>0</v>
      </c>
      <c r="P35" s="71">
        <v>180.3578</v>
      </c>
      <c r="Q35" s="71"/>
      <c r="R35" s="71"/>
      <c r="S35" s="71"/>
      <c r="T35" s="71"/>
    </row>
    <row r="36" spans="1:20" x14ac:dyDescent="0.25">
      <c r="A36" s="71" t="s">
        <v>41</v>
      </c>
      <c r="B36" s="71">
        <v>172.5</v>
      </c>
      <c r="C36" s="71">
        <v>10.0039</v>
      </c>
      <c r="D36" s="71">
        <v>182.50389999999999</v>
      </c>
      <c r="E36" s="71">
        <v>116.26</v>
      </c>
      <c r="F36" s="71">
        <v>56.484999999999999</v>
      </c>
      <c r="G36" s="71">
        <v>14.945</v>
      </c>
      <c r="H36" s="71">
        <v>37</v>
      </c>
      <c r="I36" s="71">
        <v>23.926300000000001</v>
      </c>
      <c r="J36" s="71">
        <v>9.8053000000000008</v>
      </c>
      <c r="K36" s="71"/>
      <c r="L36" s="71">
        <v>4.3617999999999997</v>
      </c>
      <c r="M36" s="71"/>
      <c r="N36" s="71">
        <v>4</v>
      </c>
      <c r="O36" s="71">
        <v>0</v>
      </c>
      <c r="P36" s="71">
        <v>211.2542</v>
      </c>
      <c r="Q36" s="71"/>
      <c r="R36" s="71"/>
      <c r="S36" s="71"/>
      <c r="T36" s="71"/>
    </row>
    <row r="37" spans="1:20" x14ac:dyDescent="0.25">
      <c r="A37" s="71" t="s">
        <v>42</v>
      </c>
      <c r="B37" s="71">
        <v>822.99</v>
      </c>
      <c r="C37" s="71">
        <v>17.817900000000002</v>
      </c>
      <c r="D37" s="71">
        <v>840.80790000000002</v>
      </c>
      <c r="E37" s="71">
        <v>508.23</v>
      </c>
      <c r="F37" s="71">
        <v>260.23</v>
      </c>
      <c r="G37" s="71">
        <v>62</v>
      </c>
      <c r="H37" s="71">
        <v>119</v>
      </c>
      <c r="I37" s="71">
        <v>110.2299</v>
      </c>
      <c r="J37" s="71">
        <v>6.5776000000000003</v>
      </c>
      <c r="K37" s="71">
        <v>5</v>
      </c>
      <c r="L37" s="71">
        <v>20.095300000000002</v>
      </c>
      <c r="M37" s="71"/>
      <c r="N37" s="71">
        <v>20</v>
      </c>
      <c r="O37" s="71">
        <v>0</v>
      </c>
      <c r="P37" s="71">
        <v>929.38549999999998</v>
      </c>
      <c r="Q37" s="71"/>
      <c r="R37" s="71"/>
      <c r="S37" s="71"/>
      <c r="T37" s="71"/>
    </row>
    <row r="38" spans="1:20" x14ac:dyDescent="0.25">
      <c r="A38" s="71" t="s">
        <v>43</v>
      </c>
      <c r="B38" s="73">
        <v>1902.24</v>
      </c>
      <c r="C38" s="71">
        <v>66.788700000000006</v>
      </c>
      <c r="D38" s="73">
        <v>1969.0287000000001</v>
      </c>
      <c r="E38" s="71">
        <v>305.39999999999998</v>
      </c>
      <c r="F38" s="71">
        <v>609.4144</v>
      </c>
      <c r="G38" s="71"/>
      <c r="H38" s="71">
        <v>183</v>
      </c>
      <c r="I38" s="71">
        <v>258.1397</v>
      </c>
      <c r="J38" s="71"/>
      <c r="K38" s="71">
        <v>5</v>
      </c>
      <c r="L38" s="71">
        <v>47.059800000000003</v>
      </c>
      <c r="M38" s="71"/>
      <c r="N38" s="71">
        <v>0</v>
      </c>
      <c r="O38" s="71">
        <v>0</v>
      </c>
      <c r="P38" s="73">
        <v>1969.0287000000001</v>
      </c>
      <c r="Q38" s="71"/>
      <c r="R38" s="71"/>
      <c r="S38" s="71"/>
      <c r="T38" s="71"/>
    </row>
    <row r="39" spans="1:20" x14ac:dyDescent="0.25">
      <c r="A39" s="71" t="s">
        <v>44</v>
      </c>
      <c r="B39" s="73">
        <v>1502.03</v>
      </c>
      <c r="C39" s="71">
        <v>42.2744</v>
      </c>
      <c r="D39" s="73">
        <v>1544.3044</v>
      </c>
      <c r="E39" s="71">
        <v>396.81</v>
      </c>
      <c r="F39" s="71">
        <v>477.9622</v>
      </c>
      <c r="G39" s="71"/>
      <c r="H39" s="71">
        <v>160</v>
      </c>
      <c r="I39" s="71">
        <v>202.45830000000001</v>
      </c>
      <c r="J39" s="71"/>
      <c r="K39" s="71">
        <v>33</v>
      </c>
      <c r="L39" s="71">
        <v>36.908900000000003</v>
      </c>
      <c r="M39" s="71"/>
      <c r="N39" s="71">
        <v>0.5</v>
      </c>
      <c r="O39" s="71">
        <v>0</v>
      </c>
      <c r="P39" s="73">
        <v>1544.8044</v>
      </c>
      <c r="Q39" s="71"/>
      <c r="R39" s="71"/>
      <c r="S39" s="71"/>
      <c r="T39" s="71"/>
    </row>
    <row r="40" spans="1:20" x14ac:dyDescent="0.25">
      <c r="A40" s="71" t="s">
        <v>45</v>
      </c>
      <c r="B40" s="71">
        <v>412.15</v>
      </c>
      <c r="C40" s="71">
        <v>15.5405</v>
      </c>
      <c r="D40" s="71">
        <v>427.69049999999999</v>
      </c>
      <c r="E40" s="71">
        <v>138</v>
      </c>
      <c r="F40" s="71">
        <v>132.37020000000001</v>
      </c>
      <c r="G40" s="71">
        <v>1.4074</v>
      </c>
      <c r="H40" s="71">
        <v>50</v>
      </c>
      <c r="I40" s="71">
        <v>56.0702</v>
      </c>
      <c r="J40" s="71"/>
      <c r="K40" s="71"/>
      <c r="L40" s="71">
        <v>10.2218</v>
      </c>
      <c r="M40" s="71"/>
      <c r="N40" s="71">
        <v>0</v>
      </c>
      <c r="O40" s="71">
        <v>0</v>
      </c>
      <c r="P40" s="71">
        <v>429.09789999999998</v>
      </c>
      <c r="Q40" s="73"/>
      <c r="R40" s="71"/>
      <c r="S40" s="73"/>
      <c r="T40" s="73"/>
    </row>
    <row r="41" spans="1:20" x14ac:dyDescent="0.25">
      <c r="A41" s="71" t="s">
        <v>46</v>
      </c>
      <c r="B41" s="73">
        <v>1283.1600000000001</v>
      </c>
      <c r="C41" s="71">
        <v>38.452599999999997</v>
      </c>
      <c r="D41" s="73">
        <v>1321.6125999999999</v>
      </c>
      <c r="E41" s="71">
        <v>311.58999999999997</v>
      </c>
      <c r="F41" s="71">
        <v>409.03910000000002</v>
      </c>
      <c r="G41" s="71"/>
      <c r="H41" s="71">
        <v>114</v>
      </c>
      <c r="I41" s="71">
        <v>173.26339999999999</v>
      </c>
      <c r="J41" s="71"/>
      <c r="K41" s="71"/>
      <c r="L41" s="71">
        <v>31.586500000000001</v>
      </c>
      <c r="M41" s="71"/>
      <c r="N41" s="71">
        <v>2</v>
      </c>
      <c r="O41" s="71">
        <v>0</v>
      </c>
      <c r="P41" s="73">
        <v>1323.6125999999999</v>
      </c>
      <c r="Q41" s="71"/>
      <c r="R41" s="71"/>
      <c r="S41" s="71"/>
      <c r="T41" s="71"/>
    </row>
    <row r="42" spans="1:20" x14ac:dyDescent="0.25">
      <c r="A42" s="71" t="s">
        <v>47</v>
      </c>
      <c r="B42" s="71">
        <v>573.91499999999996</v>
      </c>
      <c r="C42" s="71">
        <v>21.790099999999999</v>
      </c>
      <c r="D42" s="71">
        <v>595.70510000000002</v>
      </c>
      <c r="E42" s="71">
        <v>151.63</v>
      </c>
      <c r="F42" s="71">
        <v>184.3707</v>
      </c>
      <c r="G42" s="71"/>
      <c r="H42" s="71">
        <v>40</v>
      </c>
      <c r="I42" s="71">
        <v>78.096900000000005</v>
      </c>
      <c r="J42" s="71"/>
      <c r="K42" s="71">
        <v>2</v>
      </c>
      <c r="L42" s="71">
        <v>14.237399999999999</v>
      </c>
      <c r="M42" s="71"/>
      <c r="N42" s="71">
        <v>0</v>
      </c>
      <c r="O42" s="71">
        <v>0</v>
      </c>
      <c r="P42" s="71">
        <v>595.70510000000002</v>
      </c>
      <c r="Q42" s="71"/>
      <c r="R42" s="71"/>
      <c r="S42" s="71"/>
      <c r="T42" s="71"/>
    </row>
    <row r="43" spans="1:20" x14ac:dyDescent="0.25">
      <c r="A43" s="71" t="s">
        <v>48</v>
      </c>
      <c r="B43" s="73">
        <v>17894.625</v>
      </c>
      <c r="C43" s="71">
        <v>723.5163</v>
      </c>
      <c r="D43" s="73">
        <v>18618.141299999999</v>
      </c>
      <c r="E43" s="73">
        <v>8723.6299999999992</v>
      </c>
      <c r="F43" s="73">
        <v>5762.3146999999999</v>
      </c>
      <c r="G43" s="71">
        <v>740.32870000000003</v>
      </c>
      <c r="H43" s="68">
        <v>2085</v>
      </c>
      <c r="I43" s="73">
        <v>2440.8382999999999</v>
      </c>
      <c r="J43" s="71"/>
      <c r="K43" s="68">
        <v>1542</v>
      </c>
      <c r="L43" s="71">
        <v>444.97359999999998</v>
      </c>
      <c r="M43" s="71">
        <v>658.21590000000003</v>
      </c>
      <c r="N43" s="71">
        <v>111.72499999999999</v>
      </c>
      <c r="O43" s="71">
        <v>0</v>
      </c>
      <c r="P43" s="73">
        <v>20128.410899999999</v>
      </c>
      <c r="Q43" s="71"/>
      <c r="R43" s="71"/>
      <c r="S43" s="71"/>
      <c r="T43" s="71"/>
    </row>
    <row r="44" spans="1:20" x14ac:dyDescent="0.25">
      <c r="A44" s="71" t="s">
        <v>49</v>
      </c>
      <c r="B44" s="71">
        <v>712.25</v>
      </c>
      <c r="C44" s="71">
        <v>11.741</v>
      </c>
      <c r="D44" s="71">
        <v>723.99099999999999</v>
      </c>
      <c r="E44" s="71">
        <v>134.61000000000001</v>
      </c>
      <c r="F44" s="71">
        <v>224.0752</v>
      </c>
      <c r="G44" s="71"/>
      <c r="H44" s="71">
        <v>117</v>
      </c>
      <c r="I44" s="71">
        <v>94.915199999999999</v>
      </c>
      <c r="J44" s="71">
        <v>16.563600000000001</v>
      </c>
      <c r="K44" s="71">
        <v>4</v>
      </c>
      <c r="L44" s="71">
        <v>17.3034</v>
      </c>
      <c r="M44" s="71"/>
      <c r="N44" s="71">
        <v>0</v>
      </c>
      <c r="O44" s="71">
        <v>0</v>
      </c>
      <c r="P44" s="71">
        <v>740.55460000000005</v>
      </c>
      <c r="Q44" s="71"/>
      <c r="R44" s="71"/>
      <c r="S44" s="71"/>
      <c r="T44" s="71"/>
    </row>
    <row r="45" spans="1:20" x14ac:dyDescent="0.25">
      <c r="A45" s="71" t="s">
        <v>50</v>
      </c>
      <c r="B45" s="71">
        <v>822.13499999999999</v>
      </c>
      <c r="C45" s="71">
        <v>26.053599999999999</v>
      </c>
      <c r="D45" s="71">
        <v>848.18859999999995</v>
      </c>
      <c r="E45" s="71">
        <v>159</v>
      </c>
      <c r="F45" s="71">
        <v>262.51440000000002</v>
      </c>
      <c r="G45" s="71"/>
      <c r="H45" s="71">
        <v>65</v>
      </c>
      <c r="I45" s="71">
        <v>111.19750000000001</v>
      </c>
      <c r="J45" s="71"/>
      <c r="K45" s="71"/>
      <c r="L45" s="71">
        <v>20.271699999999999</v>
      </c>
      <c r="M45" s="71"/>
      <c r="N45" s="71">
        <v>6</v>
      </c>
      <c r="O45" s="71">
        <v>0</v>
      </c>
      <c r="P45" s="71">
        <v>854.18859999999995</v>
      </c>
      <c r="Q45" s="71"/>
      <c r="R45" s="71"/>
      <c r="S45" s="71"/>
      <c r="T45" s="71"/>
    </row>
    <row r="46" spans="1:20" x14ac:dyDescent="0.25">
      <c r="A46" s="71" t="s">
        <v>51</v>
      </c>
      <c r="B46" s="71">
        <v>266</v>
      </c>
      <c r="C46" s="71"/>
      <c r="D46" s="71">
        <v>266</v>
      </c>
      <c r="E46" s="71">
        <v>80</v>
      </c>
      <c r="F46" s="71">
        <v>82.326999999999998</v>
      </c>
      <c r="G46" s="71"/>
      <c r="H46" s="71">
        <v>29</v>
      </c>
      <c r="I46" s="71">
        <v>34.872599999999998</v>
      </c>
      <c r="J46" s="71"/>
      <c r="K46" s="71"/>
      <c r="L46" s="71">
        <v>6.3574000000000002</v>
      </c>
      <c r="M46" s="71"/>
      <c r="N46" s="71">
        <v>0</v>
      </c>
      <c r="O46" s="71">
        <v>0</v>
      </c>
      <c r="P46" s="71">
        <v>266</v>
      </c>
      <c r="Q46" s="71"/>
      <c r="R46" s="71"/>
      <c r="S46" s="71"/>
      <c r="T46" s="71"/>
    </row>
    <row r="47" spans="1:20" x14ac:dyDescent="0.25">
      <c r="A47" s="71" t="s">
        <v>52</v>
      </c>
      <c r="B47" s="73">
        <v>9984.625</v>
      </c>
      <c r="C47" s="71">
        <v>400.07589999999999</v>
      </c>
      <c r="D47" s="73">
        <v>10384.7009</v>
      </c>
      <c r="E47" s="73">
        <v>6576.87</v>
      </c>
      <c r="F47" s="73">
        <v>3214.0648999999999</v>
      </c>
      <c r="G47" s="71">
        <v>840.70190000000002</v>
      </c>
      <c r="H47" s="68">
        <v>1140</v>
      </c>
      <c r="I47" s="73">
        <v>1361.4342999999999</v>
      </c>
      <c r="J47" s="71"/>
      <c r="K47" s="71">
        <v>988</v>
      </c>
      <c r="L47" s="71">
        <v>248.1944</v>
      </c>
      <c r="M47" s="71">
        <v>443.88339999999999</v>
      </c>
      <c r="N47" s="71">
        <v>130.5</v>
      </c>
      <c r="O47" s="71">
        <v>0</v>
      </c>
      <c r="P47" s="73">
        <v>11799.7862</v>
      </c>
      <c r="Q47" s="71"/>
      <c r="R47" s="71"/>
      <c r="S47" s="71"/>
      <c r="T47" s="71"/>
    </row>
    <row r="48" spans="1:20" x14ac:dyDescent="0.25">
      <c r="A48" s="71" t="s">
        <v>53</v>
      </c>
      <c r="B48" s="71">
        <v>606.5</v>
      </c>
      <c r="C48" s="71"/>
      <c r="D48" s="71">
        <v>606.5</v>
      </c>
      <c r="E48" s="71">
        <v>348</v>
      </c>
      <c r="F48" s="71">
        <v>187.71180000000001</v>
      </c>
      <c r="G48" s="71">
        <v>40.072099999999999</v>
      </c>
      <c r="H48" s="71">
        <v>72</v>
      </c>
      <c r="I48" s="71">
        <v>79.512200000000007</v>
      </c>
      <c r="J48" s="71"/>
      <c r="K48" s="71"/>
      <c r="L48" s="71">
        <v>14.4954</v>
      </c>
      <c r="M48" s="71"/>
      <c r="N48" s="71">
        <v>0</v>
      </c>
      <c r="O48" s="71">
        <v>0</v>
      </c>
      <c r="P48" s="71">
        <v>646.57209999999998</v>
      </c>
      <c r="Q48" s="71"/>
      <c r="R48" s="71"/>
      <c r="S48" s="71"/>
      <c r="T48" s="71"/>
    </row>
    <row r="49" spans="1:20" x14ac:dyDescent="0.25">
      <c r="A49" s="71" t="s">
        <v>54</v>
      </c>
      <c r="B49" s="73">
        <v>4702.3</v>
      </c>
      <c r="C49" s="71">
        <v>102.5245</v>
      </c>
      <c r="D49" s="73">
        <v>4804.8244999999997</v>
      </c>
      <c r="E49" s="73">
        <v>3319.35</v>
      </c>
      <c r="F49" s="73">
        <v>1487.0932</v>
      </c>
      <c r="G49" s="71">
        <v>458.06509999999997</v>
      </c>
      <c r="H49" s="71">
        <v>834</v>
      </c>
      <c r="I49" s="71">
        <v>629.91250000000002</v>
      </c>
      <c r="J49" s="71">
        <v>153.06559999999999</v>
      </c>
      <c r="K49" s="71">
        <v>9</v>
      </c>
      <c r="L49" s="71">
        <v>114.8353</v>
      </c>
      <c r="M49" s="71"/>
      <c r="N49" s="71">
        <v>59.5</v>
      </c>
      <c r="O49" s="71">
        <v>0</v>
      </c>
      <c r="P49" s="73">
        <v>5475.4552000000003</v>
      </c>
      <c r="Q49" s="71"/>
      <c r="R49" s="71"/>
      <c r="S49" s="71"/>
      <c r="T49" s="71"/>
    </row>
    <row r="50" spans="1:20" x14ac:dyDescent="0.25">
      <c r="A50" s="71" t="s">
        <v>55</v>
      </c>
      <c r="B50" s="71">
        <v>788</v>
      </c>
      <c r="C50" s="71">
        <v>20.4922</v>
      </c>
      <c r="D50" s="71">
        <v>808.49220000000003</v>
      </c>
      <c r="E50" s="71">
        <v>443</v>
      </c>
      <c r="F50" s="71">
        <v>250.22829999999999</v>
      </c>
      <c r="G50" s="71">
        <v>48.192900000000002</v>
      </c>
      <c r="H50" s="71">
        <v>113</v>
      </c>
      <c r="I50" s="71">
        <v>105.9933</v>
      </c>
      <c r="J50" s="71">
        <v>5.2549999999999999</v>
      </c>
      <c r="K50" s="71"/>
      <c r="L50" s="71">
        <v>19.323</v>
      </c>
      <c r="M50" s="71"/>
      <c r="N50" s="71">
        <v>0</v>
      </c>
      <c r="O50" s="71">
        <v>0</v>
      </c>
      <c r="P50" s="71">
        <v>861.94010000000003</v>
      </c>
      <c r="Q50" s="71"/>
      <c r="R50" s="71"/>
      <c r="S50" s="71"/>
      <c r="T50" s="71"/>
    </row>
    <row r="51" spans="1:20" x14ac:dyDescent="0.25">
      <c r="A51" s="71" t="s">
        <v>56</v>
      </c>
      <c r="B51" s="71">
        <v>49.17</v>
      </c>
      <c r="C51" s="71"/>
      <c r="D51" s="71">
        <v>49.17</v>
      </c>
      <c r="E51" s="71">
        <v>45</v>
      </c>
      <c r="F51" s="71">
        <v>15.2181</v>
      </c>
      <c r="G51" s="71">
        <v>7.4455</v>
      </c>
      <c r="H51" s="71">
        <v>14</v>
      </c>
      <c r="I51" s="71">
        <v>6.4462000000000002</v>
      </c>
      <c r="J51" s="71">
        <v>5.6654</v>
      </c>
      <c r="K51" s="71"/>
      <c r="L51" s="71">
        <v>1.1752</v>
      </c>
      <c r="M51" s="71"/>
      <c r="N51" s="71">
        <v>0</v>
      </c>
      <c r="O51" s="71">
        <v>0</v>
      </c>
      <c r="P51" s="71">
        <v>62.280900000000003</v>
      </c>
      <c r="Q51" s="71"/>
      <c r="R51" s="71"/>
      <c r="S51" s="71"/>
      <c r="T51" s="71"/>
    </row>
    <row r="52" spans="1:20" x14ac:dyDescent="0.25">
      <c r="A52" s="71" t="s">
        <v>57</v>
      </c>
      <c r="B52" s="71">
        <v>554.75</v>
      </c>
      <c r="C52" s="71">
        <v>21.682700000000001</v>
      </c>
      <c r="D52" s="71">
        <v>576.43269999999995</v>
      </c>
      <c r="E52" s="71">
        <v>256</v>
      </c>
      <c r="F52" s="71">
        <v>178.4059</v>
      </c>
      <c r="G52" s="71">
        <v>19.398499999999999</v>
      </c>
      <c r="H52" s="71">
        <v>89</v>
      </c>
      <c r="I52" s="71">
        <v>75.570300000000003</v>
      </c>
      <c r="J52" s="71">
        <v>10.0723</v>
      </c>
      <c r="K52" s="71"/>
      <c r="L52" s="71">
        <v>13.7767</v>
      </c>
      <c r="M52" s="71"/>
      <c r="N52" s="71">
        <v>7.375</v>
      </c>
      <c r="O52" s="71">
        <v>0</v>
      </c>
      <c r="P52" s="71">
        <v>613.27850000000001</v>
      </c>
      <c r="Q52" s="71"/>
      <c r="R52" s="71"/>
      <c r="S52" s="71"/>
      <c r="T52" s="71"/>
    </row>
    <row r="53" spans="1:20" x14ac:dyDescent="0.25">
      <c r="A53" s="71" t="s">
        <v>500</v>
      </c>
      <c r="B53" s="71">
        <v>34.5</v>
      </c>
      <c r="C53" s="71">
        <v>0.22800000000000001</v>
      </c>
      <c r="D53" s="71">
        <v>23</v>
      </c>
      <c r="E53" s="71">
        <v>13</v>
      </c>
      <c r="F53" s="71">
        <v>10.7483</v>
      </c>
      <c r="G53" s="71">
        <v>0.56289999999999996</v>
      </c>
      <c r="H53" s="71">
        <v>4</v>
      </c>
      <c r="I53" s="71">
        <v>3.0152999999999999</v>
      </c>
      <c r="J53" s="71">
        <v>0.73850000000000005</v>
      </c>
      <c r="K53" s="71"/>
      <c r="L53" s="71">
        <v>0.54969999999999997</v>
      </c>
      <c r="M53" s="71"/>
      <c r="N53" s="71">
        <v>0</v>
      </c>
      <c r="O53" s="71">
        <v>0</v>
      </c>
      <c r="P53" s="71">
        <v>36.029400000000003</v>
      </c>
      <c r="Q53" s="71"/>
      <c r="R53" s="71"/>
      <c r="S53" s="71"/>
      <c r="T53" s="71"/>
    </row>
    <row r="54" spans="1:20" x14ac:dyDescent="0.25">
      <c r="A54" s="71" t="s">
        <v>501</v>
      </c>
      <c r="B54" s="71">
        <v>50</v>
      </c>
      <c r="C54" s="71"/>
      <c r="D54" s="71">
        <v>33</v>
      </c>
      <c r="E54" s="71">
        <v>24</v>
      </c>
      <c r="F54" s="71">
        <v>15.475</v>
      </c>
      <c r="G54" s="71">
        <v>2.1312000000000002</v>
      </c>
      <c r="H54" s="71">
        <v>5</v>
      </c>
      <c r="I54" s="71">
        <v>4.3262999999999998</v>
      </c>
      <c r="J54" s="71">
        <v>0.50529999999999997</v>
      </c>
      <c r="K54" s="71"/>
      <c r="L54" s="71">
        <v>0.78869999999999996</v>
      </c>
      <c r="M54" s="71"/>
      <c r="N54" s="71">
        <v>0.5</v>
      </c>
      <c r="O54" s="71">
        <v>0</v>
      </c>
      <c r="P54" s="71">
        <v>53.136499999999998</v>
      </c>
      <c r="Q54" s="71"/>
      <c r="R54" s="71"/>
      <c r="S54" s="71"/>
      <c r="T54" s="71"/>
    </row>
    <row r="55" spans="1:20" x14ac:dyDescent="0.25">
      <c r="A55" s="71" t="s">
        <v>58</v>
      </c>
      <c r="B55" s="71">
        <v>335</v>
      </c>
      <c r="C55" s="71">
        <v>12.8512</v>
      </c>
      <c r="D55" s="71">
        <v>347.85120000000001</v>
      </c>
      <c r="E55" s="71">
        <v>128</v>
      </c>
      <c r="F55" s="71">
        <v>107.65989999999999</v>
      </c>
      <c r="G55" s="71">
        <v>5.085</v>
      </c>
      <c r="H55" s="71">
        <v>54</v>
      </c>
      <c r="I55" s="71">
        <v>45.603299999999997</v>
      </c>
      <c r="J55" s="71">
        <v>6.2975000000000003</v>
      </c>
      <c r="K55" s="71">
        <v>1</v>
      </c>
      <c r="L55" s="71">
        <v>8.3135999999999992</v>
      </c>
      <c r="M55" s="71"/>
      <c r="N55" s="71">
        <v>3</v>
      </c>
      <c r="O55" s="71">
        <v>0</v>
      </c>
      <c r="P55" s="71">
        <v>362.2337</v>
      </c>
      <c r="Q55" s="71"/>
      <c r="R55" s="71"/>
      <c r="S55" s="71"/>
      <c r="T55" s="71"/>
    </row>
    <row r="56" spans="1:20" x14ac:dyDescent="0.25">
      <c r="A56" s="71" t="s">
        <v>502</v>
      </c>
      <c r="B56" s="71">
        <v>53.63</v>
      </c>
      <c r="C56" s="71"/>
      <c r="D56" s="71">
        <v>36</v>
      </c>
      <c r="E56" s="71">
        <v>15</v>
      </c>
      <c r="F56" s="71">
        <v>16.598500000000001</v>
      </c>
      <c r="G56" s="71"/>
      <c r="H56" s="71">
        <v>3</v>
      </c>
      <c r="I56" s="71">
        <v>4.7195999999999998</v>
      </c>
      <c r="J56" s="71"/>
      <c r="K56" s="71"/>
      <c r="L56" s="71">
        <v>0.86040000000000005</v>
      </c>
      <c r="M56" s="71"/>
      <c r="N56" s="71">
        <v>0</v>
      </c>
      <c r="O56" s="71">
        <v>0</v>
      </c>
      <c r="P56" s="71">
        <v>53.63</v>
      </c>
      <c r="Q56" s="71"/>
      <c r="R56" s="71"/>
      <c r="S56" s="71"/>
      <c r="T56" s="71"/>
    </row>
    <row r="57" spans="1:20" x14ac:dyDescent="0.25">
      <c r="A57" s="71" t="s">
        <v>59</v>
      </c>
      <c r="B57" s="71">
        <v>252</v>
      </c>
      <c r="C57" s="71">
        <v>3.5146999999999999</v>
      </c>
      <c r="D57" s="71">
        <v>255.5147</v>
      </c>
      <c r="E57" s="71">
        <v>123</v>
      </c>
      <c r="F57" s="71">
        <v>79.081800000000001</v>
      </c>
      <c r="G57" s="71">
        <v>10.9796</v>
      </c>
      <c r="H57" s="71">
        <v>37</v>
      </c>
      <c r="I57" s="71">
        <v>33.497999999999998</v>
      </c>
      <c r="J57" s="71">
        <v>2.6265000000000001</v>
      </c>
      <c r="K57" s="71"/>
      <c r="L57" s="71">
        <v>6.1067999999999998</v>
      </c>
      <c r="M57" s="71"/>
      <c r="N57" s="71">
        <v>0</v>
      </c>
      <c r="O57" s="71">
        <v>0</v>
      </c>
      <c r="P57" s="71">
        <v>269.12079999999997</v>
      </c>
      <c r="Q57" s="71"/>
      <c r="R57" s="71"/>
      <c r="S57" s="71"/>
      <c r="T57" s="71"/>
    </row>
    <row r="58" spans="1:20" x14ac:dyDescent="0.25">
      <c r="A58" s="71" t="s">
        <v>503</v>
      </c>
      <c r="B58" s="71">
        <v>38.5</v>
      </c>
      <c r="C58" s="71"/>
      <c r="D58" s="71">
        <v>28.5</v>
      </c>
      <c r="E58" s="71">
        <v>23</v>
      </c>
      <c r="F58" s="71">
        <v>11.915800000000001</v>
      </c>
      <c r="G58" s="71">
        <v>2.7711000000000001</v>
      </c>
      <c r="H58" s="71">
        <v>4</v>
      </c>
      <c r="I58" s="71">
        <v>3.7364000000000002</v>
      </c>
      <c r="J58" s="71">
        <v>0.19769999999999999</v>
      </c>
      <c r="K58" s="71"/>
      <c r="L58" s="71">
        <v>0.68120000000000003</v>
      </c>
      <c r="M58" s="71"/>
      <c r="N58" s="71">
        <v>0</v>
      </c>
      <c r="O58" s="71">
        <v>0</v>
      </c>
      <c r="P58" s="71">
        <v>41.468800000000002</v>
      </c>
      <c r="Q58" s="71"/>
      <c r="R58" s="71"/>
      <c r="S58" s="71"/>
      <c r="T58" s="71"/>
    </row>
    <row r="59" spans="1:20" x14ac:dyDescent="0.25">
      <c r="A59" s="71" t="s">
        <v>60</v>
      </c>
      <c r="B59" s="71">
        <v>975.22500000000002</v>
      </c>
      <c r="C59" s="71">
        <v>33.206000000000003</v>
      </c>
      <c r="D59" s="73">
        <v>1008.431</v>
      </c>
      <c r="E59" s="71">
        <v>387.89</v>
      </c>
      <c r="F59" s="71">
        <v>312.10939999999999</v>
      </c>
      <c r="G59" s="71">
        <v>18.9452</v>
      </c>
      <c r="H59" s="71">
        <v>159</v>
      </c>
      <c r="I59" s="71">
        <v>132.20529999999999</v>
      </c>
      <c r="J59" s="71">
        <v>20.096</v>
      </c>
      <c r="K59" s="71">
        <v>4</v>
      </c>
      <c r="L59" s="71">
        <v>24.101500000000001</v>
      </c>
      <c r="M59" s="71"/>
      <c r="N59" s="71">
        <v>0</v>
      </c>
      <c r="O59" s="71">
        <v>0</v>
      </c>
      <c r="P59" s="73">
        <v>1047.4721999999999</v>
      </c>
      <c r="Q59" s="71"/>
      <c r="R59" s="71"/>
      <c r="S59" s="71"/>
      <c r="T59" s="71"/>
    </row>
    <row r="60" spans="1:20" x14ac:dyDescent="0.25">
      <c r="A60" s="71" t="s">
        <v>61</v>
      </c>
      <c r="B60" s="71">
        <v>654.10500000000002</v>
      </c>
      <c r="C60" s="71">
        <v>11.542</v>
      </c>
      <c r="D60" s="71">
        <v>665.64700000000005</v>
      </c>
      <c r="E60" s="71">
        <v>276.44</v>
      </c>
      <c r="F60" s="71">
        <v>206.01769999999999</v>
      </c>
      <c r="G60" s="71">
        <v>17.605599999999999</v>
      </c>
      <c r="H60" s="71">
        <v>87</v>
      </c>
      <c r="I60" s="71">
        <v>87.266300000000001</v>
      </c>
      <c r="J60" s="71"/>
      <c r="K60" s="71"/>
      <c r="L60" s="71">
        <v>15.909000000000001</v>
      </c>
      <c r="M60" s="71"/>
      <c r="N60" s="71">
        <v>2</v>
      </c>
      <c r="O60" s="71">
        <v>0</v>
      </c>
      <c r="P60" s="71">
        <v>685.25260000000003</v>
      </c>
      <c r="Q60" s="71"/>
      <c r="R60" s="71"/>
      <c r="S60" s="71"/>
      <c r="T60" s="71"/>
    </row>
    <row r="61" spans="1:20" x14ac:dyDescent="0.25">
      <c r="A61" s="71" t="s">
        <v>62</v>
      </c>
      <c r="B61" s="73">
        <v>2144.21</v>
      </c>
      <c r="C61" s="71">
        <v>18.622199999999999</v>
      </c>
      <c r="D61" s="73">
        <v>2162.8321999999998</v>
      </c>
      <c r="E61" s="73">
        <v>1095.49</v>
      </c>
      <c r="F61" s="71">
        <v>669.39660000000003</v>
      </c>
      <c r="G61" s="71">
        <v>106.5234</v>
      </c>
      <c r="H61" s="71">
        <v>400</v>
      </c>
      <c r="I61" s="71">
        <v>283.54730000000001</v>
      </c>
      <c r="J61" s="71">
        <v>87.339500000000001</v>
      </c>
      <c r="K61" s="71">
        <v>22</v>
      </c>
      <c r="L61" s="71">
        <v>51.691699999999997</v>
      </c>
      <c r="M61" s="71"/>
      <c r="N61" s="71">
        <v>38</v>
      </c>
      <c r="O61" s="71">
        <v>0</v>
      </c>
      <c r="P61" s="73">
        <v>2394.6950999999999</v>
      </c>
      <c r="Q61" s="71"/>
      <c r="R61" s="71"/>
      <c r="S61" s="71"/>
      <c r="T61" s="71"/>
    </row>
    <row r="62" spans="1:20" x14ac:dyDescent="0.25">
      <c r="A62" s="71" t="s">
        <v>63</v>
      </c>
      <c r="B62" s="71">
        <v>759.79</v>
      </c>
      <c r="C62" s="71"/>
      <c r="D62" s="71">
        <v>759.79</v>
      </c>
      <c r="E62" s="71">
        <v>244.54</v>
      </c>
      <c r="F62" s="71">
        <v>235.155</v>
      </c>
      <c r="G62" s="71">
        <v>2.3462000000000001</v>
      </c>
      <c r="H62" s="71">
        <v>86</v>
      </c>
      <c r="I62" s="71">
        <v>99.608500000000006</v>
      </c>
      <c r="J62" s="71"/>
      <c r="K62" s="71"/>
      <c r="L62" s="71">
        <v>18.158999999999999</v>
      </c>
      <c r="M62" s="71"/>
      <c r="N62" s="71">
        <v>0</v>
      </c>
      <c r="O62" s="71">
        <v>0</v>
      </c>
      <c r="P62" s="71">
        <v>762.13620000000003</v>
      </c>
      <c r="Q62" s="71"/>
      <c r="R62" s="71"/>
      <c r="S62" s="71"/>
      <c r="T62" s="71"/>
    </row>
    <row r="63" spans="1:20" x14ac:dyDescent="0.25">
      <c r="A63" s="71" t="s">
        <v>64</v>
      </c>
      <c r="B63" s="71">
        <v>380.5</v>
      </c>
      <c r="C63" s="71">
        <v>16.939699999999998</v>
      </c>
      <c r="D63" s="71">
        <v>397.43970000000002</v>
      </c>
      <c r="E63" s="71">
        <v>203</v>
      </c>
      <c r="F63" s="71">
        <v>123.0076</v>
      </c>
      <c r="G63" s="71">
        <v>19.998100000000001</v>
      </c>
      <c r="H63" s="71">
        <v>68</v>
      </c>
      <c r="I63" s="71">
        <v>52.104300000000002</v>
      </c>
      <c r="J63" s="71">
        <v>11.9217</v>
      </c>
      <c r="K63" s="71"/>
      <c r="L63" s="71">
        <v>9.4987999999999992</v>
      </c>
      <c r="M63" s="71"/>
      <c r="N63" s="71">
        <v>0</v>
      </c>
      <c r="O63" s="71">
        <v>0</v>
      </c>
      <c r="P63" s="71">
        <v>429.35950000000003</v>
      </c>
      <c r="Q63" s="71"/>
      <c r="R63" s="71"/>
      <c r="S63" s="71"/>
      <c r="T63" s="71"/>
    </row>
    <row r="64" spans="1:20" x14ac:dyDescent="0.25">
      <c r="A64" s="71" t="s">
        <v>65</v>
      </c>
      <c r="B64" s="73">
        <v>3688.605</v>
      </c>
      <c r="C64" s="71"/>
      <c r="D64" s="73">
        <v>3688.605</v>
      </c>
      <c r="E64" s="73">
        <v>1504.01</v>
      </c>
      <c r="F64" s="73">
        <v>1141.6232</v>
      </c>
      <c r="G64" s="71">
        <v>90.596699999999998</v>
      </c>
      <c r="H64" s="71">
        <v>435</v>
      </c>
      <c r="I64" s="71">
        <v>483.5761</v>
      </c>
      <c r="J64" s="71"/>
      <c r="K64" s="71">
        <v>63</v>
      </c>
      <c r="L64" s="71">
        <v>88.157700000000006</v>
      </c>
      <c r="M64" s="71"/>
      <c r="N64" s="71">
        <v>0</v>
      </c>
      <c r="O64" s="71">
        <v>0</v>
      </c>
      <c r="P64" s="73">
        <v>3779.2017000000001</v>
      </c>
      <c r="Q64" s="71"/>
      <c r="R64" s="71"/>
      <c r="S64" s="71"/>
      <c r="T64" s="71"/>
    </row>
    <row r="65" spans="1:20" x14ac:dyDescent="0.25">
      <c r="A65" s="71" t="s">
        <v>66</v>
      </c>
      <c r="B65" s="71">
        <v>179</v>
      </c>
      <c r="C65" s="71"/>
      <c r="D65" s="71">
        <v>179</v>
      </c>
      <c r="E65" s="71">
        <v>122.53</v>
      </c>
      <c r="F65" s="71">
        <v>55.400500000000001</v>
      </c>
      <c r="G65" s="71">
        <v>16.781199999999998</v>
      </c>
      <c r="H65" s="71">
        <v>29</v>
      </c>
      <c r="I65" s="71">
        <v>23.466899999999999</v>
      </c>
      <c r="J65" s="71">
        <v>4.1497999999999999</v>
      </c>
      <c r="K65" s="71"/>
      <c r="L65" s="71">
        <v>4.2781000000000002</v>
      </c>
      <c r="M65" s="71"/>
      <c r="N65" s="71">
        <v>0</v>
      </c>
      <c r="O65" s="71">
        <v>0</v>
      </c>
      <c r="P65" s="71">
        <v>199.93100000000001</v>
      </c>
      <c r="Q65" s="71"/>
      <c r="R65" s="71"/>
      <c r="S65" s="71"/>
      <c r="T65" s="71"/>
    </row>
    <row r="66" spans="1:20" x14ac:dyDescent="0.25">
      <c r="A66" s="71" t="s">
        <v>67</v>
      </c>
      <c r="B66" s="71">
        <v>298.5</v>
      </c>
      <c r="C66" s="71"/>
      <c r="D66" s="71">
        <v>298.5</v>
      </c>
      <c r="E66" s="71">
        <v>158</v>
      </c>
      <c r="F66" s="71">
        <v>92.385800000000003</v>
      </c>
      <c r="G66" s="71">
        <v>16.403600000000001</v>
      </c>
      <c r="H66" s="71">
        <v>37</v>
      </c>
      <c r="I66" s="71">
        <v>39.133400000000002</v>
      </c>
      <c r="J66" s="71"/>
      <c r="K66" s="71"/>
      <c r="L66" s="71">
        <v>7.1341999999999999</v>
      </c>
      <c r="M66" s="71"/>
      <c r="N66" s="71">
        <v>7</v>
      </c>
      <c r="O66" s="71">
        <v>0</v>
      </c>
      <c r="P66" s="71">
        <v>321.90359999999998</v>
      </c>
      <c r="Q66" s="71"/>
      <c r="R66" s="71"/>
      <c r="S66" s="71"/>
      <c r="T66" s="71"/>
    </row>
    <row r="67" spans="1:20" x14ac:dyDescent="0.25">
      <c r="A67" s="71" t="s">
        <v>68</v>
      </c>
      <c r="B67" s="73">
        <v>5252.9049999999997</v>
      </c>
      <c r="C67" s="71">
        <v>147.13810000000001</v>
      </c>
      <c r="D67" s="73">
        <v>5400.0430999999999</v>
      </c>
      <c r="E67" s="73">
        <v>1819.11</v>
      </c>
      <c r="F67" s="73">
        <v>1671.3133</v>
      </c>
      <c r="G67" s="71">
        <v>36.949199999999998</v>
      </c>
      <c r="H67" s="71">
        <v>740</v>
      </c>
      <c r="I67" s="71">
        <v>707.94569999999999</v>
      </c>
      <c r="J67" s="71">
        <v>24.040800000000001</v>
      </c>
      <c r="K67" s="71">
        <v>55</v>
      </c>
      <c r="L67" s="71">
        <v>129.06100000000001</v>
      </c>
      <c r="M67" s="71"/>
      <c r="N67" s="71">
        <v>12.45</v>
      </c>
      <c r="O67" s="71">
        <v>0</v>
      </c>
      <c r="P67" s="73">
        <v>5473.4831000000004</v>
      </c>
      <c r="Q67" s="71"/>
      <c r="R67" s="71"/>
      <c r="S67" s="71"/>
      <c r="T67" s="71"/>
    </row>
    <row r="68" spans="1:20" x14ac:dyDescent="0.25">
      <c r="A68" s="71" t="s">
        <v>69</v>
      </c>
      <c r="B68" s="71">
        <v>200.5</v>
      </c>
      <c r="C68" s="71"/>
      <c r="D68" s="71">
        <v>200.5</v>
      </c>
      <c r="E68" s="71">
        <v>116</v>
      </c>
      <c r="F68" s="71">
        <v>62.0548</v>
      </c>
      <c r="G68" s="71">
        <v>13.4863</v>
      </c>
      <c r="H68" s="71">
        <v>25</v>
      </c>
      <c r="I68" s="71">
        <v>26.285599999999999</v>
      </c>
      <c r="J68" s="71"/>
      <c r="K68" s="71"/>
      <c r="L68" s="71">
        <v>4.7919999999999998</v>
      </c>
      <c r="M68" s="71"/>
      <c r="N68" s="71">
        <v>0</v>
      </c>
      <c r="O68" s="71">
        <v>0</v>
      </c>
      <c r="P68" s="71">
        <v>213.9863</v>
      </c>
      <c r="Q68" s="71"/>
      <c r="R68" s="71"/>
      <c r="S68" s="71"/>
      <c r="T68" s="71"/>
    </row>
    <row r="69" spans="1:20" x14ac:dyDescent="0.25">
      <c r="A69" s="71" t="s">
        <v>70</v>
      </c>
      <c r="B69" s="71">
        <v>324</v>
      </c>
      <c r="C69" s="71"/>
      <c r="D69" s="71">
        <v>324</v>
      </c>
      <c r="E69" s="71">
        <v>86</v>
      </c>
      <c r="F69" s="71">
        <v>100.27800000000001</v>
      </c>
      <c r="G69" s="71"/>
      <c r="H69" s="71">
        <v>29</v>
      </c>
      <c r="I69" s="71">
        <v>42.476399999999998</v>
      </c>
      <c r="J69" s="71"/>
      <c r="K69" s="71"/>
      <c r="L69" s="71">
        <v>7.7435999999999998</v>
      </c>
      <c r="M69" s="71"/>
      <c r="N69" s="71">
        <v>1.5</v>
      </c>
      <c r="O69" s="71">
        <v>0</v>
      </c>
      <c r="P69" s="71">
        <v>325.5</v>
      </c>
      <c r="Q69" s="71"/>
      <c r="R69" s="71"/>
      <c r="S69" s="71"/>
      <c r="T69" s="71"/>
    </row>
    <row r="70" spans="1:20" x14ac:dyDescent="0.25">
      <c r="A70" s="71" t="s">
        <v>71</v>
      </c>
      <c r="B70" s="73">
        <v>3961.9949999999999</v>
      </c>
      <c r="C70" s="71">
        <v>62.4529</v>
      </c>
      <c r="D70" s="73">
        <v>4024.4479000000001</v>
      </c>
      <c r="E70" s="73">
        <v>2682.27</v>
      </c>
      <c r="F70" s="73">
        <v>1245.5666000000001</v>
      </c>
      <c r="G70" s="71">
        <v>359.17599999999999</v>
      </c>
      <c r="H70" s="71">
        <v>580</v>
      </c>
      <c r="I70" s="71">
        <v>527.60509999999999</v>
      </c>
      <c r="J70" s="71">
        <v>39.296199999999999</v>
      </c>
      <c r="K70" s="71">
        <v>176</v>
      </c>
      <c r="L70" s="71">
        <v>96.184299999999993</v>
      </c>
      <c r="M70" s="71">
        <v>47.889400000000002</v>
      </c>
      <c r="N70" s="71">
        <v>5.25</v>
      </c>
      <c r="O70" s="71">
        <v>0</v>
      </c>
      <c r="P70" s="73">
        <v>4476.0595000000003</v>
      </c>
      <c r="Q70" s="71"/>
      <c r="R70" s="71"/>
      <c r="S70" s="71"/>
      <c r="T70" s="71"/>
    </row>
    <row r="71" spans="1:20" x14ac:dyDescent="0.25">
      <c r="A71" s="71" t="s">
        <v>504</v>
      </c>
      <c r="B71" s="71">
        <v>345.245</v>
      </c>
      <c r="C71" s="71">
        <v>9.4207000000000001</v>
      </c>
      <c r="D71" s="71">
        <v>254.64340000000001</v>
      </c>
      <c r="E71" s="71">
        <v>141.5</v>
      </c>
      <c r="F71" s="71">
        <v>109.76900000000001</v>
      </c>
      <c r="G71" s="71">
        <v>7.9326999999999996</v>
      </c>
      <c r="H71" s="71">
        <v>45</v>
      </c>
      <c r="I71" s="71">
        <v>33.383699999999997</v>
      </c>
      <c r="J71" s="71">
        <v>8.7121999999999993</v>
      </c>
      <c r="K71" s="71"/>
      <c r="L71" s="71">
        <v>6.0860000000000003</v>
      </c>
      <c r="M71" s="71"/>
      <c r="N71" s="71">
        <v>0</v>
      </c>
      <c r="O71" s="71">
        <v>0</v>
      </c>
      <c r="P71" s="71">
        <v>371.31060000000002</v>
      </c>
      <c r="Q71" s="71"/>
      <c r="R71" s="71"/>
      <c r="S71" s="71"/>
      <c r="T71" s="71"/>
    </row>
    <row r="72" spans="1:20" x14ac:dyDescent="0.25">
      <c r="A72" s="71" t="s">
        <v>72</v>
      </c>
      <c r="B72" s="71">
        <v>95.5</v>
      </c>
      <c r="C72" s="71"/>
      <c r="D72" s="71">
        <v>95.5</v>
      </c>
      <c r="E72" s="71">
        <v>42</v>
      </c>
      <c r="F72" s="71">
        <v>29.557300000000001</v>
      </c>
      <c r="G72" s="71">
        <v>3.1107</v>
      </c>
      <c r="H72" s="71">
        <v>19</v>
      </c>
      <c r="I72" s="71">
        <v>12.520099999999999</v>
      </c>
      <c r="J72" s="71">
        <v>4.8600000000000003</v>
      </c>
      <c r="K72" s="71"/>
      <c r="L72" s="71">
        <v>2.2825000000000002</v>
      </c>
      <c r="M72" s="71"/>
      <c r="N72" s="71">
        <v>0</v>
      </c>
      <c r="O72" s="71">
        <v>0</v>
      </c>
      <c r="P72" s="71">
        <v>103.47069999999999</v>
      </c>
      <c r="Q72" s="71"/>
      <c r="R72" s="71"/>
      <c r="S72" s="71"/>
      <c r="T72" s="71"/>
    </row>
    <row r="73" spans="1:20" x14ac:dyDescent="0.25">
      <c r="A73" s="71" t="s">
        <v>73</v>
      </c>
      <c r="B73" s="71">
        <v>133.5</v>
      </c>
      <c r="C73" s="71"/>
      <c r="D73" s="71">
        <v>133.5</v>
      </c>
      <c r="E73" s="71">
        <v>41</v>
      </c>
      <c r="F73" s="71">
        <v>41.318300000000001</v>
      </c>
      <c r="G73" s="71"/>
      <c r="H73" s="71">
        <v>25</v>
      </c>
      <c r="I73" s="71">
        <v>17.501899999999999</v>
      </c>
      <c r="J73" s="71">
        <v>5.6235999999999997</v>
      </c>
      <c r="K73" s="71"/>
      <c r="L73" s="71">
        <v>3.1907000000000001</v>
      </c>
      <c r="M73" s="71"/>
      <c r="N73" s="71">
        <v>0</v>
      </c>
      <c r="O73" s="71">
        <v>0</v>
      </c>
      <c r="P73" s="71">
        <v>139.12360000000001</v>
      </c>
      <c r="Q73" s="71"/>
      <c r="R73" s="71"/>
      <c r="S73" s="71"/>
      <c r="T73" s="71"/>
    </row>
    <row r="74" spans="1:20" x14ac:dyDescent="0.25">
      <c r="A74" s="71" t="s">
        <v>74</v>
      </c>
      <c r="B74" s="71">
        <v>44</v>
      </c>
      <c r="C74" s="71">
        <v>1.4942</v>
      </c>
      <c r="D74" s="71">
        <v>45.494199999999999</v>
      </c>
      <c r="E74" s="71">
        <v>36.74</v>
      </c>
      <c r="F74" s="71">
        <v>14.080500000000001</v>
      </c>
      <c r="G74" s="71">
        <v>5.6660000000000004</v>
      </c>
      <c r="H74" s="71">
        <v>10</v>
      </c>
      <c r="I74" s="71">
        <v>5.9642999999999997</v>
      </c>
      <c r="J74" s="71">
        <v>3.0268000000000002</v>
      </c>
      <c r="K74" s="71"/>
      <c r="L74" s="71">
        <v>1.0872999999999999</v>
      </c>
      <c r="M74" s="71"/>
      <c r="N74" s="71">
        <v>0</v>
      </c>
      <c r="O74" s="71">
        <v>0</v>
      </c>
      <c r="P74" s="71">
        <v>54.186999999999998</v>
      </c>
      <c r="Q74" s="71"/>
      <c r="R74" s="71"/>
      <c r="S74" s="71"/>
      <c r="T74" s="71"/>
    </row>
    <row r="75" spans="1:20" x14ac:dyDescent="0.25">
      <c r="A75" s="71" t="s">
        <v>75</v>
      </c>
      <c r="B75" s="71">
        <v>810.03499999999997</v>
      </c>
      <c r="C75" s="71">
        <v>22.664899999999999</v>
      </c>
      <c r="D75" s="71">
        <v>832.69989999999996</v>
      </c>
      <c r="E75" s="71">
        <v>273.83</v>
      </c>
      <c r="F75" s="71">
        <v>257.72059999999999</v>
      </c>
      <c r="G75" s="71">
        <v>4.0273000000000003</v>
      </c>
      <c r="H75" s="71">
        <v>112</v>
      </c>
      <c r="I75" s="71">
        <v>109.167</v>
      </c>
      <c r="J75" s="71">
        <v>2.1248</v>
      </c>
      <c r="K75" s="71">
        <v>1</v>
      </c>
      <c r="L75" s="71">
        <v>19.901499999999999</v>
      </c>
      <c r="M75" s="71"/>
      <c r="N75" s="71">
        <v>0</v>
      </c>
      <c r="O75" s="71">
        <v>0</v>
      </c>
      <c r="P75" s="71">
        <v>838.85199999999998</v>
      </c>
      <c r="Q75" s="71"/>
      <c r="R75" s="71"/>
      <c r="S75" s="71"/>
      <c r="T75" s="71"/>
    </row>
    <row r="76" spans="1:20" x14ac:dyDescent="0.25">
      <c r="A76" s="71" t="s">
        <v>76</v>
      </c>
      <c r="B76" s="71">
        <v>144.5</v>
      </c>
      <c r="C76" s="71"/>
      <c r="D76" s="71">
        <v>144.5</v>
      </c>
      <c r="E76" s="71">
        <v>57</v>
      </c>
      <c r="F76" s="71">
        <v>44.722799999999999</v>
      </c>
      <c r="G76" s="71">
        <v>3.0693000000000001</v>
      </c>
      <c r="H76" s="71">
        <v>25</v>
      </c>
      <c r="I76" s="71">
        <v>18.943999999999999</v>
      </c>
      <c r="J76" s="71">
        <v>4.5419999999999998</v>
      </c>
      <c r="K76" s="71"/>
      <c r="L76" s="71">
        <v>3.4535999999999998</v>
      </c>
      <c r="M76" s="71"/>
      <c r="N76" s="71">
        <v>0</v>
      </c>
      <c r="O76" s="71">
        <v>0</v>
      </c>
      <c r="P76" s="71">
        <v>152.1113</v>
      </c>
      <c r="Q76" s="71"/>
      <c r="R76" s="71"/>
      <c r="S76" s="71"/>
      <c r="T76" s="71"/>
    </row>
    <row r="77" spans="1:20" x14ac:dyDescent="0.25">
      <c r="A77" s="71" t="s">
        <v>77</v>
      </c>
      <c r="B77" s="71">
        <v>640.76499999999999</v>
      </c>
      <c r="C77" s="71">
        <v>10.710900000000001</v>
      </c>
      <c r="D77" s="71">
        <v>651.47590000000002</v>
      </c>
      <c r="E77" s="71">
        <v>375.18</v>
      </c>
      <c r="F77" s="71">
        <v>201.6318</v>
      </c>
      <c r="G77" s="71">
        <v>43.387099999999997</v>
      </c>
      <c r="H77" s="71">
        <v>87</v>
      </c>
      <c r="I77" s="71">
        <v>85.408500000000004</v>
      </c>
      <c r="J77" s="71">
        <v>1.1936</v>
      </c>
      <c r="K77" s="71"/>
      <c r="L77" s="71">
        <v>15.5703</v>
      </c>
      <c r="M77" s="71"/>
      <c r="N77" s="71">
        <v>0</v>
      </c>
      <c r="O77" s="71">
        <v>0</v>
      </c>
      <c r="P77" s="71">
        <v>696.0566</v>
      </c>
      <c r="Q77" s="71"/>
      <c r="R77" s="71"/>
      <c r="S77" s="71"/>
      <c r="T77" s="71"/>
    </row>
    <row r="78" spans="1:20" x14ac:dyDescent="0.25">
      <c r="A78" s="71" t="s">
        <v>78</v>
      </c>
      <c r="B78" s="71">
        <v>465.935</v>
      </c>
      <c r="C78" s="71">
        <v>17.490200000000002</v>
      </c>
      <c r="D78" s="71">
        <v>483.42520000000002</v>
      </c>
      <c r="E78" s="71">
        <v>295</v>
      </c>
      <c r="F78" s="71">
        <v>149.62010000000001</v>
      </c>
      <c r="G78" s="71">
        <v>36.344999999999999</v>
      </c>
      <c r="H78" s="71">
        <v>68</v>
      </c>
      <c r="I78" s="71">
        <v>63.377000000000002</v>
      </c>
      <c r="J78" s="71">
        <v>3.4672000000000001</v>
      </c>
      <c r="K78" s="71"/>
      <c r="L78" s="71">
        <v>11.553900000000001</v>
      </c>
      <c r="M78" s="71"/>
      <c r="N78" s="71">
        <v>11</v>
      </c>
      <c r="O78" s="71">
        <v>0</v>
      </c>
      <c r="P78" s="71">
        <v>534.23739999999998</v>
      </c>
      <c r="Q78" s="71"/>
      <c r="R78" s="71"/>
      <c r="S78" s="71"/>
      <c r="T78" s="71"/>
    </row>
    <row r="79" spans="1:20" x14ac:dyDescent="0.25">
      <c r="A79" s="71" t="s">
        <v>79</v>
      </c>
      <c r="B79" s="71">
        <v>514</v>
      </c>
      <c r="C79" s="71">
        <v>4.3536000000000001</v>
      </c>
      <c r="D79" s="71">
        <v>518.35360000000003</v>
      </c>
      <c r="E79" s="71">
        <v>153</v>
      </c>
      <c r="F79" s="71">
        <v>160.43039999999999</v>
      </c>
      <c r="G79" s="71"/>
      <c r="H79" s="71">
        <v>80</v>
      </c>
      <c r="I79" s="71">
        <v>67.956199999999995</v>
      </c>
      <c r="J79" s="71">
        <v>9.0328999999999997</v>
      </c>
      <c r="K79" s="71">
        <v>1</v>
      </c>
      <c r="L79" s="71">
        <v>12.3887</v>
      </c>
      <c r="M79" s="71"/>
      <c r="N79" s="71">
        <v>0</v>
      </c>
      <c r="O79" s="71">
        <v>0</v>
      </c>
      <c r="P79" s="71">
        <v>527.38649999999996</v>
      </c>
      <c r="Q79" s="71"/>
      <c r="R79" s="71"/>
      <c r="S79" s="71"/>
      <c r="T79" s="71"/>
    </row>
    <row r="80" spans="1:20" x14ac:dyDescent="0.25">
      <c r="A80" s="71" t="s">
        <v>505</v>
      </c>
      <c r="B80" s="71">
        <v>176.5</v>
      </c>
      <c r="C80" s="71">
        <v>0.7954</v>
      </c>
      <c r="D80" s="71">
        <v>133</v>
      </c>
      <c r="E80" s="71">
        <v>43</v>
      </c>
      <c r="F80" s="71">
        <v>54.872900000000001</v>
      </c>
      <c r="G80" s="71"/>
      <c r="H80" s="71">
        <v>19</v>
      </c>
      <c r="I80" s="71">
        <v>17.436299999999999</v>
      </c>
      <c r="J80" s="71">
        <v>1.1728000000000001</v>
      </c>
      <c r="K80" s="71"/>
      <c r="L80" s="71">
        <v>3.1787000000000001</v>
      </c>
      <c r="M80" s="71"/>
      <c r="N80" s="71">
        <v>0</v>
      </c>
      <c r="O80" s="71">
        <v>0</v>
      </c>
      <c r="P80" s="71">
        <v>178.4682</v>
      </c>
      <c r="Q80" s="71"/>
      <c r="R80" s="71"/>
      <c r="S80" s="71"/>
      <c r="T80" s="71"/>
    </row>
    <row r="81" spans="1:20" x14ac:dyDescent="0.25">
      <c r="A81" s="71" t="s">
        <v>80</v>
      </c>
      <c r="B81" s="73">
        <v>6104.3450000000003</v>
      </c>
      <c r="C81" s="71">
        <v>224.8759</v>
      </c>
      <c r="D81" s="73">
        <v>6329.2209000000003</v>
      </c>
      <c r="E81" s="73">
        <v>1730.14</v>
      </c>
      <c r="F81" s="73">
        <v>1958.8939</v>
      </c>
      <c r="G81" s="71"/>
      <c r="H81" s="71">
        <v>546</v>
      </c>
      <c r="I81" s="71">
        <v>829.76089999999999</v>
      </c>
      <c r="J81" s="71"/>
      <c r="K81" s="71">
        <v>118</v>
      </c>
      <c r="L81" s="71">
        <v>151.26840000000001</v>
      </c>
      <c r="M81" s="71"/>
      <c r="N81" s="71">
        <v>59.5</v>
      </c>
      <c r="O81" s="71">
        <v>0</v>
      </c>
      <c r="P81" s="73">
        <v>6388.7209000000003</v>
      </c>
      <c r="Q81" s="71"/>
      <c r="R81" s="71"/>
      <c r="S81" s="71"/>
      <c r="T81" s="71"/>
    </row>
    <row r="82" spans="1:20" x14ac:dyDescent="0.25">
      <c r="A82" s="71" t="s">
        <v>81</v>
      </c>
      <c r="B82" s="71">
        <v>736.18499999999995</v>
      </c>
      <c r="C82" s="71">
        <v>21.043099999999999</v>
      </c>
      <c r="D82" s="71">
        <v>757.22810000000004</v>
      </c>
      <c r="E82" s="71">
        <v>306.39999999999998</v>
      </c>
      <c r="F82" s="71">
        <v>234.3621</v>
      </c>
      <c r="G82" s="71">
        <v>18.009499999999999</v>
      </c>
      <c r="H82" s="71">
        <v>125</v>
      </c>
      <c r="I82" s="71">
        <v>99.272599999999997</v>
      </c>
      <c r="J82" s="71">
        <v>19.295500000000001</v>
      </c>
      <c r="K82" s="71"/>
      <c r="L82" s="71">
        <v>18.097799999999999</v>
      </c>
      <c r="M82" s="71"/>
      <c r="N82" s="71">
        <v>9</v>
      </c>
      <c r="O82" s="71">
        <v>0</v>
      </c>
      <c r="P82" s="71">
        <v>803.53309999999999</v>
      </c>
      <c r="Q82" s="71"/>
      <c r="R82" s="71"/>
      <c r="S82" s="71"/>
      <c r="T82" s="71"/>
    </row>
    <row r="83" spans="1:20" x14ac:dyDescent="0.25">
      <c r="A83" s="71" t="s">
        <v>506</v>
      </c>
      <c r="B83" s="71">
        <v>188.45</v>
      </c>
      <c r="C83" s="71">
        <v>0.33679999999999999</v>
      </c>
      <c r="D83" s="71">
        <v>142.64930000000001</v>
      </c>
      <c r="E83" s="71">
        <v>55</v>
      </c>
      <c r="F83" s="71">
        <v>58.429499999999997</v>
      </c>
      <c r="G83" s="71"/>
      <c r="H83" s="71">
        <v>18</v>
      </c>
      <c r="I83" s="71">
        <v>18.7013</v>
      </c>
      <c r="J83" s="71"/>
      <c r="K83" s="71"/>
      <c r="L83" s="71">
        <v>3.4093</v>
      </c>
      <c r="M83" s="71"/>
      <c r="N83" s="71">
        <v>0</v>
      </c>
      <c r="O83" s="71">
        <v>0</v>
      </c>
      <c r="P83" s="71">
        <v>188.7868</v>
      </c>
      <c r="Q83" s="71"/>
      <c r="R83" s="71"/>
      <c r="S83" s="71"/>
      <c r="T83" s="71"/>
    </row>
    <row r="84" spans="1:20" x14ac:dyDescent="0.25">
      <c r="A84" s="71" t="s">
        <v>82</v>
      </c>
      <c r="B84" s="73">
        <v>2017.825</v>
      </c>
      <c r="C84" s="71">
        <v>57.556800000000003</v>
      </c>
      <c r="D84" s="73">
        <v>2075.3818000000001</v>
      </c>
      <c r="E84" s="71">
        <v>339</v>
      </c>
      <c r="F84" s="71">
        <v>642.33069999999998</v>
      </c>
      <c r="G84" s="71"/>
      <c r="H84" s="71">
        <v>222</v>
      </c>
      <c r="I84" s="71">
        <v>272.08260000000001</v>
      </c>
      <c r="J84" s="71"/>
      <c r="K84" s="71">
        <v>20</v>
      </c>
      <c r="L84" s="71">
        <v>49.601599999999998</v>
      </c>
      <c r="M84" s="71"/>
      <c r="N84" s="71">
        <v>0</v>
      </c>
      <c r="O84" s="71">
        <v>0</v>
      </c>
      <c r="P84" s="73">
        <v>2075.3818000000001</v>
      </c>
      <c r="Q84" s="71"/>
      <c r="R84" s="71"/>
      <c r="S84" s="71"/>
      <c r="T84" s="71"/>
    </row>
    <row r="85" spans="1:20" x14ac:dyDescent="0.25">
      <c r="A85" s="71" t="s">
        <v>83</v>
      </c>
      <c r="B85" s="73">
        <v>2066.1999999999998</v>
      </c>
      <c r="C85" s="71">
        <v>46.123100000000001</v>
      </c>
      <c r="D85" s="73">
        <v>2112.3231000000001</v>
      </c>
      <c r="E85" s="71">
        <v>717.83</v>
      </c>
      <c r="F85" s="71">
        <v>653.76400000000001</v>
      </c>
      <c r="G85" s="71">
        <v>16.016500000000001</v>
      </c>
      <c r="H85" s="71">
        <v>241</v>
      </c>
      <c r="I85" s="71">
        <v>276.92559999999997</v>
      </c>
      <c r="J85" s="71"/>
      <c r="K85" s="71">
        <v>37</v>
      </c>
      <c r="L85" s="71">
        <v>50.484499999999997</v>
      </c>
      <c r="M85" s="71"/>
      <c r="N85" s="71">
        <v>0</v>
      </c>
      <c r="O85" s="71">
        <v>0</v>
      </c>
      <c r="P85" s="73">
        <v>2128.3395999999998</v>
      </c>
      <c r="Q85" s="71"/>
      <c r="R85" s="71"/>
      <c r="S85" s="71"/>
      <c r="T85" s="71"/>
    </row>
    <row r="86" spans="1:20" x14ac:dyDescent="0.25">
      <c r="A86" s="71" t="s">
        <v>84</v>
      </c>
      <c r="B86" s="71">
        <v>274.5</v>
      </c>
      <c r="C86" s="71"/>
      <c r="D86" s="71">
        <v>274.5</v>
      </c>
      <c r="E86" s="71">
        <v>122</v>
      </c>
      <c r="F86" s="71">
        <v>84.957800000000006</v>
      </c>
      <c r="G86" s="71">
        <v>9.2606000000000002</v>
      </c>
      <c r="H86" s="71">
        <v>44</v>
      </c>
      <c r="I86" s="71">
        <v>35.987000000000002</v>
      </c>
      <c r="J86" s="71">
        <v>6.0098000000000003</v>
      </c>
      <c r="K86" s="71"/>
      <c r="L86" s="71">
        <v>6.5606</v>
      </c>
      <c r="M86" s="71"/>
      <c r="N86" s="71">
        <v>0</v>
      </c>
      <c r="O86" s="71">
        <v>0</v>
      </c>
      <c r="P86" s="71">
        <v>289.7704</v>
      </c>
      <c r="Q86" s="71"/>
      <c r="R86" s="71"/>
      <c r="S86" s="71"/>
      <c r="T86" s="71"/>
    </row>
    <row r="87" spans="1:20" x14ac:dyDescent="0.25">
      <c r="A87" s="71" t="s">
        <v>85</v>
      </c>
      <c r="B87" s="71">
        <v>437</v>
      </c>
      <c r="C87" s="71"/>
      <c r="D87" s="71">
        <v>437</v>
      </c>
      <c r="E87" s="71">
        <v>147</v>
      </c>
      <c r="F87" s="71">
        <v>135.25149999999999</v>
      </c>
      <c r="G87" s="71">
        <v>2.9371</v>
      </c>
      <c r="H87" s="71">
        <v>76</v>
      </c>
      <c r="I87" s="71">
        <v>57.290700000000001</v>
      </c>
      <c r="J87" s="71">
        <v>14.032</v>
      </c>
      <c r="K87" s="71"/>
      <c r="L87" s="71">
        <v>10.4443</v>
      </c>
      <c r="M87" s="71"/>
      <c r="N87" s="71">
        <v>0</v>
      </c>
      <c r="O87" s="71">
        <v>0</v>
      </c>
      <c r="P87" s="71">
        <v>453.96910000000003</v>
      </c>
      <c r="Q87" s="71"/>
      <c r="R87" s="71"/>
      <c r="S87" s="71"/>
      <c r="T87" s="71"/>
    </row>
    <row r="88" spans="1:20" x14ac:dyDescent="0.25">
      <c r="A88" s="71" t="s">
        <v>86</v>
      </c>
      <c r="B88" s="73">
        <v>3907.73</v>
      </c>
      <c r="C88" s="71">
        <v>145.67099999999999</v>
      </c>
      <c r="D88" s="73">
        <v>4053.4009999999998</v>
      </c>
      <c r="E88" s="73">
        <v>2245.46</v>
      </c>
      <c r="F88" s="73">
        <v>1273.1759</v>
      </c>
      <c r="G88" s="71">
        <v>243.071</v>
      </c>
      <c r="H88" s="71">
        <v>676</v>
      </c>
      <c r="I88" s="71">
        <v>539.29999999999995</v>
      </c>
      <c r="J88" s="71">
        <v>102.52500000000001</v>
      </c>
      <c r="K88" s="71">
        <v>236</v>
      </c>
      <c r="L88" s="71">
        <v>98.316299999999998</v>
      </c>
      <c r="M88" s="71">
        <v>82.610200000000006</v>
      </c>
      <c r="N88" s="71">
        <v>29.5</v>
      </c>
      <c r="O88" s="71">
        <v>0</v>
      </c>
      <c r="P88" s="73">
        <v>4511.1072000000004</v>
      </c>
      <c r="Q88" s="71"/>
      <c r="R88" s="71"/>
      <c r="S88" s="71"/>
      <c r="T88" s="71"/>
    </row>
    <row r="89" spans="1:20" x14ac:dyDescent="0.25">
      <c r="A89" s="71" t="s">
        <v>87</v>
      </c>
      <c r="B89" s="71">
        <v>59.5</v>
      </c>
      <c r="C89" s="71">
        <v>0.75290000000000001</v>
      </c>
      <c r="D89" s="71">
        <v>60.252899999999997</v>
      </c>
      <c r="E89" s="71"/>
      <c r="F89" s="71">
        <v>18.648299999999999</v>
      </c>
      <c r="G89" s="71"/>
      <c r="H89" s="71"/>
      <c r="I89" s="71">
        <v>7.8992000000000004</v>
      </c>
      <c r="J89" s="71"/>
      <c r="K89" s="71"/>
      <c r="L89" s="71">
        <v>1.44</v>
      </c>
      <c r="M89" s="71"/>
      <c r="N89" s="71">
        <v>0</v>
      </c>
      <c r="O89" s="71">
        <v>0</v>
      </c>
      <c r="P89" s="71">
        <v>60.252899999999997</v>
      </c>
      <c r="Q89" s="71"/>
      <c r="R89" s="71"/>
      <c r="S89" s="71"/>
      <c r="T89" s="71"/>
    </row>
    <row r="90" spans="1:20" x14ac:dyDescent="0.25">
      <c r="A90" s="71" t="s">
        <v>88</v>
      </c>
      <c r="B90" s="71">
        <v>911.97</v>
      </c>
      <c r="C90" s="71">
        <v>44.334299999999999</v>
      </c>
      <c r="D90" s="71">
        <v>956.30430000000001</v>
      </c>
      <c r="E90" s="71">
        <v>464.5</v>
      </c>
      <c r="F90" s="71">
        <v>295.97620000000001</v>
      </c>
      <c r="G90" s="71">
        <v>42.131</v>
      </c>
      <c r="H90" s="71">
        <v>87</v>
      </c>
      <c r="I90" s="71">
        <v>125.3715</v>
      </c>
      <c r="J90" s="71"/>
      <c r="K90" s="71"/>
      <c r="L90" s="71">
        <v>22.855699999999999</v>
      </c>
      <c r="M90" s="71"/>
      <c r="N90" s="71">
        <v>12</v>
      </c>
      <c r="O90" s="71">
        <v>0</v>
      </c>
      <c r="P90" s="73">
        <v>1010.4353</v>
      </c>
      <c r="Q90" s="71"/>
      <c r="R90" s="71"/>
      <c r="S90" s="71"/>
      <c r="T90" s="71"/>
    </row>
    <row r="91" spans="1:20" x14ac:dyDescent="0.25">
      <c r="A91" s="71" t="s">
        <v>89</v>
      </c>
      <c r="B91" s="73">
        <v>1086.29</v>
      </c>
      <c r="C91" s="71">
        <v>48.862000000000002</v>
      </c>
      <c r="D91" s="73">
        <v>1135.152</v>
      </c>
      <c r="E91" s="71">
        <v>607.34</v>
      </c>
      <c r="F91" s="71">
        <v>351.3295</v>
      </c>
      <c r="G91" s="71">
        <v>64.003799999999998</v>
      </c>
      <c r="H91" s="71">
        <v>127</v>
      </c>
      <c r="I91" s="71">
        <v>148.8184</v>
      </c>
      <c r="J91" s="71"/>
      <c r="K91" s="71"/>
      <c r="L91" s="71">
        <v>27.130099999999999</v>
      </c>
      <c r="M91" s="71"/>
      <c r="N91" s="71">
        <v>0</v>
      </c>
      <c r="O91" s="71">
        <v>0</v>
      </c>
      <c r="P91" s="73">
        <v>1199.1558</v>
      </c>
      <c r="Q91" s="71"/>
      <c r="R91" s="71"/>
      <c r="S91" s="71"/>
      <c r="T91" s="71"/>
    </row>
    <row r="92" spans="1:20" x14ac:dyDescent="0.25">
      <c r="A92" s="71" t="s">
        <v>90</v>
      </c>
      <c r="B92" s="71">
        <v>136.5</v>
      </c>
      <c r="C92" s="71">
        <v>1.5299999999999999E-2</v>
      </c>
      <c r="D92" s="71">
        <v>136.5153</v>
      </c>
      <c r="E92" s="71">
        <v>49</v>
      </c>
      <c r="F92" s="71">
        <v>42.2515</v>
      </c>
      <c r="G92" s="71">
        <v>1.6871</v>
      </c>
      <c r="H92" s="71">
        <v>25</v>
      </c>
      <c r="I92" s="71">
        <v>17.897200000000002</v>
      </c>
      <c r="J92" s="71">
        <v>5.3270999999999997</v>
      </c>
      <c r="K92" s="71"/>
      <c r="L92" s="71">
        <v>3.2627000000000002</v>
      </c>
      <c r="M92" s="71"/>
      <c r="N92" s="71">
        <v>0</v>
      </c>
      <c r="O92" s="71">
        <v>0</v>
      </c>
      <c r="P92" s="71">
        <v>143.52950000000001</v>
      </c>
      <c r="Q92" s="71"/>
      <c r="R92" s="71"/>
      <c r="S92" s="71"/>
      <c r="T92" s="71"/>
    </row>
    <row r="93" spans="1:20" x14ac:dyDescent="0.25">
      <c r="A93" s="71" t="s">
        <v>91</v>
      </c>
      <c r="B93" s="71">
        <v>238.5</v>
      </c>
      <c r="C93" s="71"/>
      <c r="D93" s="71">
        <v>238.5</v>
      </c>
      <c r="E93" s="71">
        <v>116</v>
      </c>
      <c r="F93" s="71">
        <v>73.815799999999996</v>
      </c>
      <c r="G93" s="71">
        <v>10.546099999999999</v>
      </c>
      <c r="H93" s="71">
        <v>45</v>
      </c>
      <c r="I93" s="71">
        <v>31.267399999999999</v>
      </c>
      <c r="J93" s="71">
        <v>10.2995</v>
      </c>
      <c r="K93" s="71"/>
      <c r="L93" s="71">
        <v>5.7001999999999997</v>
      </c>
      <c r="M93" s="71"/>
      <c r="N93" s="71">
        <v>0</v>
      </c>
      <c r="O93" s="71">
        <v>0</v>
      </c>
      <c r="P93" s="71">
        <v>259.34559999999999</v>
      </c>
      <c r="Q93" s="71"/>
      <c r="R93" s="71"/>
      <c r="S93" s="71"/>
      <c r="T93" s="71"/>
    </row>
    <row r="94" spans="1:20" x14ac:dyDescent="0.25">
      <c r="A94" s="71" t="s">
        <v>92</v>
      </c>
      <c r="B94" s="71">
        <v>105</v>
      </c>
      <c r="C94" s="71"/>
      <c r="D94" s="71">
        <v>105</v>
      </c>
      <c r="E94" s="71">
        <v>46</v>
      </c>
      <c r="F94" s="71">
        <v>32.497500000000002</v>
      </c>
      <c r="G94" s="71">
        <v>3.3755999999999999</v>
      </c>
      <c r="H94" s="71">
        <v>13</v>
      </c>
      <c r="I94" s="71">
        <v>13.765499999999999</v>
      </c>
      <c r="J94" s="71"/>
      <c r="K94" s="71"/>
      <c r="L94" s="71">
        <v>2.5095000000000001</v>
      </c>
      <c r="M94" s="71"/>
      <c r="N94" s="71">
        <v>0</v>
      </c>
      <c r="O94" s="71">
        <v>0</v>
      </c>
      <c r="P94" s="71">
        <v>108.37560000000001</v>
      </c>
      <c r="Q94" s="71"/>
      <c r="R94" s="71"/>
      <c r="S94" s="71"/>
      <c r="T94" s="71"/>
    </row>
    <row r="95" spans="1:20" x14ac:dyDescent="0.25">
      <c r="A95" s="71" t="s">
        <v>93</v>
      </c>
      <c r="B95" s="71">
        <v>464.27499999999998</v>
      </c>
      <c r="C95" s="71"/>
      <c r="D95" s="71">
        <v>464.27499999999998</v>
      </c>
      <c r="E95" s="71">
        <v>183.82</v>
      </c>
      <c r="F95" s="71">
        <v>143.69309999999999</v>
      </c>
      <c r="G95" s="71">
        <v>10.031700000000001</v>
      </c>
      <c r="H95" s="71">
        <v>68</v>
      </c>
      <c r="I95" s="71">
        <v>60.866500000000002</v>
      </c>
      <c r="J95" s="71">
        <v>5.3502000000000001</v>
      </c>
      <c r="K95" s="71"/>
      <c r="L95" s="71">
        <v>11.0962</v>
      </c>
      <c r="M95" s="71"/>
      <c r="N95" s="71">
        <v>0</v>
      </c>
      <c r="O95" s="71">
        <v>0</v>
      </c>
      <c r="P95" s="71">
        <v>479.65690000000001</v>
      </c>
      <c r="Q95" s="71"/>
      <c r="R95" s="71"/>
      <c r="S95" s="71"/>
      <c r="T95" s="71"/>
    </row>
    <row r="96" spans="1:20" x14ac:dyDescent="0.25">
      <c r="A96" s="71" t="s">
        <v>94</v>
      </c>
      <c r="B96" s="71">
        <v>270.5</v>
      </c>
      <c r="C96" s="71"/>
      <c r="D96" s="71">
        <v>270.5</v>
      </c>
      <c r="E96" s="71">
        <v>146</v>
      </c>
      <c r="F96" s="71">
        <v>83.719800000000006</v>
      </c>
      <c r="G96" s="71">
        <v>15.5701</v>
      </c>
      <c r="H96" s="71">
        <v>28</v>
      </c>
      <c r="I96" s="71">
        <v>35.462600000000002</v>
      </c>
      <c r="J96" s="71"/>
      <c r="K96" s="71"/>
      <c r="L96" s="71">
        <v>6.4649999999999999</v>
      </c>
      <c r="M96" s="71"/>
      <c r="N96" s="71">
        <v>3</v>
      </c>
      <c r="O96" s="71">
        <v>0</v>
      </c>
      <c r="P96" s="71">
        <v>289.07010000000002</v>
      </c>
      <c r="Q96" s="71"/>
      <c r="R96" s="71"/>
      <c r="S96" s="71"/>
      <c r="T96" s="71"/>
    </row>
    <row r="97" spans="1:20" x14ac:dyDescent="0.25">
      <c r="A97" s="71" t="s">
        <v>95</v>
      </c>
      <c r="B97" s="73">
        <v>6331.68</v>
      </c>
      <c r="C97" s="71">
        <v>249.4528</v>
      </c>
      <c r="D97" s="73">
        <v>6581.1328000000003</v>
      </c>
      <c r="E97" s="73">
        <v>1402.36</v>
      </c>
      <c r="F97" s="73">
        <v>2036.8606</v>
      </c>
      <c r="G97" s="71"/>
      <c r="H97" s="71">
        <v>661</v>
      </c>
      <c r="I97" s="71">
        <v>862.78650000000005</v>
      </c>
      <c r="J97" s="71"/>
      <c r="K97" s="71">
        <v>272</v>
      </c>
      <c r="L97" s="71">
        <v>157.28909999999999</v>
      </c>
      <c r="M97" s="71">
        <v>68.826599999999999</v>
      </c>
      <c r="N97" s="71">
        <v>11.5</v>
      </c>
      <c r="O97" s="71">
        <v>0</v>
      </c>
      <c r="P97" s="73">
        <v>6661.4593999999997</v>
      </c>
      <c r="Q97" s="71"/>
      <c r="R97" s="71"/>
      <c r="S97" s="71"/>
      <c r="T97" s="71"/>
    </row>
    <row r="98" spans="1:20" x14ac:dyDescent="0.25">
      <c r="A98" s="71" t="s">
        <v>96</v>
      </c>
      <c r="B98" s="71">
        <v>665.69</v>
      </c>
      <c r="C98" s="71">
        <v>39.159599999999998</v>
      </c>
      <c r="D98" s="71">
        <v>704.84960000000001</v>
      </c>
      <c r="E98" s="71">
        <v>309.27999999999997</v>
      </c>
      <c r="F98" s="71">
        <v>218.15100000000001</v>
      </c>
      <c r="G98" s="71">
        <v>22.782299999999999</v>
      </c>
      <c r="H98" s="71">
        <v>78</v>
      </c>
      <c r="I98" s="71">
        <v>92.405799999999999</v>
      </c>
      <c r="J98" s="71"/>
      <c r="K98" s="71">
        <v>11</v>
      </c>
      <c r="L98" s="71">
        <v>16.8459</v>
      </c>
      <c r="M98" s="71"/>
      <c r="N98" s="71">
        <v>10</v>
      </c>
      <c r="O98" s="71">
        <v>0</v>
      </c>
      <c r="P98" s="71">
        <v>737.63189999999997</v>
      </c>
      <c r="Q98" s="71"/>
      <c r="R98" s="71"/>
      <c r="S98" s="71"/>
      <c r="T98" s="71"/>
    </row>
    <row r="99" spans="1:20" x14ac:dyDescent="0.25">
      <c r="A99" s="71" t="s">
        <v>97</v>
      </c>
      <c r="B99" s="71">
        <v>363.5</v>
      </c>
      <c r="C99" s="71">
        <v>17.9331</v>
      </c>
      <c r="D99" s="71">
        <v>381.43310000000002</v>
      </c>
      <c r="E99" s="71">
        <v>163</v>
      </c>
      <c r="F99" s="71">
        <v>118.0535</v>
      </c>
      <c r="G99" s="71">
        <v>11.236599999999999</v>
      </c>
      <c r="H99" s="71">
        <v>61</v>
      </c>
      <c r="I99" s="71">
        <v>50.005899999999997</v>
      </c>
      <c r="J99" s="71">
        <v>8.2455999999999996</v>
      </c>
      <c r="K99" s="71">
        <v>3</v>
      </c>
      <c r="L99" s="71">
        <v>9.1163000000000007</v>
      </c>
      <c r="M99" s="71"/>
      <c r="N99" s="71">
        <v>0</v>
      </c>
      <c r="O99" s="71">
        <v>0</v>
      </c>
      <c r="P99" s="71">
        <v>400.9153</v>
      </c>
      <c r="Q99" s="71"/>
      <c r="R99" s="71"/>
      <c r="S99" s="71"/>
      <c r="T99" s="71"/>
    </row>
    <row r="100" spans="1:20" x14ac:dyDescent="0.25">
      <c r="A100" s="71" t="s">
        <v>98</v>
      </c>
      <c r="B100" s="73">
        <v>1233.49</v>
      </c>
      <c r="C100" s="71">
        <v>44.070500000000003</v>
      </c>
      <c r="D100" s="73">
        <v>1277.5605</v>
      </c>
      <c r="E100" s="71">
        <v>392.77</v>
      </c>
      <c r="F100" s="71">
        <v>395.40499999999997</v>
      </c>
      <c r="G100" s="71"/>
      <c r="H100" s="71">
        <v>108</v>
      </c>
      <c r="I100" s="71">
        <v>167.48820000000001</v>
      </c>
      <c r="J100" s="71"/>
      <c r="K100" s="71">
        <v>13</v>
      </c>
      <c r="L100" s="71">
        <v>30.5337</v>
      </c>
      <c r="M100" s="71"/>
      <c r="N100" s="71">
        <v>4.75</v>
      </c>
      <c r="O100" s="71">
        <v>0</v>
      </c>
      <c r="P100" s="73">
        <v>1282.3105</v>
      </c>
      <c r="Q100" s="71"/>
      <c r="R100" s="71"/>
      <c r="S100" s="71"/>
      <c r="T100" s="71"/>
    </row>
    <row r="101" spans="1:20" x14ac:dyDescent="0.25">
      <c r="A101" s="71" t="s">
        <v>99</v>
      </c>
      <c r="B101" s="73">
        <v>5798.8549999999996</v>
      </c>
      <c r="C101" s="71">
        <v>135.3356</v>
      </c>
      <c r="D101" s="73">
        <v>5934.1905999999999</v>
      </c>
      <c r="E101" s="73">
        <v>1858.58</v>
      </c>
      <c r="F101" s="73">
        <v>1836.6320000000001</v>
      </c>
      <c r="G101" s="71">
        <v>5.4870000000000001</v>
      </c>
      <c r="H101" s="71">
        <v>705</v>
      </c>
      <c r="I101" s="71">
        <v>777.97239999999999</v>
      </c>
      <c r="J101" s="71"/>
      <c r="K101" s="71">
        <v>275</v>
      </c>
      <c r="L101" s="71">
        <v>141.8272</v>
      </c>
      <c r="M101" s="71">
        <v>79.903700000000001</v>
      </c>
      <c r="N101" s="71">
        <v>37.5</v>
      </c>
      <c r="O101" s="71">
        <v>0</v>
      </c>
      <c r="P101" s="73">
        <v>6057.0812999999998</v>
      </c>
      <c r="Q101" s="71"/>
      <c r="R101" s="71"/>
      <c r="S101" s="71"/>
      <c r="T101" s="71"/>
    </row>
    <row r="102" spans="1:20" x14ac:dyDescent="0.25">
      <c r="A102" s="71" t="s">
        <v>100</v>
      </c>
      <c r="B102" s="71">
        <v>672.82</v>
      </c>
      <c r="C102" s="71">
        <v>17.592500000000001</v>
      </c>
      <c r="D102" s="71">
        <v>690.41250000000002</v>
      </c>
      <c r="E102" s="71">
        <v>269.94</v>
      </c>
      <c r="F102" s="71">
        <v>213.68270000000001</v>
      </c>
      <c r="G102" s="71">
        <v>14.064299999999999</v>
      </c>
      <c r="H102" s="71">
        <v>83</v>
      </c>
      <c r="I102" s="71">
        <v>90.513099999999994</v>
      </c>
      <c r="J102" s="71"/>
      <c r="K102" s="71">
        <v>22</v>
      </c>
      <c r="L102" s="71">
        <v>16.500900000000001</v>
      </c>
      <c r="M102" s="71">
        <v>3.2995000000000001</v>
      </c>
      <c r="N102" s="71">
        <v>5.5</v>
      </c>
      <c r="O102" s="71">
        <v>0</v>
      </c>
      <c r="P102" s="71">
        <v>713.27629999999999</v>
      </c>
      <c r="Q102" s="71"/>
      <c r="R102" s="71"/>
      <c r="S102" s="71"/>
      <c r="T102" s="71"/>
    </row>
    <row r="103" spans="1:20" x14ac:dyDescent="0.25">
      <c r="A103" s="71" t="s">
        <v>101</v>
      </c>
      <c r="B103" s="71">
        <v>989.82</v>
      </c>
      <c r="C103" s="71">
        <v>22.7395</v>
      </c>
      <c r="D103" s="73">
        <v>1012.5595</v>
      </c>
      <c r="E103" s="71">
        <v>498</v>
      </c>
      <c r="F103" s="71">
        <v>313.38720000000001</v>
      </c>
      <c r="G103" s="71">
        <v>46.153199999999998</v>
      </c>
      <c r="H103" s="71">
        <v>185</v>
      </c>
      <c r="I103" s="71">
        <v>132.7466</v>
      </c>
      <c r="J103" s="71">
        <v>39.190100000000001</v>
      </c>
      <c r="K103" s="71">
        <v>1</v>
      </c>
      <c r="L103" s="71">
        <v>24.200199999999999</v>
      </c>
      <c r="M103" s="71"/>
      <c r="N103" s="71">
        <v>0</v>
      </c>
      <c r="O103" s="71">
        <v>0</v>
      </c>
      <c r="P103" s="73">
        <v>1097.9028000000001</v>
      </c>
      <c r="Q103" s="71"/>
      <c r="R103" s="71"/>
      <c r="S103" s="71"/>
      <c r="T103" s="71"/>
    </row>
    <row r="104" spans="1:20" x14ac:dyDescent="0.25">
      <c r="A104" s="71" t="s">
        <v>102</v>
      </c>
      <c r="B104" s="73">
        <v>3387.0050000000001</v>
      </c>
      <c r="C104" s="71">
        <v>79.792299999999997</v>
      </c>
      <c r="D104" s="73">
        <v>3466.7973000000002</v>
      </c>
      <c r="E104" s="71">
        <v>533.42999999999995</v>
      </c>
      <c r="F104" s="73">
        <v>1072.9738</v>
      </c>
      <c r="G104" s="71"/>
      <c r="H104" s="71">
        <v>400</v>
      </c>
      <c r="I104" s="71">
        <v>454.49709999999999</v>
      </c>
      <c r="J104" s="71"/>
      <c r="K104" s="71">
        <v>5</v>
      </c>
      <c r="L104" s="71">
        <v>82.856499999999997</v>
      </c>
      <c r="M104" s="71"/>
      <c r="N104" s="71">
        <v>4.5</v>
      </c>
      <c r="O104" s="71">
        <v>0</v>
      </c>
      <c r="P104" s="73">
        <v>3471.2973000000002</v>
      </c>
      <c r="Q104" s="71"/>
      <c r="R104" s="71"/>
      <c r="S104" s="71"/>
      <c r="T104" s="71"/>
    </row>
    <row r="105" spans="1:20" x14ac:dyDescent="0.25">
      <c r="A105" s="71" t="s">
        <v>103</v>
      </c>
      <c r="B105" s="73">
        <v>2462.7249999999999</v>
      </c>
      <c r="C105" s="71">
        <v>78.369299999999996</v>
      </c>
      <c r="D105" s="73">
        <v>2541.0943000000002</v>
      </c>
      <c r="E105" s="71">
        <v>333.66</v>
      </c>
      <c r="F105" s="71">
        <v>786.46870000000001</v>
      </c>
      <c r="G105" s="71"/>
      <c r="H105" s="71">
        <v>177</v>
      </c>
      <c r="I105" s="71">
        <v>333.13749999999999</v>
      </c>
      <c r="J105" s="71"/>
      <c r="K105" s="71">
        <v>4</v>
      </c>
      <c r="L105" s="71">
        <v>60.732199999999999</v>
      </c>
      <c r="M105" s="71"/>
      <c r="N105" s="71">
        <v>0</v>
      </c>
      <c r="O105" s="71">
        <v>0</v>
      </c>
      <c r="P105" s="73">
        <v>2541.0943000000002</v>
      </c>
      <c r="Q105" s="71"/>
      <c r="R105" s="71"/>
      <c r="S105" s="71"/>
      <c r="T105" s="71"/>
    </row>
    <row r="106" spans="1:20" x14ac:dyDescent="0.25">
      <c r="A106" s="71" t="s">
        <v>104</v>
      </c>
      <c r="B106" s="73">
        <v>2439.19</v>
      </c>
      <c r="C106" s="71">
        <v>106.5099</v>
      </c>
      <c r="D106" s="73">
        <v>2545.6999000000001</v>
      </c>
      <c r="E106" s="73">
        <v>1125.97</v>
      </c>
      <c r="F106" s="71">
        <v>787.89409999999998</v>
      </c>
      <c r="G106" s="71">
        <v>84.519000000000005</v>
      </c>
      <c r="H106" s="71">
        <v>332</v>
      </c>
      <c r="I106" s="71">
        <v>333.74130000000002</v>
      </c>
      <c r="J106" s="71"/>
      <c r="K106" s="71">
        <v>1</v>
      </c>
      <c r="L106" s="71">
        <v>60.842199999999998</v>
      </c>
      <c r="M106" s="71"/>
      <c r="N106" s="71">
        <v>0</v>
      </c>
      <c r="O106" s="71">
        <v>0</v>
      </c>
      <c r="P106" s="73">
        <v>2630.2188999999998</v>
      </c>
      <c r="Q106" s="71"/>
      <c r="R106" s="71"/>
      <c r="S106" s="71"/>
      <c r="T106" s="71"/>
    </row>
    <row r="107" spans="1:20" x14ac:dyDescent="0.25">
      <c r="A107" s="71" t="s">
        <v>105</v>
      </c>
      <c r="B107" s="73">
        <v>12038.29</v>
      </c>
      <c r="C107" s="71">
        <v>426.63670000000002</v>
      </c>
      <c r="D107" s="73">
        <v>12464.9267</v>
      </c>
      <c r="E107" s="73">
        <v>2582.19</v>
      </c>
      <c r="F107" s="73">
        <v>3857.8948</v>
      </c>
      <c r="G107" s="71"/>
      <c r="H107" s="68">
        <v>1467</v>
      </c>
      <c r="I107" s="73">
        <v>1634.1519000000001</v>
      </c>
      <c r="J107" s="71"/>
      <c r="K107" s="71">
        <v>232</v>
      </c>
      <c r="L107" s="71">
        <v>297.9117</v>
      </c>
      <c r="M107" s="71"/>
      <c r="N107" s="71">
        <v>36.5</v>
      </c>
      <c r="O107" s="71">
        <v>0</v>
      </c>
      <c r="P107" s="73">
        <v>12501.4267</v>
      </c>
      <c r="Q107" s="71"/>
      <c r="R107" s="71"/>
      <c r="S107" s="71"/>
      <c r="T107" s="71"/>
    </row>
    <row r="108" spans="1:20" x14ac:dyDescent="0.25">
      <c r="A108" s="71" t="s">
        <v>508</v>
      </c>
      <c r="B108" s="71">
        <v>26.5</v>
      </c>
      <c r="C108" s="71"/>
      <c r="D108" s="71">
        <v>20</v>
      </c>
      <c r="E108" s="71">
        <v>12</v>
      </c>
      <c r="F108" s="71">
        <v>8.2018000000000004</v>
      </c>
      <c r="G108" s="71">
        <v>0.9496</v>
      </c>
      <c r="H108" s="71">
        <v>2</v>
      </c>
      <c r="I108" s="71">
        <v>2.6219999999999999</v>
      </c>
      <c r="J108" s="71"/>
      <c r="K108" s="71"/>
      <c r="L108" s="71">
        <v>0.47799999999999998</v>
      </c>
      <c r="M108" s="71"/>
      <c r="N108" s="71">
        <v>0</v>
      </c>
      <c r="O108" s="71">
        <v>0</v>
      </c>
      <c r="P108" s="71">
        <v>27.4496</v>
      </c>
      <c r="Q108" s="71"/>
      <c r="R108" s="71"/>
      <c r="S108" s="71"/>
      <c r="T108" s="71"/>
    </row>
    <row r="109" spans="1:20" x14ac:dyDescent="0.25">
      <c r="A109" s="71" t="s">
        <v>106</v>
      </c>
      <c r="B109" s="73">
        <v>20594.91</v>
      </c>
      <c r="C109" s="71">
        <v>724.13139999999999</v>
      </c>
      <c r="D109" s="73">
        <v>21319.041399999998</v>
      </c>
      <c r="E109" s="73">
        <v>9766.7000000000007</v>
      </c>
      <c r="F109" s="73">
        <v>6598.2433000000001</v>
      </c>
      <c r="G109" s="71">
        <v>792.11419999999998</v>
      </c>
      <c r="H109" s="68">
        <v>2612</v>
      </c>
      <c r="I109" s="73">
        <v>2794.9263000000001</v>
      </c>
      <c r="J109" s="71"/>
      <c r="K109" s="68">
        <v>1665</v>
      </c>
      <c r="L109" s="71">
        <v>509.52510000000001</v>
      </c>
      <c r="M109" s="71">
        <v>693.28489999999999</v>
      </c>
      <c r="N109" s="71">
        <v>167.23500000000001</v>
      </c>
      <c r="O109" s="71">
        <v>0</v>
      </c>
      <c r="P109" s="73">
        <v>22971.675500000001</v>
      </c>
      <c r="Q109" s="71"/>
      <c r="R109" s="71"/>
      <c r="S109" s="71"/>
      <c r="T109" s="71"/>
    </row>
    <row r="110" spans="1:20" x14ac:dyDescent="0.25">
      <c r="A110" s="71" t="s">
        <v>107</v>
      </c>
      <c r="B110" s="73">
        <v>1514.23</v>
      </c>
      <c r="C110" s="71">
        <v>71.064099999999996</v>
      </c>
      <c r="D110" s="73">
        <v>1585.2941000000001</v>
      </c>
      <c r="E110" s="71">
        <v>556.59</v>
      </c>
      <c r="F110" s="71">
        <v>490.64850000000001</v>
      </c>
      <c r="G110" s="71">
        <v>16.485399999999998</v>
      </c>
      <c r="H110" s="71">
        <v>232</v>
      </c>
      <c r="I110" s="71">
        <v>207.8321</v>
      </c>
      <c r="J110" s="71">
        <v>18.126000000000001</v>
      </c>
      <c r="K110" s="71">
        <v>11</v>
      </c>
      <c r="L110" s="71">
        <v>37.888500000000001</v>
      </c>
      <c r="M110" s="71"/>
      <c r="N110" s="71">
        <v>24.5</v>
      </c>
      <c r="O110" s="71">
        <v>0</v>
      </c>
      <c r="P110" s="73">
        <v>1644.4055000000001</v>
      </c>
      <c r="Q110" s="71"/>
      <c r="R110" s="71"/>
      <c r="S110" s="71"/>
      <c r="T110" s="71"/>
    </row>
    <row r="111" spans="1:20" x14ac:dyDescent="0.25">
      <c r="A111" s="71" t="s">
        <v>108</v>
      </c>
      <c r="B111" s="71">
        <v>866.89499999999998</v>
      </c>
      <c r="C111" s="71">
        <v>34.080500000000001</v>
      </c>
      <c r="D111" s="71">
        <v>900.97550000000001</v>
      </c>
      <c r="E111" s="71">
        <v>284.63</v>
      </c>
      <c r="F111" s="71">
        <v>278.8519</v>
      </c>
      <c r="G111" s="71">
        <v>1.4444999999999999</v>
      </c>
      <c r="H111" s="71">
        <v>110</v>
      </c>
      <c r="I111" s="71">
        <v>118.11790000000001</v>
      </c>
      <c r="J111" s="71"/>
      <c r="K111" s="71"/>
      <c r="L111" s="71">
        <v>21.533300000000001</v>
      </c>
      <c r="M111" s="71"/>
      <c r="N111" s="71">
        <v>0</v>
      </c>
      <c r="O111" s="71">
        <v>0</v>
      </c>
      <c r="P111" s="71">
        <v>902.42</v>
      </c>
      <c r="Q111" s="71"/>
      <c r="R111" s="71"/>
      <c r="S111" s="71"/>
      <c r="T111" s="71"/>
    </row>
    <row r="112" spans="1:20" x14ac:dyDescent="0.25">
      <c r="A112" s="71" t="s">
        <v>109</v>
      </c>
      <c r="B112" s="71">
        <v>659.95500000000004</v>
      </c>
      <c r="C112" s="71">
        <v>16.697199999999999</v>
      </c>
      <c r="D112" s="71">
        <v>676.65219999999999</v>
      </c>
      <c r="E112" s="71">
        <v>246</v>
      </c>
      <c r="F112" s="71">
        <v>209.4239</v>
      </c>
      <c r="G112" s="71">
        <v>9.1440000000000001</v>
      </c>
      <c r="H112" s="71">
        <v>114</v>
      </c>
      <c r="I112" s="71">
        <v>88.709100000000007</v>
      </c>
      <c r="J112" s="71">
        <v>18.9682</v>
      </c>
      <c r="K112" s="71">
        <v>7</v>
      </c>
      <c r="L112" s="71">
        <v>16.172000000000001</v>
      </c>
      <c r="M112" s="71"/>
      <c r="N112" s="71">
        <v>0</v>
      </c>
      <c r="O112" s="71">
        <v>0</v>
      </c>
      <c r="P112" s="71">
        <v>704.76440000000002</v>
      </c>
      <c r="Q112" s="71"/>
      <c r="R112" s="71"/>
      <c r="S112" s="71"/>
      <c r="T112" s="71"/>
    </row>
    <row r="113" spans="1:20" x14ac:dyDescent="0.25">
      <c r="A113" s="71" t="s">
        <v>110</v>
      </c>
      <c r="B113" s="71">
        <v>572</v>
      </c>
      <c r="C113" s="71">
        <v>14.061299999999999</v>
      </c>
      <c r="D113" s="71">
        <v>586.06129999999996</v>
      </c>
      <c r="E113" s="71">
        <v>154</v>
      </c>
      <c r="F113" s="71">
        <v>181.386</v>
      </c>
      <c r="G113" s="71"/>
      <c r="H113" s="71">
        <v>87</v>
      </c>
      <c r="I113" s="71">
        <v>76.832599999999999</v>
      </c>
      <c r="J113" s="71">
        <v>7.6254999999999997</v>
      </c>
      <c r="K113" s="71">
        <v>1</v>
      </c>
      <c r="L113" s="71">
        <v>14.0069</v>
      </c>
      <c r="M113" s="71"/>
      <c r="N113" s="71">
        <v>0</v>
      </c>
      <c r="O113" s="71">
        <v>0</v>
      </c>
      <c r="P113" s="71">
        <v>593.68679999999995</v>
      </c>
      <c r="Q113" s="71"/>
      <c r="R113" s="71"/>
      <c r="S113" s="71"/>
      <c r="T113" s="71"/>
    </row>
    <row r="114" spans="1:20" x14ac:dyDescent="0.25">
      <c r="A114" s="71" t="s">
        <v>111</v>
      </c>
      <c r="B114" s="73">
        <v>1128.95</v>
      </c>
      <c r="C114" s="71">
        <v>37.686700000000002</v>
      </c>
      <c r="D114" s="73">
        <v>1166.6367</v>
      </c>
      <c r="E114" s="71">
        <v>123</v>
      </c>
      <c r="F114" s="71">
        <v>361.07409999999999</v>
      </c>
      <c r="G114" s="71"/>
      <c r="H114" s="71">
        <v>158</v>
      </c>
      <c r="I114" s="71">
        <v>152.9461</v>
      </c>
      <c r="J114" s="71">
        <v>3.7904</v>
      </c>
      <c r="K114" s="71"/>
      <c r="L114" s="71">
        <v>27.8826</v>
      </c>
      <c r="M114" s="71"/>
      <c r="N114" s="71">
        <v>0</v>
      </c>
      <c r="O114" s="71">
        <v>0</v>
      </c>
      <c r="P114" s="73">
        <v>1170.4271000000001</v>
      </c>
      <c r="Q114" s="71"/>
      <c r="R114" s="71"/>
      <c r="S114" s="71"/>
      <c r="T114" s="71"/>
    </row>
    <row r="115" spans="1:20" x14ac:dyDescent="0.25">
      <c r="A115" s="71" t="s">
        <v>112</v>
      </c>
      <c r="B115" s="71">
        <v>564.81500000000005</v>
      </c>
      <c r="C115" s="71">
        <v>16.3843</v>
      </c>
      <c r="D115" s="71">
        <v>581.19929999999999</v>
      </c>
      <c r="E115" s="71">
        <v>136.03</v>
      </c>
      <c r="F115" s="71">
        <v>179.88120000000001</v>
      </c>
      <c r="G115" s="71"/>
      <c r="H115" s="71">
        <v>33</v>
      </c>
      <c r="I115" s="71">
        <v>76.1952</v>
      </c>
      <c r="J115" s="71"/>
      <c r="K115" s="71">
        <v>2</v>
      </c>
      <c r="L115" s="71">
        <v>13.890700000000001</v>
      </c>
      <c r="M115" s="71"/>
      <c r="N115" s="71">
        <v>0</v>
      </c>
      <c r="O115" s="71">
        <v>0</v>
      </c>
      <c r="P115" s="71">
        <v>581.19929999999999</v>
      </c>
      <c r="Q115" s="71"/>
      <c r="R115" s="71"/>
      <c r="S115" s="71"/>
      <c r="T115" s="71"/>
    </row>
    <row r="116" spans="1:20" x14ac:dyDescent="0.25">
      <c r="A116" s="71" t="s">
        <v>113</v>
      </c>
      <c r="B116" s="73">
        <v>7918.86</v>
      </c>
      <c r="C116" s="71">
        <v>281.61739999999998</v>
      </c>
      <c r="D116" s="73">
        <v>8200.4773999999998</v>
      </c>
      <c r="E116" s="73">
        <v>4665.79</v>
      </c>
      <c r="F116" s="73">
        <v>2538.0477999999998</v>
      </c>
      <c r="G116" s="71">
        <v>531.93610000000001</v>
      </c>
      <c r="H116" s="68">
        <v>1110</v>
      </c>
      <c r="I116" s="73">
        <v>1075.0826</v>
      </c>
      <c r="J116" s="71">
        <v>26.188099999999999</v>
      </c>
      <c r="K116" s="71">
        <v>233</v>
      </c>
      <c r="L116" s="71">
        <v>195.9914</v>
      </c>
      <c r="M116" s="71">
        <v>22.205200000000001</v>
      </c>
      <c r="N116" s="71">
        <v>130.69999999999999</v>
      </c>
      <c r="O116" s="71">
        <v>0</v>
      </c>
      <c r="P116" s="73">
        <v>8911.5067999999992</v>
      </c>
      <c r="Q116" s="71"/>
      <c r="R116" s="71"/>
      <c r="S116" s="71"/>
      <c r="T116" s="71"/>
    </row>
    <row r="117" spans="1:20" x14ac:dyDescent="0.25">
      <c r="A117" s="71" t="s">
        <v>509</v>
      </c>
      <c r="B117" s="71">
        <v>125.5</v>
      </c>
      <c r="C117" s="71"/>
      <c r="D117" s="71">
        <v>82.5</v>
      </c>
      <c r="E117" s="71">
        <v>44</v>
      </c>
      <c r="F117" s="71">
        <v>38.842300000000002</v>
      </c>
      <c r="G117" s="71">
        <v>1.2894000000000001</v>
      </c>
      <c r="H117" s="71">
        <v>12</v>
      </c>
      <c r="I117" s="71">
        <v>10.815799999999999</v>
      </c>
      <c r="J117" s="71">
        <v>0.88819999999999999</v>
      </c>
      <c r="K117" s="71"/>
      <c r="L117" s="71">
        <v>1.9718</v>
      </c>
      <c r="M117" s="71"/>
      <c r="N117" s="71">
        <v>0.5</v>
      </c>
      <c r="O117" s="71">
        <v>0</v>
      </c>
      <c r="P117" s="71">
        <v>128.17760000000001</v>
      </c>
      <c r="Q117" s="71"/>
      <c r="R117" s="71"/>
      <c r="S117" s="71"/>
      <c r="T117" s="71"/>
    </row>
    <row r="118" spans="1:20" x14ac:dyDescent="0.25">
      <c r="A118" s="71" t="s">
        <v>114</v>
      </c>
      <c r="B118" s="71">
        <v>76.5</v>
      </c>
      <c r="C118" s="71"/>
      <c r="D118" s="71">
        <v>76.5</v>
      </c>
      <c r="E118" s="71">
        <v>79.22</v>
      </c>
      <c r="F118" s="71">
        <v>23.6768</v>
      </c>
      <c r="G118" s="71">
        <v>13.8848</v>
      </c>
      <c r="H118" s="71">
        <v>15</v>
      </c>
      <c r="I118" s="71">
        <v>10.029199999999999</v>
      </c>
      <c r="J118" s="71">
        <v>3.7281</v>
      </c>
      <c r="K118" s="71"/>
      <c r="L118" s="71">
        <v>1.8284</v>
      </c>
      <c r="M118" s="71"/>
      <c r="N118" s="71">
        <v>0</v>
      </c>
      <c r="O118" s="71">
        <v>0</v>
      </c>
      <c r="P118" s="71">
        <v>94.112899999999996</v>
      </c>
      <c r="Q118" s="71"/>
      <c r="R118" s="71"/>
      <c r="S118" s="71"/>
      <c r="T118" s="71"/>
    </row>
    <row r="119" spans="1:20" x14ac:dyDescent="0.25">
      <c r="A119" s="71" t="s">
        <v>115</v>
      </c>
      <c r="B119" s="71">
        <v>140</v>
      </c>
      <c r="C119" s="71"/>
      <c r="D119" s="71">
        <v>140</v>
      </c>
      <c r="E119" s="71">
        <v>65</v>
      </c>
      <c r="F119" s="71">
        <v>43.33</v>
      </c>
      <c r="G119" s="71">
        <v>5.4175000000000004</v>
      </c>
      <c r="H119" s="71">
        <v>14</v>
      </c>
      <c r="I119" s="71">
        <v>18.353999999999999</v>
      </c>
      <c r="J119" s="71"/>
      <c r="K119" s="71">
        <v>2</v>
      </c>
      <c r="L119" s="71">
        <v>3.3460000000000001</v>
      </c>
      <c r="M119" s="71"/>
      <c r="N119" s="71">
        <v>0</v>
      </c>
      <c r="O119" s="71">
        <v>0</v>
      </c>
      <c r="P119" s="71">
        <v>145.41749999999999</v>
      </c>
      <c r="Q119" s="71"/>
      <c r="R119" s="71"/>
      <c r="S119" s="71"/>
      <c r="T119" s="71"/>
    </row>
    <row r="120" spans="1:20" x14ac:dyDescent="0.25">
      <c r="A120" s="71" t="s">
        <v>116</v>
      </c>
      <c r="B120" s="71">
        <v>199.5</v>
      </c>
      <c r="C120" s="71"/>
      <c r="D120" s="71">
        <v>199.5</v>
      </c>
      <c r="E120" s="71">
        <v>65</v>
      </c>
      <c r="F120" s="71">
        <v>61.7453</v>
      </c>
      <c r="G120" s="71">
        <v>0.81369999999999998</v>
      </c>
      <c r="H120" s="71">
        <v>30</v>
      </c>
      <c r="I120" s="71">
        <v>26.154499999999999</v>
      </c>
      <c r="J120" s="71">
        <v>2.8841999999999999</v>
      </c>
      <c r="K120" s="71"/>
      <c r="L120" s="71">
        <v>4.7680999999999996</v>
      </c>
      <c r="M120" s="71"/>
      <c r="N120" s="71">
        <v>0</v>
      </c>
      <c r="O120" s="71">
        <v>0</v>
      </c>
      <c r="P120" s="71">
        <v>203.1979</v>
      </c>
      <c r="Q120" s="71"/>
      <c r="R120" s="71"/>
      <c r="S120" s="71"/>
      <c r="T120" s="71"/>
    </row>
    <row r="121" spans="1:20" x14ac:dyDescent="0.25">
      <c r="A121" s="71" t="s">
        <v>117</v>
      </c>
      <c r="B121" s="71">
        <v>196</v>
      </c>
      <c r="C121" s="71"/>
      <c r="D121" s="71">
        <v>196</v>
      </c>
      <c r="E121" s="71">
        <v>58</v>
      </c>
      <c r="F121" s="71">
        <v>60.661999999999999</v>
      </c>
      <c r="G121" s="71"/>
      <c r="H121" s="71">
        <v>32</v>
      </c>
      <c r="I121" s="71">
        <v>25.695599999999999</v>
      </c>
      <c r="J121" s="71">
        <v>4.7282999999999999</v>
      </c>
      <c r="K121" s="71"/>
      <c r="L121" s="71">
        <v>4.6844000000000001</v>
      </c>
      <c r="M121" s="71"/>
      <c r="N121" s="71">
        <v>0</v>
      </c>
      <c r="O121" s="71">
        <v>0</v>
      </c>
      <c r="P121" s="71">
        <v>200.72829999999999</v>
      </c>
      <c r="Q121" s="71"/>
      <c r="R121" s="71"/>
      <c r="S121" s="71"/>
      <c r="T121" s="71"/>
    </row>
    <row r="122" spans="1:20" x14ac:dyDescent="0.25">
      <c r="A122" s="71" t="s">
        <v>118</v>
      </c>
      <c r="B122" s="73">
        <v>1475.96</v>
      </c>
      <c r="C122" s="71">
        <v>55.0608</v>
      </c>
      <c r="D122" s="73">
        <v>1531.0208</v>
      </c>
      <c r="E122" s="71">
        <v>839.97</v>
      </c>
      <c r="F122" s="71">
        <v>473.85090000000002</v>
      </c>
      <c r="G122" s="71">
        <v>91.529499999999999</v>
      </c>
      <c r="H122" s="71">
        <v>280</v>
      </c>
      <c r="I122" s="71">
        <v>200.71680000000001</v>
      </c>
      <c r="J122" s="71">
        <v>59.462400000000002</v>
      </c>
      <c r="K122" s="71">
        <v>5</v>
      </c>
      <c r="L122" s="71">
        <v>36.5914</v>
      </c>
      <c r="M122" s="71"/>
      <c r="N122" s="71">
        <v>33</v>
      </c>
      <c r="O122" s="71">
        <v>0</v>
      </c>
      <c r="P122" s="73">
        <v>1715.0127</v>
      </c>
      <c r="Q122" s="71"/>
      <c r="R122" s="71"/>
      <c r="S122" s="71"/>
      <c r="T122" s="71"/>
    </row>
    <row r="123" spans="1:20" x14ac:dyDescent="0.25">
      <c r="A123" s="71" t="s">
        <v>119</v>
      </c>
      <c r="B123" s="71">
        <v>783.25</v>
      </c>
      <c r="C123" s="71">
        <v>32.0974</v>
      </c>
      <c r="D123" s="71">
        <v>815.34739999999999</v>
      </c>
      <c r="E123" s="71">
        <v>423.19</v>
      </c>
      <c r="F123" s="71">
        <v>252.35</v>
      </c>
      <c r="G123" s="71">
        <v>42.71</v>
      </c>
      <c r="H123" s="71">
        <v>121</v>
      </c>
      <c r="I123" s="71">
        <v>106.892</v>
      </c>
      <c r="J123" s="71">
        <v>10.581</v>
      </c>
      <c r="K123" s="71">
        <v>1</v>
      </c>
      <c r="L123" s="71">
        <v>19.486799999999999</v>
      </c>
      <c r="M123" s="71"/>
      <c r="N123" s="71">
        <v>0</v>
      </c>
      <c r="O123" s="71">
        <v>0</v>
      </c>
      <c r="P123" s="71">
        <v>868.63840000000005</v>
      </c>
      <c r="Q123" s="71"/>
      <c r="R123" s="71"/>
      <c r="S123" s="71"/>
      <c r="T123" s="71"/>
    </row>
    <row r="124" spans="1:20" x14ac:dyDescent="0.25">
      <c r="A124" s="71" t="s">
        <v>120</v>
      </c>
      <c r="B124" s="73">
        <v>1242.5</v>
      </c>
      <c r="C124" s="71">
        <v>40.015700000000002</v>
      </c>
      <c r="D124" s="73">
        <v>1282.5156999999999</v>
      </c>
      <c r="E124" s="71">
        <v>578</v>
      </c>
      <c r="F124" s="71">
        <v>396.93860000000001</v>
      </c>
      <c r="G124" s="71">
        <v>45.265300000000003</v>
      </c>
      <c r="H124" s="71">
        <v>188</v>
      </c>
      <c r="I124" s="71">
        <v>168.1378</v>
      </c>
      <c r="J124" s="71">
        <v>14.896599999999999</v>
      </c>
      <c r="K124" s="71">
        <v>8</v>
      </c>
      <c r="L124" s="71">
        <v>30.652100000000001</v>
      </c>
      <c r="M124" s="71"/>
      <c r="N124" s="71">
        <v>0</v>
      </c>
      <c r="O124" s="71">
        <v>0</v>
      </c>
      <c r="P124" s="73">
        <v>1342.6776</v>
      </c>
      <c r="Q124" s="71"/>
      <c r="R124" s="71"/>
      <c r="S124" s="71"/>
      <c r="T124" s="71"/>
    </row>
    <row r="125" spans="1:20" x14ac:dyDescent="0.25">
      <c r="A125" s="71" t="s">
        <v>121</v>
      </c>
      <c r="B125" s="71">
        <v>867.5</v>
      </c>
      <c r="C125" s="71">
        <v>33.961399999999998</v>
      </c>
      <c r="D125" s="71">
        <v>901.46140000000003</v>
      </c>
      <c r="E125" s="71">
        <v>447</v>
      </c>
      <c r="F125" s="71">
        <v>279.00229999999999</v>
      </c>
      <c r="G125" s="71">
        <v>41.999400000000001</v>
      </c>
      <c r="H125" s="71">
        <v>127</v>
      </c>
      <c r="I125" s="71">
        <v>118.1816</v>
      </c>
      <c r="J125" s="71">
        <v>6.6138000000000003</v>
      </c>
      <c r="K125" s="71"/>
      <c r="L125" s="71">
        <v>21.544899999999998</v>
      </c>
      <c r="M125" s="71"/>
      <c r="N125" s="71">
        <v>0</v>
      </c>
      <c r="O125" s="71">
        <v>0</v>
      </c>
      <c r="P125" s="71">
        <v>950.07460000000003</v>
      </c>
      <c r="Q125" s="71"/>
      <c r="R125" s="71"/>
      <c r="S125" s="71"/>
      <c r="T125" s="71"/>
    </row>
    <row r="126" spans="1:20" x14ac:dyDescent="0.25">
      <c r="A126" s="71" t="s">
        <v>122</v>
      </c>
      <c r="B126" s="71">
        <v>264.43</v>
      </c>
      <c r="C126" s="71"/>
      <c r="D126" s="71">
        <v>264.43</v>
      </c>
      <c r="E126" s="71">
        <v>134</v>
      </c>
      <c r="F126" s="71">
        <v>81.841099999999997</v>
      </c>
      <c r="G126" s="71">
        <v>13.0397</v>
      </c>
      <c r="H126" s="71">
        <v>30</v>
      </c>
      <c r="I126" s="71">
        <v>34.666800000000002</v>
      </c>
      <c r="J126" s="71"/>
      <c r="K126" s="71">
        <v>1</v>
      </c>
      <c r="L126" s="71">
        <v>6.3198999999999996</v>
      </c>
      <c r="M126" s="71"/>
      <c r="N126" s="71">
        <v>0</v>
      </c>
      <c r="O126" s="71">
        <v>0</v>
      </c>
      <c r="P126" s="71">
        <v>277.46969999999999</v>
      </c>
      <c r="Q126" s="71"/>
      <c r="R126" s="71"/>
      <c r="S126" s="71"/>
      <c r="T126" s="71"/>
    </row>
    <row r="127" spans="1:20" x14ac:dyDescent="0.25">
      <c r="A127" s="71" t="s">
        <v>123</v>
      </c>
      <c r="B127" s="71">
        <v>205.5</v>
      </c>
      <c r="C127" s="71"/>
      <c r="D127" s="71">
        <v>205.5</v>
      </c>
      <c r="E127" s="71">
        <v>59</v>
      </c>
      <c r="F127" s="71">
        <v>63.6023</v>
      </c>
      <c r="G127" s="71"/>
      <c r="H127" s="71">
        <v>20</v>
      </c>
      <c r="I127" s="71">
        <v>26.941099999999999</v>
      </c>
      <c r="J127" s="71"/>
      <c r="K127" s="71"/>
      <c r="L127" s="71">
        <v>4.9115000000000002</v>
      </c>
      <c r="M127" s="71"/>
      <c r="N127" s="71">
        <v>0.82499999999999996</v>
      </c>
      <c r="O127" s="71">
        <v>0</v>
      </c>
      <c r="P127" s="71">
        <v>206.32499999999999</v>
      </c>
      <c r="Q127" s="71"/>
      <c r="R127" s="71"/>
      <c r="S127" s="71"/>
      <c r="T127" s="71"/>
    </row>
    <row r="128" spans="1:20" x14ac:dyDescent="0.25">
      <c r="A128" s="71" t="s">
        <v>124</v>
      </c>
      <c r="B128" s="71">
        <v>123</v>
      </c>
      <c r="C128" s="71"/>
      <c r="D128" s="71">
        <v>123</v>
      </c>
      <c r="E128" s="71">
        <v>56</v>
      </c>
      <c r="F128" s="71">
        <v>38.0685</v>
      </c>
      <c r="G128" s="71">
        <v>4.4828999999999999</v>
      </c>
      <c r="H128" s="71">
        <v>16</v>
      </c>
      <c r="I128" s="71">
        <v>16.125299999999999</v>
      </c>
      <c r="J128" s="71"/>
      <c r="K128" s="71"/>
      <c r="L128" s="71">
        <v>2.9397000000000002</v>
      </c>
      <c r="M128" s="71"/>
      <c r="N128" s="71">
        <v>0</v>
      </c>
      <c r="O128" s="71">
        <v>0</v>
      </c>
      <c r="P128" s="71">
        <v>127.4829</v>
      </c>
      <c r="Q128" s="71"/>
      <c r="R128" s="71"/>
      <c r="S128" s="71"/>
      <c r="T128" s="71"/>
    </row>
    <row r="129" spans="1:20" x14ac:dyDescent="0.25">
      <c r="A129" s="71" t="s">
        <v>125</v>
      </c>
      <c r="B129" s="71">
        <v>339.57499999999999</v>
      </c>
      <c r="C129" s="71">
        <v>6.4082999999999997</v>
      </c>
      <c r="D129" s="71">
        <v>345.98329999999999</v>
      </c>
      <c r="E129" s="71">
        <v>201.5</v>
      </c>
      <c r="F129" s="71">
        <v>107.0818</v>
      </c>
      <c r="G129" s="71">
        <v>23.604500000000002</v>
      </c>
      <c r="H129" s="71">
        <v>58</v>
      </c>
      <c r="I129" s="71">
        <v>45.358400000000003</v>
      </c>
      <c r="J129" s="71">
        <v>9.4811999999999994</v>
      </c>
      <c r="K129" s="71"/>
      <c r="L129" s="71">
        <v>8.2690000000000001</v>
      </c>
      <c r="M129" s="71"/>
      <c r="N129" s="71">
        <v>0</v>
      </c>
      <c r="O129" s="71">
        <v>0</v>
      </c>
      <c r="P129" s="71">
        <v>379.06900000000002</v>
      </c>
      <c r="Q129" s="71"/>
      <c r="R129" s="71"/>
      <c r="S129" s="71"/>
      <c r="T129" s="71"/>
    </row>
    <row r="130" spans="1:20" x14ac:dyDescent="0.25">
      <c r="A130" s="71" t="s">
        <v>126</v>
      </c>
      <c r="B130" s="73">
        <v>1601.23</v>
      </c>
      <c r="C130" s="71">
        <v>37.272199999999998</v>
      </c>
      <c r="D130" s="73">
        <v>1638.5021999999999</v>
      </c>
      <c r="E130" s="71">
        <v>866.04</v>
      </c>
      <c r="F130" s="71">
        <v>507.1164</v>
      </c>
      <c r="G130" s="71">
        <v>89.730900000000005</v>
      </c>
      <c r="H130" s="71">
        <v>250</v>
      </c>
      <c r="I130" s="71">
        <v>214.80760000000001</v>
      </c>
      <c r="J130" s="71">
        <v>26.394300000000001</v>
      </c>
      <c r="K130" s="71">
        <v>7</v>
      </c>
      <c r="L130" s="71">
        <v>39.160200000000003</v>
      </c>
      <c r="M130" s="71"/>
      <c r="N130" s="71">
        <v>14</v>
      </c>
      <c r="O130" s="71">
        <v>0</v>
      </c>
      <c r="P130" s="73">
        <v>1768.6274000000001</v>
      </c>
      <c r="Q130" s="71"/>
      <c r="R130" s="71"/>
      <c r="S130" s="71"/>
      <c r="T130" s="71"/>
    </row>
    <row r="131" spans="1:20" x14ac:dyDescent="0.25">
      <c r="A131" s="71" t="s">
        <v>127</v>
      </c>
      <c r="B131" s="71">
        <v>186</v>
      </c>
      <c r="C131" s="71"/>
      <c r="D131" s="71">
        <v>186</v>
      </c>
      <c r="E131" s="71">
        <v>124</v>
      </c>
      <c r="F131" s="71">
        <v>57.567</v>
      </c>
      <c r="G131" s="71">
        <v>16.6082</v>
      </c>
      <c r="H131" s="71">
        <v>22</v>
      </c>
      <c r="I131" s="71">
        <v>24.384599999999999</v>
      </c>
      <c r="J131" s="71"/>
      <c r="K131" s="71"/>
      <c r="L131" s="71">
        <v>4.4454000000000002</v>
      </c>
      <c r="M131" s="71"/>
      <c r="N131" s="71">
        <v>0</v>
      </c>
      <c r="O131" s="71">
        <v>0</v>
      </c>
      <c r="P131" s="71">
        <v>202.60820000000001</v>
      </c>
      <c r="Q131" s="71"/>
      <c r="R131" s="71"/>
      <c r="S131" s="71"/>
      <c r="T131" s="71"/>
    </row>
    <row r="132" spans="1:20" x14ac:dyDescent="0.25">
      <c r="A132" s="71" t="s">
        <v>128</v>
      </c>
      <c r="B132" s="71">
        <v>108.5</v>
      </c>
      <c r="C132" s="71">
        <v>4.1303999999999998</v>
      </c>
      <c r="D132" s="71">
        <v>112.63039999999999</v>
      </c>
      <c r="E132" s="71">
        <v>34</v>
      </c>
      <c r="F132" s="71">
        <v>34.859099999999998</v>
      </c>
      <c r="G132" s="71"/>
      <c r="H132" s="71">
        <v>8</v>
      </c>
      <c r="I132" s="71">
        <v>14.7658</v>
      </c>
      <c r="J132" s="71"/>
      <c r="K132" s="71"/>
      <c r="L132" s="71">
        <v>2.6919</v>
      </c>
      <c r="M132" s="71"/>
      <c r="N132" s="71">
        <v>0.5</v>
      </c>
      <c r="O132" s="71">
        <v>0</v>
      </c>
      <c r="P132" s="71">
        <v>113.13039999999999</v>
      </c>
      <c r="Q132" s="71"/>
      <c r="R132" s="71"/>
      <c r="S132" s="71"/>
      <c r="T132" s="71"/>
    </row>
    <row r="133" spans="1:20" x14ac:dyDescent="0.25">
      <c r="A133" s="71" t="s">
        <v>129</v>
      </c>
      <c r="B133" s="71">
        <v>56</v>
      </c>
      <c r="C133" s="71"/>
      <c r="D133" s="71">
        <v>56</v>
      </c>
      <c r="E133" s="71">
        <v>44.15</v>
      </c>
      <c r="F133" s="71">
        <v>17.332000000000001</v>
      </c>
      <c r="G133" s="71">
        <v>6.7046000000000001</v>
      </c>
      <c r="H133" s="71">
        <v>11</v>
      </c>
      <c r="I133" s="71">
        <v>7.3415999999999997</v>
      </c>
      <c r="J133" s="71">
        <v>2.7437999999999998</v>
      </c>
      <c r="K133" s="71"/>
      <c r="L133" s="71">
        <v>1.3384</v>
      </c>
      <c r="M133" s="71"/>
      <c r="N133" s="71">
        <v>0</v>
      </c>
      <c r="O133" s="71">
        <v>0</v>
      </c>
      <c r="P133" s="71">
        <v>65.448400000000007</v>
      </c>
      <c r="Q133" s="71"/>
      <c r="R133" s="71"/>
      <c r="S133" s="71"/>
      <c r="T133" s="71"/>
    </row>
    <row r="134" spans="1:20" x14ac:dyDescent="0.25">
      <c r="A134" s="71" t="s">
        <v>130</v>
      </c>
      <c r="B134" s="71">
        <v>535.92499999999995</v>
      </c>
      <c r="C134" s="71">
        <v>17.060500000000001</v>
      </c>
      <c r="D134" s="71">
        <v>552.9855</v>
      </c>
      <c r="E134" s="71">
        <v>208.85</v>
      </c>
      <c r="F134" s="71">
        <v>171.149</v>
      </c>
      <c r="G134" s="71">
        <v>9.4252000000000002</v>
      </c>
      <c r="H134" s="71">
        <v>93</v>
      </c>
      <c r="I134" s="71">
        <v>72.496399999999994</v>
      </c>
      <c r="J134" s="71">
        <v>15.377700000000001</v>
      </c>
      <c r="K134" s="71"/>
      <c r="L134" s="71">
        <v>13.2164</v>
      </c>
      <c r="M134" s="71"/>
      <c r="N134" s="71">
        <v>0</v>
      </c>
      <c r="O134" s="71">
        <v>0</v>
      </c>
      <c r="P134" s="71">
        <v>577.78840000000002</v>
      </c>
      <c r="Q134" s="71"/>
      <c r="R134" s="71"/>
      <c r="S134" s="71"/>
      <c r="T134" s="71"/>
    </row>
    <row r="135" spans="1:20" x14ac:dyDescent="0.25">
      <c r="A135" s="71" t="s">
        <v>131</v>
      </c>
      <c r="B135" s="71">
        <v>144.25</v>
      </c>
      <c r="C135" s="71"/>
      <c r="D135" s="71">
        <v>144.25</v>
      </c>
      <c r="E135" s="71">
        <v>61</v>
      </c>
      <c r="F135" s="71">
        <v>44.645400000000002</v>
      </c>
      <c r="G135" s="71">
        <v>4.0887000000000002</v>
      </c>
      <c r="H135" s="71">
        <v>34</v>
      </c>
      <c r="I135" s="71">
        <v>18.911200000000001</v>
      </c>
      <c r="J135" s="71">
        <v>11.316599999999999</v>
      </c>
      <c r="K135" s="71"/>
      <c r="L135" s="71">
        <v>3.4476</v>
      </c>
      <c r="M135" s="71"/>
      <c r="N135" s="71">
        <v>1</v>
      </c>
      <c r="O135" s="71">
        <v>0</v>
      </c>
      <c r="P135" s="71">
        <v>160.65530000000001</v>
      </c>
      <c r="Q135" s="71"/>
      <c r="R135" s="71"/>
      <c r="S135" s="71"/>
      <c r="T135" s="71"/>
    </row>
    <row r="136" spans="1:20" x14ac:dyDescent="0.25">
      <c r="A136" s="71" t="s">
        <v>132</v>
      </c>
      <c r="B136" s="71">
        <v>99.52</v>
      </c>
      <c r="C136" s="71"/>
      <c r="D136" s="71">
        <v>99.52</v>
      </c>
      <c r="E136" s="71">
        <v>52.71</v>
      </c>
      <c r="F136" s="71">
        <v>30.801400000000001</v>
      </c>
      <c r="G136" s="71">
        <v>5.4771000000000001</v>
      </c>
      <c r="H136" s="71">
        <v>8</v>
      </c>
      <c r="I136" s="71">
        <v>13.0471</v>
      </c>
      <c r="J136" s="71"/>
      <c r="K136" s="71"/>
      <c r="L136" s="71">
        <v>2.3784999999999998</v>
      </c>
      <c r="M136" s="71"/>
      <c r="N136" s="71">
        <v>0</v>
      </c>
      <c r="O136" s="71">
        <v>0</v>
      </c>
      <c r="P136" s="71">
        <v>104.9971</v>
      </c>
      <c r="Q136" s="71"/>
      <c r="R136" s="71"/>
      <c r="S136" s="71"/>
      <c r="T136" s="71"/>
    </row>
    <row r="137" spans="1:20" x14ac:dyDescent="0.25">
      <c r="A137" s="71" t="s">
        <v>133</v>
      </c>
      <c r="B137" s="71">
        <v>491.23</v>
      </c>
      <c r="C137" s="71">
        <v>4.7586000000000004</v>
      </c>
      <c r="D137" s="71">
        <v>495.98860000000002</v>
      </c>
      <c r="E137" s="71">
        <v>161.52000000000001</v>
      </c>
      <c r="F137" s="71">
        <v>153.5085</v>
      </c>
      <c r="G137" s="71">
        <v>2.0028999999999999</v>
      </c>
      <c r="H137" s="71">
        <v>54</v>
      </c>
      <c r="I137" s="71">
        <v>65.024100000000004</v>
      </c>
      <c r="J137" s="71"/>
      <c r="K137" s="71"/>
      <c r="L137" s="71">
        <v>11.854100000000001</v>
      </c>
      <c r="M137" s="71"/>
      <c r="N137" s="71">
        <v>0</v>
      </c>
      <c r="O137" s="71">
        <v>0</v>
      </c>
      <c r="P137" s="71">
        <v>497.99149999999997</v>
      </c>
      <c r="Q137" s="71"/>
      <c r="R137" s="71"/>
      <c r="S137" s="71"/>
      <c r="T137" s="71"/>
    </row>
    <row r="138" spans="1:20" x14ac:dyDescent="0.25">
      <c r="A138" s="71" t="s">
        <v>134</v>
      </c>
      <c r="B138" s="71">
        <v>155</v>
      </c>
      <c r="C138" s="71"/>
      <c r="D138" s="71">
        <v>155</v>
      </c>
      <c r="E138" s="71">
        <v>66</v>
      </c>
      <c r="F138" s="71">
        <v>47.972499999999997</v>
      </c>
      <c r="G138" s="71">
        <v>4.5068999999999999</v>
      </c>
      <c r="H138" s="71">
        <v>18</v>
      </c>
      <c r="I138" s="71">
        <v>20.320499999999999</v>
      </c>
      <c r="J138" s="71"/>
      <c r="K138" s="71"/>
      <c r="L138" s="71">
        <v>3.7044999999999999</v>
      </c>
      <c r="M138" s="71"/>
      <c r="N138" s="71">
        <v>1</v>
      </c>
      <c r="O138" s="71">
        <v>0</v>
      </c>
      <c r="P138" s="71">
        <v>160.5069</v>
      </c>
      <c r="Q138" s="71"/>
      <c r="R138" s="71"/>
      <c r="S138" s="71"/>
      <c r="T138" s="71"/>
    </row>
    <row r="139" spans="1:20" x14ac:dyDescent="0.25">
      <c r="A139" s="71" t="s">
        <v>135</v>
      </c>
      <c r="B139" s="71">
        <v>255.5</v>
      </c>
      <c r="C139" s="71"/>
      <c r="D139" s="71">
        <v>255.5</v>
      </c>
      <c r="E139" s="71">
        <v>57</v>
      </c>
      <c r="F139" s="71">
        <v>79.077299999999994</v>
      </c>
      <c r="G139" s="71"/>
      <c r="H139" s="71">
        <v>31</v>
      </c>
      <c r="I139" s="71">
        <v>33.496099999999998</v>
      </c>
      <c r="J139" s="71"/>
      <c r="K139" s="71"/>
      <c r="L139" s="71">
        <v>6.1064999999999996</v>
      </c>
      <c r="M139" s="71"/>
      <c r="N139" s="71">
        <v>0</v>
      </c>
      <c r="O139" s="71">
        <v>0</v>
      </c>
      <c r="P139" s="71">
        <v>255.5</v>
      </c>
      <c r="Q139" s="71"/>
      <c r="R139" s="71"/>
      <c r="S139" s="71"/>
      <c r="T139" s="71"/>
    </row>
    <row r="140" spans="1:20" x14ac:dyDescent="0.25">
      <c r="A140" s="71" t="s">
        <v>136</v>
      </c>
      <c r="B140" s="73">
        <v>1096.5</v>
      </c>
      <c r="C140" s="71">
        <v>19.988199999999999</v>
      </c>
      <c r="D140" s="73">
        <v>1116.4882</v>
      </c>
      <c r="E140" s="71">
        <v>624.79</v>
      </c>
      <c r="F140" s="71">
        <v>345.55309999999997</v>
      </c>
      <c r="G140" s="71">
        <v>69.808199999999999</v>
      </c>
      <c r="H140" s="71">
        <v>185</v>
      </c>
      <c r="I140" s="71">
        <v>146.3716</v>
      </c>
      <c r="J140" s="71">
        <v>28.971299999999999</v>
      </c>
      <c r="K140" s="71">
        <v>8</v>
      </c>
      <c r="L140" s="71">
        <v>26.684100000000001</v>
      </c>
      <c r="M140" s="71"/>
      <c r="N140" s="71">
        <v>0</v>
      </c>
      <c r="O140" s="71">
        <v>0</v>
      </c>
      <c r="P140" s="73">
        <v>1215.2677000000001</v>
      </c>
      <c r="Q140" s="71"/>
      <c r="R140" s="71"/>
      <c r="S140" s="71"/>
      <c r="T140" s="71"/>
    </row>
    <row r="141" spans="1:20" x14ac:dyDescent="0.25">
      <c r="A141" s="71" t="s">
        <v>510</v>
      </c>
      <c r="B141" s="71">
        <v>198.17500000000001</v>
      </c>
      <c r="C141" s="71"/>
      <c r="D141" s="71">
        <v>138</v>
      </c>
      <c r="E141" s="71">
        <v>121.35</v>
      </c>
      <c r="F141" s="71">
        <v>61.3352</v>
      </c>
      <c r="G141" s="71">
        <v>15.0037</v>
      </c>
      <c r="H141" s="71">
        <v>27</v>
      </c>
      <c r="I141" s="71">
        <v>18.091799999999999</v>
      </c>
      <c r="J141" s="71">
        <v>6.6811999999999996</v>
      </c>
      <c r="K141" s="71"/>
      <c r="L141" s="71">
        <v>3.2982</v>
      </c>
      <c r="M141" s="71"/>
      <c r="N141" s="71">
        <v>0</v>
      </c>
      <c r="O141" s="71">
        <v>0</v>
      </c>
      <c r="P141" s="71">
        <v>219.85990000000001</v>
      </c>
      <c r="Q141" s="71"/>
      <c r="R141" s="71"/>
      <c r="S141" s="71"/>
      <c r="T141" s="71"/>
    </row>
    <row r="142" spans="1:20" x14ac:dyDescent="0.25">
      <c r="A142" s="71" t="s">
        <v>511</v>
      </c>
      <c r="B142" s="71">
        <v>229.5</v>
      </c>
      <c r="C142" s="71"/>
      <c r="D142" s="71">
        <v>156</v>
      </c>
      <c r="E142" s="71">
        <v>119</v>
      </c>
      <c r="F142" s="71">
        <v>71.030299999999997</v>
      </c>
      <c r="G142" s="71">
        <v>11.9924</v>
      </c>
      <c r="H142" s="71">
        <v>17</v>
      </c>
      <c r="I142" s="71">
        <v>20.451599999999999</v>
      </c>
      <c r="J142" s="71"/>
      <c r="K142" s="71"/>
      <c r="L142" s="71">
        <v>3.7284000000000002</v>
      </c>
      <c r="M142" s="71"/>
      <c r="N142" s="71">
        <v>0</v>
      </c>
      <c r="O142" s="71">
        <v>0</v>
      </c>
      <c r="P142" s="71">
        <v>241.4924</v>
      </c>
      <c r="Q142" s="71"/>
      <c r="R142" s="71"/>
      <c r="S142" s="71"/>
      <c r="T142" s="71"/>
    </row>
    <row r="143" spans="1:20" x14ac:dyDescent="0.25">
      <c r="A143" s="71" t="s">
        <v>512</v>
      </c>
      <c r="B143" s="71">
        <v>362.21</v>
      </c>
      <c r="C143" s="71"/>
      <c r="D143" s="71">
        <v>258.5</v>
      </c>
      <c r="E143" s="71">
        <v>168</v>
      </c>
      <c r="F143" s="71">
        <v>112.104</v>
      </c>
      <c r="G143" s="71">
        <v>13.974</v>
      </c>
      <c r="H143" s="71">
        <v>33</v>
      </c>
      <c r="I143" s="71">
        <v>33.889400000000002</v>
      </c>
      <c r="J143" s="71"/>
      <c r="K143" s="71"/>
      <c r="L143" s="71">
        <v>6.1782000000000004</v>
      </c>
      <c r="M143" s="71"/>
      <c r="N143" s="71">
        <v>0</v>
      </c>
      <c r="O143" s="71">
        <v>0</v>
      </c>
      <c r="P143" s="71">
        <v>376.18400000000003</v>
      </c>
      <c r="Q143" s="71"/>
      <c r="R143" s="71"/>
      <c r="S143" s="71"/>
      <c r="T143" s="71"/>
    </row>
    <row r="144" spans="1:20" x14ac:dyDescent="0.25">
      <c r="A144" s="71" t="s">
        <v>513</v>
      </c>
      <c r="B144" s="71">
        <v>245</v>
      </c>
      <c r="C144" s="71"/>
      <c r="D144" s="71">
        <v>170.5</v>
      </c>
      <c r="E144" s="71">
        <v>135</v>
      </c>
      <c r="F144" s="71">
        <v>75.827500000000001</v>
      </c>
      <c r="G144" s="71">
        <v>14.793100000000001</v>
      </c>
      <c r="H144" s="71">
        <v>25</v>
      </c>
      <c r="I144" s="71">
        <v>22.352599999999999</v>
      </c>
      <c r="J144" s="71">
        <v>1.9856</v>
      </c>
      <c r="K144" s="71"/>
      <c r="L144" s="71">
        <v>4.0750000000000002</v>
      </c>
      <c r="M144" s="71"/>
      <c r="N144" s="71">
        <v>0</v>
      </c>
      <c r="O144" s="71">
        <v>0</v>
      </c>
      <c r="P144" s="71">
        <v>261.77870000000001</v>
      </c>
      <c r="Q144" s="71"/>
      <c r="R144" s="71"/>
      <c r="S144" s="71"/>
      <c r="T144" s="71"/>
    </row>
    <row r="145" spans="1:20" x14ac:dyDescent="0.25">
      <c r="A145" s="71" t="s">
        <v>514</v>
      </c>
      <c r="B145" s="71">
        <v>111</v>
      </c>
      <c r="C145" s="71"/>
      <c r="D145" s="71">
        <v>79.5</v>
      </c>
      <c r="E145" s="71">
        <v>85</v>
      </c>
      <c r="F145" s="71">
        <v>34.354500000000002</v>
      </c>
      <c r="G145" s="71">
        <v>12.6614</v>
      </c>
      <c r="H145" s="71">
        <v>10</v>
      </c>
      <c r="I145" s="71">
        <v>10.422499999999999</v>
      </c>
      <c r="J145" s="71"/>
      <c r="K145" s="71"/>
      <c r="L145" s="71">
        <v>1.9000999999999999</v>
      </c>
      <c r="M145" s="71"/>
      <c r="N145" s="71">
        <v>0.5</v>
      </c>
      <c r="O145" s="71">
        <v>0</v>
      </c>
      <c r="P145" s="71">
        <v>124.1614</v>
      </c>
      <c r="Q145" s="71"/>
      <c r="R145" s="71"/>
      <c r="S145" s="71"/>
      <c r="T145" s="71"/>
    </row>
    <row r="146" spans="1:20" x14ac:dyDescent="0.25">
      <c r="A146" s="71" t="s">
        <v>515</v>
      </c>
      <c r="B146" s="71">
        <v>101.5</v>
      </c>
      <c r="C146" s="71">
        <v>9.1180000000000003</v>
      </c>
      <c r="D146" s="71">
        <v>87.617999999999995</v>
      </c>
      <c r="E146" s="71">
        <v>67</v>
      </c>
      <c r="F146" s="71">
        <v>34.2363</v>
      </c>
      <c r="G146" s="71">
        <v>8.1908999999999992</v>
      </c>
      <c r="H146" s="71">
        <v>14</v>
      </c>
      <c r="I146" s="71">
        <v>11.486700000000001</v>
      </c>
      <c r="J146" s="71">
        <v>1.885</v>
      </c>
      <c r="K146" s="71"/>
      <c r="L146" s="71">
        <v>2.0941000000000001</v>
      </c>
      <c r="M146" s="71"/>
      <c r="N146" s="71">
        <v>2</v>
      </c>
      <c r="O146" s="71">
        <v>0</v>
      </c>
      <c r="P146" s="71">
        <v>122.6939</v>
      </c>
      <c r="Q146" s="71"/>
      <c r="R146" s="71"/>
      <c r="S146" s="71"/>
      <c r="T146" s="71"/>
    </row>
    <row r="147" spans="1:20" x14ac:dyDescent="0.25">
      <c r="A147" s="71" t="s">
        <v>137</v>
      </c>
      <c r="B147" s="73">
        <v>1251.27</v>
      </c>
      <c r="C147" s="71">
        <v>46.900100000000002</v>
      </c>
      <c r="D147" s="73">
        <v>1298.1701</v>
      </c>
      <c r="E147" s="71">
        <v>542.75</v>
      </c>
      <c r="F147" s="71">
        <v>401.78359999999998</v>
      </c>
      <c r="G147" s="71">
        <v>35.241599999999998</v>
      </c>
      <c r="H147" s="71">
        <v>187</v>
      </c>
      <c r="I147" s="71">
        <v>170.1901</v>
      </c>
      <c r="J147" s="71">
        <v>12.6074</v>
      </c>
      <c r="K147" s="71">
        <v>1</v>
      </c>
      <c r="L147" s="71">
        <v>31.026299999999999</v>
      </c>
      <c r="M147" s="71"/>
      <c r="N147" s="71">
        <v>26</v>
      </c>
      <c r="O147" s="71">
        <v>0</v>
      </c>
      <c r="P147" s="73">
        <v>1372.0191</v>
      </c>
      <c r="Q147" s="71"/>
      <c r="R147" s="71"/>
      <c r="S147" s="71"/>
      <c r="T147" s="71"/>
    </row>
    <row r="148" spans="1:20" x14ac:dyDescent="0.25">
      <c r="A148" s="71" t="s">
        <v>138</v>
      </c>
      <c r="B148" s="71">
        <v>766.51499999999999</v>
      </c>
      <c r="C148" s="71">
        <v>21.116800000000001</v>
      </c>
      <c r="D148" s="71">
        <v>787.6318</v>
      </c>
      <c r="E148" s="71">
        <v>602.1</v>
      </c>
      <c r="F148" s="71">
        <v>243.77199999999999</v>
      </c>
      <c r="G148" s="71">
        <v>89.581400000000002</v>
      </c>
      <c r="H148" s="71">
        <v>92</v>
      </c>
      <c r="I148" s="71">
        <v>103.2585</v>
      </c>
      <c r="J148" s="71"/>
      <c r="K148" s="71"/>
      <c r="L148" s="71">
        <v>18.824400000000001</v>
      </c>
      <c r="M148" s="71"/>
      <c r="N148" s="71">
        <v>0</v>
      </c>
      <c r="O148" s="71">
        <v>0</v>
      </c>
      <c r="P148" s="71">
        <v>877.21320000000003</v>
      </c>
      <c r="Q148" s="71"/>
      <c r="R148" s="71"/>
      <c r="S148" s="71"/>
      <c r="T148" s="71"/>
    </row>
    <row r="149" spans="1:20" x14ac:dyDescent="0.25">
      <c r="A149" s="71" t="s">
        <v>139</v>
      </c>
      <c r="B149" s="71">
        <v>504</v>
      </c>
      <c r="C149" s="71">
        <v>22.7273</v>
      </c>
      <c r="D149" s="71">
        <v>526.72730000000001</v>
      </c>
      <c r="E149" s="71">
        <v>324.32</v>
      </c>
      <c r="F149" s="71">
        <v>163.02209999999999</v>
      </c>
      <c r="G149" s="71">
        <v>40.325499999999998</v>
      </c>
      <c r="H149" s="71">
        <v>75</v>
      </c>
      <c r="I149" s="71">
        <v>69.053899999999999</v>
      </c>
      <c r="J149" s="71">
        <v>4.4595000000000002</v>
      </c>
      <c r="K149" s="71">
        <v>5</v>
      </c>
      <c r="L149" s="71">
        <v>12.588800000000001</v>
      </c>
      <c r="M149" s="71"/>
      <c r="N149" s="71">
        <v>10.5</v>
      </c>
      <c r="O149" s="71">
        <v>0</v>
      </c>
      <c r="P149" s="71">
        <v>582.01229999999998</v>
      </c>
      <c r="Q149" s="71"/>
      <c r="R149" s="71"/>
      <c r="S149" s="71"/>
      <c r="T149" s="71"/>
    </row>
    <row r="150" spans="1:20" x14ac:dyDescent="0.25">
      <c r="A150" s="71" t="s">
        <v>140</v>
      </c>
      <c r="B150" s="71">
        <v>432</v>
      </c>
      <c r="C150" s="71">
        <v>14.3606</v>
      </c>
      <c r="D150" s="71">
        <v>446.36059999999998</v>
      </c>
      <c r="E150" s="71">
        <v>275.44</v>
      </c>
      <c r="F150" s="71">
        <v>138.14859999999999</v>
      </c>
      <c r="G150" s="71">
        <v>34.323599999999999</v>
      </c>
      <c r="H150" s="71">
        <v>57</v>
      </c>
      <c r="I150" s="71">
        <v>58.517899999999997</v>
      </c>
      <c r="J150" s="71"/>
      <c r="K150" s="71">
        <v>16</v>
      </c>
      <c r="L150" s="71">
        <v>10.667999999999999</v>
      </c>
      <c r="M150" s="71">
        <v>3.1991999999999998</v>
      </c>
      <c r="N150" s="71">
        <v>5.5</v>
      </c>
      <c r="O150" s="71">
        <v>0</v>
      </c>
      <c r="P150" s="71">
        <v>489.38339999999999</v>
      </c>
      <c r="Q150" s="71"/>
      <c r="R150" s="71"/>
      <c r="S150" s="71"/>
      <c r="T150" s="71"/>
    </row>
    <row r="151" spans="1:20" x14ac:dyDescent="0.25">
      <c r="A151" s="71" t="s">
        <v>141</v>
      </c>
      <c r="B151" s="71">
        <v>280</v>
      </c>
      <c r="C151" s="71">
        <v>10.495900000000001</v>
      </c>
      <c r="D151" s="71">
        <v>290.49590000000001</v>
      </c>
      <c r="E151" s="71">
        <v>242.98</v>
      </c>
      <c r="F151" s="71">
        <v>89.908500000000004</v>
      </c>
      <c r="G151" s="71">
        <v>38.268900000000002</v>
      </c>
      <c r="H151" s="71">
        <v>33</v>
      </c>
      <c r="I151" s="71">
        <v>38.084000000000003</v>
      </c>
      <c r="J151" s="71"/>
      <c r="K151" s="71">
        <v>15</v>
      </c>
      <c r="L151" s="71">
        <v>6.9428999999999998</v>
      </c>
      <c r="M151" s="71">
        <v>4.8342999999999998</v>
      </c>
      <c r="N151" s="71">
        <v>9</v>
      </c>
      <c r="O151" s="71">
        <v>0</v>
      </c>
      <c r="P151" s="71">
        <v>342.59910000000002</v>
      </c>
      <c r="Q151" s="71"/>
      <c r="R151" s="71"/>
      <c r="S151" s="71"/>
      <c r="T151" s="71"/>
    </row>
    <row r="152" spans="1:20" x14ac:dyDescent="0.25">
      <c r="A152" s="71" t="s">
        <v>142</v>
      </c>
      <c r="B152" s="71">
        <v>676</v>
      </c>
      <c r="C152" s="71">
        <v>14.8499</v>
      </c>
      <c r="D152" s="71">
        <v>690.84990000000005</v>
      </c>
      <c r="E152" s="71">
        <v>493.75</v>
      </c>
      <c r="F152" s="71">
        <v>213.81800000000001</v>
      </c>
      <c r="G152" s="71">
        <v>69.983099999999993</v>
      </c>
      <c r="H152" s="71">
        <v>78</v>
      </c>
      <c r="I152" s="71">
        <v>90.570400000000006</v>
      </c>
      <c r="J152" s="71"/>
      <c r="K152" s="71">
        <v>106</v>
      </c>
      <c r="L152" s="71">
        <v>16.511299999999999</v>
      </c>
      <c r="M152" s="71">
        <v>53.693199999999997</v>
      </c>
      <c r="N152" s="71">
        <v>0</v>
      </c>
      <c r="O152" s="71">
        <v>0</v>
      </c>
      <c r="P152" s="71">
        <v>814.52620000000002</v>
      </c>
      <c r="Q152" s="71"/>
      <c r="R152" s="71"/>
      <c r="S152" s="71"/>
      <c r="T152" s="71"/>
    </row>
    <row r="153" spans="1:20" x14ac:dyDescent="0.25">
      <c r="A153" s="71" t="s">
        <v>143</v>
      </c>
      <c r="B153" s="71">
        <v>225.03</v>
      </c>
      <c r="C153" s="71"/>
      <c r="D153" s="71">
        <v>225.03</v>
      </c>
      <c r="E153" s="71">
        <v>199.15</v>
      </c>
      <c r="F153" s="71">
        <v>69.646799999999999</v>
      </c>
      <c r="G153" s="71">
        <v>32.376199999999997</v>
      </c>
      <c r="H153" s="71">
        <v>35</v>
      </c>
      <c r="I153" s="71">
        <v>29.5014</v>
      </c>
      <c r="J153" s="71">
        <v>4.1238999999999999</v>
      </c>
      <c r="K153" s="71"/>
      <c r="L153" s="71">
        <v>5.3781999999999996</v>
      </c>
      <c r="M153" s="71"/>
      <c r="N153" s="71">
        <v>0</v>
      </c>
      <c r="O153" s="71">
        <v>0</v>
      </c>
      <c r="P153" s="71">
        <v>261.5301</v>
      </c>
      <c r="Q153" s="71"/>
      <c r="R153" s="71"/>
      <c r="S153" s="71"/>
      <c r="T153" s="71"/>
    </row>
    <row r="154" spans="1:20" x14ac:dyDescent="0.25">
      <c r="A154" s="71" t="s">
        <v>144</v>
      </c>
      <c r="B154" s="73">
        <v>1716.56</v>
      </c>
      <c r="C154" s="71">
        <v>66.436599999999999</v>
      </c>
      <c r="D154" s="73">
        <v>1782.9965999999999</v>
      </c>
      <c r="E154" s="73">
        <v>1386.81</v>
      </c>
      <c r="F154" s="71">
        <v>551.8374</v>
      </c>
      <c r="G154" s="71">
        <v>208.74279999999999</v>
      </c>
      <c r="H154" s="71">
        <v>259</v>
      </c>
      <c r="I154" s="71">
        <v>233.7509</v>
      </c>
      <c r="J154" s="71">
        <v>18.936900000000001</v>
      </c>
      <c r="K154" s="71">
        <v>16</v>
      </c>
      <c r="L154" s="71">
        <v>42.613599999999998</v>
      </c>
      <c r="M154" s="71"/>
      <c r="N154" s="71">
        <v>0</v>
      </c>
      <c r="O154" s="71">
        <v>0</v>
      </c>
      <c r="P154" s="73">
        <v>2010.6763000000001</v>
      </c>
      <c r="Q154" s="71"/>
      <c r="R154" s="71"/>
      <c r="S154" s="71"/>
      <c r="T154" s="71"/>
    </row>
    <row r="155" spans="1:20" x14ac:dyDescent="0.25">
      <c r="A155" s="71" t="s">
        <v>516</v>
      </c>
      <c r="B155" s="71">
        <v>168.5</v>
      </c>
      <c r="C155" s="71">
        <v>0.1197</v>
      </c>
      <c r="D155" s="71">
        <v>122</v>
      </c>
      <c r="E155" s="71">
        <v>35</v>
      </c>
      <c r="F155" s="71">
        <v>52.187800000000003</v>
      </c>
      <c r="G155" s="71"/>
      <c r="H155" s="71">
        <v>14</v>
      </c>
      <c r="I155" s="71">
        <v>15.994199999999999</v>
      </c>
      <c r="J155" s="71"/>
      <c r="K155" s="71"/>
      <c r="L155" s="71">
        <v>2.9157999999999999</v>
      </c>
      <c r="M155" s="71"/>
      <c r="N155" s="71">
        <v>0</v>
      </c>
      <c r="O155" s="71">
        <v>0</v>
      </c>
      <c r="P155" s="71">
        <v>168.61969999999999</v>
      </c>
      <c r="Q155" s="71"/>
      <c r="R155" s="71"/>
      <c r="S155" s="71"/>
      <c r="T155" s="71"/>
    </row>
    <row r="156" spans="1:20" x14ac:dyDescent="0.25">
      <c r="A156" s="71" t="s">
        <v>145</v>
      </c>
      <c r="B156" s="73">
        <v>2905.54</v>
      </c>
      <c r="C156" s="71">
        <v>137.0206</v>
      </c>
      <c r="D156" s="73">
        <v>3042.5605999999998</v>
      </c>
      <c r="E156" s="73">
        <v>1216.17</v>
      </c>
      <c r="F156" s="71">
        <v>941.67250000000001</v>
      </c>
      <c r="G156" s="71">
        <v>68.624399999999994</v>
      </c>
      <c r="H156" s="71">
        <v>424</v>
      </c>
      <c r="I156" s="71">
        <v>398.87970000000001</v>
      </c>
      <c r="J156" s="71">
        <v>18.840199999999999</v>
      </c>
      <c r="K156" s="71">
        <v>22</v>
      </c>
      <c r="L156" s="71">
        <v>72.717200000000005</v>
      </c>
      <c r="M156" s="71"/>
      <c r="N156" s="71">
        <v>27</v>
      </c>
      <c r="O156" s="71">
        <v>0</v>
      </c>
      <c r="P156" s="73">
        <v>3157.0252</v>
      </c>
      <c r="Q156" s="71"/>
      <c r="R156" s="71"/>
      <c r="S156" s="71"/>
      <c r="T156" s="71"/>
    </row>
    <row r="157" spans="1:20" x14ac:dyDescent="0.25">
      <c r="A157" s="71" t="s">
        <v>146</v>
      </c>
      <c r="B157" s="73">
        <v>3002.645</v>
      </c>
      <c r="C157" s="71">
        <v>122.011</v>
      </c>
      <c r="D157" s="73">
        <v>3124.6559999999999</v>
      </c>
      <c r="E157" s="73">
        <v>1293.45</v>
      </c>
      <c r="F157" s="71">
        <v>967.08100000000002</v>
      </c>
      <c r="G157" s="71">
        <v>81.592200000000005</v>
      </c>
      <c r="H157" s="71">
        <v>366</v>
      </c>
      <c r="I157" s="71">
        <v>409.64240000000001</v>
      </c>
      <c r="J157" s="71"/>
      <c r="K157" s="71">
        <v>19</v>
      </c>
      <c r="L157" s="71">
        <v>74.679299999999998</v>
      </c>
      <c r="M157" s="71"/>
      <c r="N157" s="71">
        <v>0</v>
      </c>
      <c r="O157" s="71">
        <v>0</v>
      </c>
      <c r="P157" s="73">
        <v>3206.2482</v>
      </c>
      <c r="Q157" s="71"/>
      <c r="R157" s="71"/>
      <c r="S157" s="71"/>
      <c r="T157" s="71"/>
    </row>
    <row r="158" spans="1:20" x14ac:dyDescent="0.25">
      <c r="A158" s="71" t="s">
        <v>517</v>
      </c>
      <c r="B158" s="71">
        <v>430.92500000000001</v>
      </c>
      <c r="C158" s="71">
        <v>27.2681</v>
      </c>
      <c r="D158" s="71">
        <v>349.90309999999999</v>
      </c>
      <c r="E158" s="71">
        <v>200.74</v>
      </c>
      <c r="F158" s="71">
        <v>141.8108</v>
      </c>
      <c r="G158" s="71">
        <v>14.7323</v>
      </c>
      <c r="H158" s="71">
        <v>49</v>
      </c>
      <c r="I158" s="71">
        <v>45.872300000000003</v>
      </c>
      <c r="J158" s="71">
        <v>2.3458000000000001</v>
      </c>
      <c r="K158" s="71"/>
      <c r="L158" s="71">
        <v>8.3627000000000002</v>
      </c>
      <c r="M158" s="71"/>
      <c r="N158" s="71">
        <v>8.5</v>
      </c>
      <c r="O158" s="71">
        <v>0</v>
      </c>
      <c r="P158" s="71">
        <v>483.77120000000002</v>
      </c>
      <c r="Q158" s="71"/>
      <c r="R158" s="71"/>
      <c r="S158" s="71"/>
      <c r="T158" s="71"/>
    </row>
    <row r="159" spans="1:20" x14ac:dyDescent="0.25">
      <c r="A159" s="71" t="s">
        <v>518</v>
      </c>
      <c r="B159" s="71">
        <v>284.54500000000002</v>
      </c>
      <c r="C159" s="71">
        <v>13.964399999999999</v>
      </c>
      <c r="D159" s="71">
        <v>234.96440000000001</v>
      </c>
      <c r="E159" s="71">
        <v>32.89</v>
      </c>
      <c r="F159" s="71">
        <v>92.3887</v>
      </c>
      <c r="G159" s="71"/>
      <c r="H159" s="71">
        <v>16</v>
      </c>
      <c r="I159" s="71">
        <v>30.803799999999999</v>
      </c>
      <c r="J159" s="71"/>
      <c r="K159" s="71"/>
      <c r="L159" s="71">
        <v>5.6155999999999997</v>
      </c>
      <c r="M159" s="71"/>
      <c r="N159" s="71">
        <v>0</v>
      </c>
      <c r="O159" s="71">
        <v>0</v>
      </c>
      <c r="P159" s="71">
        <v>298.50940000000003</v>
      </c>
      <c r="Q159" s="71"/>
      <c r="R159" s="71"/>
      <c r="S159" s="71"/>
      <c r="T159" s="71"/>
    </row>
    <row r="160" spans="1:20" x14ac:dyDescent="0.25">
      <c r="A160" s="71" t="s">
        <v>519</v>
      </c>
      <c r="B160" s="71">
        <v>106</v>
      </c>
      <c r="C160" s="71"/>
      <c r="D160" s="71">
        <v>73</v>
      </c>
      <c r="E160" s="71">
        <v>39</v>
      </c>
      <c r="F160" s="71">
        <v>32.807000000000002</v>
      </c>
      <c r="G160" s="71">
        <v>1.5482</v>
      </c>
      <c r="H160" s="71">
        <v>11</v>
      </c>
      <c r="I160" s="71">
        <v>9.5702999999999996</v>
      </c>
      <c r="J160" s="71">
        <v>1.0723</v>
      </c>
      <c r="K160" s="71"/>
      <c r="L160" s="71">
        <v>1.7446999999999999</v>
      </c>
      <c r="M160" s="71"/>
      <c r="N160" s="71">
        <v>0.5</v>
      </c>
      <c r="O160" s="71">
        <v>0</v>
      </c>
      <c r="P160" s="71">
        <v>109.12050000000001</v>
      </c>
      <c r="Q160" s="71"/>
      <c r="R160" s="71"/>
      <c r="S160" s="71"/>
      <c r="T160" s="71"/>
    </row>
    <row r="161" spans="1:20" x14ac:dyDescent="0.25">
      <c r="A161" s="71" t="s">
        <v>147</v>
      </c>
      <c r="B161" s="73">
        <v>1826.43</v>
      </c>
      <c r="C161" s="71">
        <v>123.4033</v>
      </c>
      <c r="D161" s="73">
        <v>1949.8333</v>
      </c>
      <c r="E161" s="71">
        <v>889.83</v>
      </c>
      <c r="F161" s="71">
        <v>603.47339999999997</v>
      </c>
      <c r="G161" s="71">
        <v>71.589100000000002</v>
      </c>
      <c r="H161" s="71">
        <v>314</v>
      </c>
      <c r="I161" s="71">
        <v>255.62309999999999</v>
      </c>
      <c r="J161" s="71">
        <v>43.782600000000002</v>
      </c>
      <c r="K161" s="71"/>
      <c r="L161" s="71">
        <v>46.600999999999999</v>
      </c>
      <c r="M161" s="71"/>
      <c r="N161" s="71">
        <v>4</v>
      </c>
      <c r="O161" s="71">
        <v>0</v>
      </c>
      <c r="P161" s="73">
        <v>2069.2049999999999</v>
      </c>
      <c r="Q161" s="71"/>
      <c r="R161" s="71"/>
      <c r="S161" s="71"/>
      <c r="T161" s="71"/>
    </row>
    <row r="162" spans="1:20" x14ac:dyDescent="0.25">
      <c r="A162" s="71" t="s">
        <v>148</v>
      </c>
      <c r="B162" s="73">
        <v>1838.585</v>
      </c>
      <c r="C162" s="71">
        <v>65.936999999999998</v>
      </c>
      <c r="D162" s="73">
        <v>1904.5219999999999</v>
      </c>
      <c r="E162" s="71">
        <v>844.5</v>
      </c>
      <c r="F162" s="71">
        <v>589.44960000000003</v>
      </c>
      <c r="G162" s="71">
        <v>63.762599999999999</v>
      </c>
      <c r="H162" s="71">
        <v>269</v>
      </c>
      <c r="I162" s="71">
        <v>249.68279999999999</v>
      </c>
      <c r="J162" s="71">
        <v>14.4879</v>
      </c>
      <c r="K162" s="71">
        <v>7</v>
      </c>
      <c r="L162" s="71">
        <v>45.518099999999997</v>
      </c>
      <c r="M162" s="71"/>
      <c r="N162" s="71">
        <v>0</v>
      </c>
      <c r="O162" s="71">
        <v>0</v>
      </c>
      <c r="P162" s="73">
        <v>1982.7725</v>
      </c>
      <c r="Q162" s="71"/>
      <c r="R162" s="71"/>
      <c r="S162" s="71"/>
      <c r="T162" s="71"/>
    </row>
    <row r="163" spans="1:20" x14ac:dyDescent="0.25">
      <c r="A163" s="71" t="s">
        <v>149</v>
      </c>
      <c r="B163" s="71">
        <v>411.315</v>
      </c>
      <c r="C163" s="71">
        <v>23.305399999999999</v>
      </c>
      <c r="D163" s="71">
        <v>434.62040000000002</v>
      </c>
      <c r="E163" s="71">
        <v>161</v>
      </c>
      <c r="F163" s="71">
        <v>134.51499999999999</v>
      </c>
      <c r="G163" s="71">
        <v>6.6212</v>
      </c>
      <c r="H163" s="71">
        <v>87</v>
      </c>
      <c r="I163" s="71">
        <v>56.978700000000003</v>
      </c>
      <c r="J163" s="71">
        <v>22.515899999999998</v>
      </c>
      <c r="K163" s="71">
        <v>1</v>
      </c>
      <c r="L163" s="71">
        <v>10.3874</v>
      </c>
      <c r="M163" s="71"/>
      <c r="N163" s="71">
        <v>6</v>
      </c>
      <c r="O163" s="71">
        <v>0</v>
      </c>
      <c r="P163" s="71">
        <v>469.75749999999999</v>
      </c>
      <c r="Q163" s="71"/>
      <c r="R163" s="71"/>
      <c r="S163" s="71"/>
      <c r="T163" s="71"/>
    </row>
    <row r="164" spans="1:20" x14ac:dyDescent="0.25">
      <c r="A164" s="71" t="s">
        <v>150</v>
      </c>
      <c r="B164" s="73">
        <v>3387.7750000000001</v>
      </c>
      <c r="C164" s="71">
        <v>67.167699999999996</v>
      </c>
      <c r="D164" s="73">
        <v>3454.9427000000001</v>
      </c>
      <c r="E164" s="71">
        <v>892.14</v>
      </c>
      <c r="F164" s="73">
        <v>1069.3047999999999</v>
      </c>
      <c r="G164" s="71"/>
      <c r="H164" s="71">
        <v>331</v>
      </c>
      <c r="I164" s="71">
        <v>452.94299999999998</v>
      </c>
      <c r="J164" s="71"/>
      <c r="K164" s="71">
        <v>34</v>
      </c>
      <c r="L164" s="71">
        <v>82.573099999999997</v>
      </c>
      <c r="M164" s="71"/>
      <c r="N164" s="71">
        <v>23.5</v>
      </c>
      <c r="O164" s="71">
        <v>0</v>
      </c>
      <c r="P164" s="73">
        <v>3478.4427000000001</v>
      </c>
      <c r="Q164" s="71"/>
      <c r="R164" s="71"/>
      <c r="S164" s="71"/>
      <c r="T164" s="71"/>
    </row>
    <row r="165" spans="1:20" x14ac:dyDescent="0.25">
      <c r="A165" s="71" t="s">
        <v>151</v>
      </c>
      <c r="B165" s="73">
        <v>1731.125</v>
      </c>
      <c r="C165" s="71">
        <v>49.501300000000001</v>
      </c>
      <c r="D165" s="73">
        <v>1780.6262999999999</v>
      </c>
      <c r="E165" s="71">
        <v>694</v>
      </c>
      <c r="F165" s="71">
        <v>551.10379999999998</v>
      </c>
      <c r="G165" s="71">
        <v>35.723999999999997</v>
      </c>
      <c r="H165" s="71">
        <v>228</v>
      </c>
      <c r="I165" s="71">
        <v>233.4401</v>
      </c>
      <c r="J165" s="71"/>
      <c r="K165" s="71">
        <v>5</v>
      </c>
      <c r="L165" s="71">
        <v>42.557000000000002</v>
      </c>
      <c r="M165" s="71"/>
      <c r="N165" s="71">
        <v>19.5</v>
      </c>
      <c r="O165" s="71">
        <v>0</v>
      </c>
      <c r="P165" s="73">
        <v>1835.8503000000001</v>
      </c>
      <c r="Q165" s="71"/>
      <c r="R165" s="71"/>
      <c r="S165" s="71"/>
      <c r="T165" s="71"/>
    </row>
    <row r="166" spans="1:20" x14ac:dyDescent="0.25">
      <c r="A166" s="71" t="s">
        <v>152</v>
      </c>
      <c r="B166" s="71">
        <v>782.71</v>
      </c>
      <c r="C166" s="71">
        <v>18.1358</v>
      </c>
      <c r="D166" s="71">
        <v>800.84580000000005</v>
      </c>
      <c r="E166" s="71">
        <v>333.45</v>
      </c>
      <c r="F166" s="71">
        <v>247.86179999999999</v>
      </c>
      <c r="G166" s="71">
        <v>21.397099999999998</v>
      </c>
      <c r="H166" s="71">
        <v>124</v>
      </c>
      <c r="I166" s="71">
        <v>104.9909</v>
      </c>
      <c r="J166" s="71">
        <v>14.2568</v>
      </c>
      <c r="K166" s="71"/>
      <c r="L166" s="71">
        <v>19.1402</v>
      </c>
      <c r="M166" s="71"/>
      <c r="N166" s="71">
        <v>0</v>
      </c>
      <c r="O166" s="71">
        <v>0</v>
      </c>
      <c r="P166" s="71">
        <v>836.49969999999996</v>
      </c>
      <c r="Q166" s="71"/>
      <c r="R166" s="71"/>
      <c r="S166" s="71"/>
      <c r="T166" s="71"/>
    </row>
    <row r="167" spans="1:20" x14ac:dyDescent="0.25">
      <c r="A167" s="71" t="s">
        <v>153</v>
      </c>
      <c r="B167" s="71">
        <v>316</v>
      </c>
      <c r="C167" s="71"/>
      <c r="D167" s="71">
        <v>316</v>
      </c>
      <c r="E167" s="71">
        <v>108</v>
      </c>
      <c r="F167" s="71">
        <v>97.802000000000007</v>
      </c>
      <c r="G167" s="71">
        <v>2.5495000000000001</v>
      </c>
      <c r="H167" s="71">
        <v>34</v>
      </c>
      <c r="I167" s="71">
        <v>41.427599999999998</v>
      </c>
      <c r="J167" s="71"/>
      <c r="K167" s="71"/>
      <c r="L167" s="71">
        <v>7.5523999999999996</v>
      </c>
      <c r="M167" s="71"/>
      <c r="N167" s="71">
        <v>0</v>
      </c>
      <c r="O167" s="71">
        <v>0</v>
      </c>
      <c r="P167" s="71">
        <v>318.54950000000002</v>
      </c>
      <c r="Q167" s="71"/>
      <c r="R167" s="71"/>
      <c r="S167" s="71"/>
      <c r="T167" s="71"/>
    </row>
    <row r="168" spans="1:20" x14ac:dyDescent="0.25">
      <c r="A168" s="71" t="s">
        <v>154</v>
      </c>
      <c r="B168" s="71">
        <v>385.5</v>
      </c>
      <c r="C168" s="71"/>
      <c r="D168" s="71">
        <v>385.5</v>
      </c>
      <c r="E168" s="71">
        <v>112</v>
      </c>
      <c r="F168" s="71">
        <v>119.31229999999999</v>
      </c>
      <c r="G168" s="71"/>
      <c r="H168" s="71">
        <v>34</v>
      </c>
      <c r="I168" s="71">
        <v>50.539099999999998</v>
      </c>
      <c r="J168" s="71"/>
      <c r="K168" s="71"/>
      <c r="L168" s="71">
        <v>9.2134999999999998</v>
      </c>
      <c r="M168" s="71"/>
      <c r="N168" s="71">
        <v>0</v>
      </c>
      <c r="O168" s="71">
        <v>0</v>
      </c>
      <c r="P168" s="71">
        <v>385.5</v>
      </c>
      <c r="Q168" s="71"/>
      <c r="R168" s="71"/>
      <c r="S168" s="71"/>
      <c r="T168" s="71"/>
    </row>
    <row r="169" spans="1:20" x14ac:dyDescent="0.25">
      <c r="A169" s="71" t="s">
        <v>155</v>
      </c>
      <c r="B169" s="71">
        <v>420</v>
      </c>
      <c r="C169" s="71">
        <v>19.939499999999999</v>
      </c>
      <c r="D169" s="71">
        <v>439.93950000000001</v>
      </c>
      <c r="E169" s="71">
        <v>190</v>
      </c>
      <c r="F169" s="71">
        <v>136.16130000000001</v>
      </c>
      <c r="G169" s="71">
        <v>13.4597</v>
      </c>
      <c r="H169" s="71">
        <v>55</v>
      </c>
      <c r="I169" s="71">
        <v>57.676099999999998</v>
      </c>
      <c r="J169" s="71"/>
      <c r="K169" s="71"/>
      <c r="L169" s="71">
        <v>10.5146</v>
      </c>
      <c r="M169" s="71"/>
      <c r="N169" s="71">
        <v>0</v>
      </c>
      <c r="O169" s="71">
        <v>0</v>
      </c>
      <c r="P169" s="71">
        <v>453.39920000000001</v>
      </c>
      <c r="Q169" s="71"/>
      <c r="R169" s="71"/>
      <c r="S169" s="71"/>
      <c r="T169" s="71"/>
    </row>
    <row r="170" spans="1:20" x14ac:dyDescent="0.25">
      <c r="A170" s="71" t="s">
        <v>156</v>
      </c>
      <c r="B170" s="73">
        <v>4333.5150000000003</v>
      </c>
      <c r="C170" s="71">
        <v>131.4221</v>
      </c>
      <c r="D170" s="73">
        <v>4464.9371000000001</v>
      </c>
      <c r="E170" s="73">
        <v>1729.26</v>
      </c>
      <c r="F170" s="73">
        <v>1381.8979999999999</v>
      </c>
      <c r="G170" s="71">
        <v>86.840500000000006</v>
      </c>
      <c r="H170" s="71">
        <v>515</v>
      </c>
      <c r="I170" s="71">
        <v>585.35329999999999</v>
      </c>
      <c r="J170" s="71"/>
      <c r="K170" s="71">
        <v>114</v>
      </c>
      <c r="L170" s="71">
        <v>106.712</v>
      </c>
      <c r="M170" s="71">
        <v>4.3727999999999998</v>
      </c>
      <c r="N170" s="71">
        <v>58.75</v>
      </c>
      <c r="O170" s="71">
        <v>0</v>
      </c>
      <c r="P170" s="73">
        <v>4614.9004000000004</v>
      </c>
      <c r="Q170" s="71"/>
      <c r="R170" s="71"/>
      <c r="S170" s="71"/>
      <c r="T170" s="71"/>
    </row>
    <row r="171" spans="1:20" x14ac:dyDescent="0.25">
      <c r="A171" s="71" t="s">
        <v>157</v>
      </c>
      <c r="B171" s="73">
        <v>4956.49</v>
      </c>
      <c r="C171" s="71">
        <v>148.0754</v>
      </c>
      <c r="D171" s="73">
        <v>5104.5654000000004</v>
      </c>
      <c r="E171" s="73">
        <v>1729.38</v>
      </c>
      <c r="F171" s="73">
        <v>1579.8630000000001</v>
      </c>
      <c r="G171" s="71">
        <v>37.379300000000001</v>
      </c>
      <c r="H171" s="71">
        <v>662</v>
      </c>
      <c r="I171" s="71">
        <v>669.20849999999996</v>
      </c>
      <c r="J171" s="71"/>
      <c r="K171" s="71">
        <v>79</v>
      </c>
      <c r="L171" s="71">
        <v>121.9991</v>
      </c>
      <c r="M171" s="71"/>
      <c r="N171" s="71">
        <v>43</v>
      </c>
      <c r="O171" s="71">
        <v>0</v>
      </c>
      <c r="P171" s="73">
        <v>5184.9447</v>
      </c>
      <c r="Q171" s="71"/>
      <c r="R171" s="71"/>
      <c r="S171" s="71"/>
      <c r="T171" s="71"/>
    </row>
    <row r="172" spans="1:20" x14ac:dyDescent="0.25">
      <c r="A172" s="71" t="s">
        <v>158</v>
      </c>
      <c r="B172" s="71">
        <v>697.31500000000005</v>
      </c>
      <c r="C172" s="71">
        <v>26.006599999999999</v>
      </c>
      <c r="D172" s="71">
        <v>723.32159999999999</v>
      </c>
      <c r="E172" s="71">
        <v>268.98</v>
      </c>
      <c r="F172" s="71">
        <v>223.86799999999999</v>
      </c>
      <c r="G172" s="71">
        <v>11.278</v>
      </c>
      <c r="H172" s="71">
        <v>78</v>
      </c>
      <c r="I172" s="71">
        <v>94.827500000000001</v>
      </c>
      <c r="J172" s="71"/>
      <c r="K172" s="71">
        <v>16</v>
      </c>
      <c r="L172" s="71">
        <v>17.287400000000002</v>
      </c>
      <c r="M172" s="71"/>
      <c r="N172" s="71">
        <v>10.5</v>
      </c>
      <c r="O172" s="71">
        <v>0</v>
      </c>
      <c r="P172" s="71">
        <v>745.09960000000001</v>
      </c>
      <c r="Q172" s="71"/>
      <c r="R172" s="71"/>
      <c r="S172" s="71"/>
      <c r="T172" s="71"/>
    </row>
    <row r="173" spans="1:20" x14ac:dyDescent="0.25">
      <c r="A173" s="71" t="s">
        <v>159</v>
      </c>
      <c r="B173" s="71">
        <v>278.185</v>
      </c>
      <c r="C173" s="71"/>
      <c r="D173" s="71">
        <v>278.185</v>
      </c>
      <c r="E173" s="71">
        <v>112.73</v>
      </c>
      <c r="F173" s="71">
        <v>86.098299999999995</v>
      </c>
      <c r="G173" s="71">
        <v>6.6578999999999997</v>
      </c>
      <c r="H173" s="71">
        <v>31</v>
      </c>
      <c r="I173" s="71">
        <v>36.470100000000002</v>
      </c>
      <c r="J173" s="71"/>
      <c r="K173" s="71"/>
      <c r="L173" s="71">
        <v>6.6486000000000001</v>
      </c>
      <c r="M173" s="71"/>
      <c r="N173" s="71">
        <v>0</v>
      </c>
      <c r="O173" s="71">
        <v>0</v>
      </c>
      <c r="P173" s="71">
        <v>284.84289999999999</v>
      </c>
      <c r="Q173" s="71"/>
      <c r="R173" s="71"/>
      <c r="S173" s="71"/>
      <c r="T173" s="71"/>
    </row>
    <row r="174" spans="1:20" x14ac:dyDescent="0.25">
      <c r="A174" s="71" t="s">
        <v>160</v>
      </c>
      <c r="B174" s="73">
        <v>1258.73</v>
      </c>
      <c r="C174" s="71">
        <v>10.8775</v>
      </c>
      <c r="D174" s="73">
        <v>1269.6075000000001</v>
      </c>
      <c r="E174" s="71">
        <v>493.18</v>
      </c>
      <c r="F174" s="71">
        <v>392.94349999999997</v>
      </c>
      <c r="G174" s="71">
        <v>25.059100000000001</v>
      </c>
      <c r="H174" s="71">
        <v>152</v>
      </c>
      <c r="I174" s="71">
        <v>166.44550000000001</v>
      </c>
      <c r="J174" s="71"/>
      <c r="K174" s="71">
        <v>17</v>
      </c>
      <c r="L174" s="71">
        <v>30.343599999999999</v>
      </c>
      <c r="M174" s="71"/>
      <c r="N174" s="71">
        <v>0</v>
      </c>
      <c r="O174" s="71">
        <v>0</v>
      </c>
      <c r="P174" s="73">
        <v>1294.6666</v>
      </c>
      <c r="Q174" s="71"/>
      <c r="R174" s="71"/>
      <c r="S174" s="71"/>
      <c r="T174" s="71"/>
    </row>
    <row r="175" spans="1:20" x14ac:dyDescent="0.25">
      <c r="A175" s="71" t="s">
        <v>161</v>
      </c>
      <c r="B175" s="73">
        <v>2332.1350000000002</v>
      </c>
      <c r="C175" s="71">
        <v>85.128299999999996</v>
      </c>
      <c r="D175" s="73">
        <v>2417.2633000000001</v>
      </c>
      <c r="E175" s="71">
        <v>720.61</v>
      </c>
      <c r="F175" s="71">
        <v>748.14300000000003</v>
      </c>
      <c r="G175" s="71"/>
      <c r="H175" s="71">
        <v>271</v>
      </c>
      <c r="I175" s="71">
        <v>316.90320000000003</v>
      </c>
      <c r="J175" s="71"/>
      <c r="K175" s="71">
        <v>133</v>
      </c>
      <c r="L175" s="71">
        <v>57.772599999999997</v>
      </c>
      <c r="M175" s="71">
        <v>45.136400000000002</v>
      </c>
      <c r="N175" s="71">
        <v>7.75</v>
      </c>
      <c r="O175" s="71">
        <v>0</v>
      </c>
      <c r="P175" s="73">
        <v>2470.1496999999999</v>
      </c>
      <c r="Q175" s="71"/>
      <c r="R175" s="71"/>
      <c r="S175" s="71"/>
      <c r="T175" s="71"/>
    </row>
    <row r="176" spans="1:20" x14ac:dyDescent="0.25">
      <c r="A176" s="71" t="s">
        <v>162</v>
      </c>
      <c r="B176" s="73">
        <v>22113.05</v>
      </c>
      <c r="C176" s="73">
        <v>1336.7815000000001</v>
      </c>
      <c r="D176" s="73">
        <v>23449.8315</v>
      </c>
      <c r="E176" s="73">
        <v>12009.06</v>
      </c>
      <c r="F176" s="73">
        <v>7257.7227999999996</v>
      </c>
      <c r="G176" s="73">
        <v>1187.8343</v>
      </c>
      <c r="H176" s="68">
        <v>2752</v>
      </c>
      <c r="I176" s="73">
        <v>3074.2728999999999</v>
      </c>
      <c r="J176" s="71"/>
      <c r="K176" s="68">
        <v>1215</v>
      </c>
      <c r="L176" s="71">
        <v>560.45100000000002</v>
      </c>
      <c r="M176" s="71">
        <v>392.7294</v>
      </c>
      <c r="N176" s="71">
        <v>331.5</v>
      </c>
      <c r="O176" s="71">
        <v>0</v>
      </c>
      <c r="P176" s="73">
        <v>25361.895199999999</v>
      </c>
      <c r="Q176" s="71"/>
      <c r="R176" s="71"/>
      <c r="S176" s="71"/>
      <c r="T176" s="71"/>
    </row>
    <row r="177" spans="1:20" x14ac:dyDescent="0.25">
      <c r="A177" s="71" t="s">
        <v>163</v>
      </c>
      <c r="B177" s="73">
        <v>1192.04</v>
      </c>
      <c r="C177" s="71">
        <v>34.667099999999998</v>
      </c>
      <c r="D177" s="73">
        <v>1226.7071000000001</v>
      </c>
      <c r="E177" s="71">
        <v>367.46</v>
      </c>
      <c r="F177" s="71">
        <v>379.66579999999999</v>
      </c>
      <c r="G177" s="71"/>
      <c r="H177" s="71">
        <v>109</v>
      </c>
      <c r="I177" s="71">
        <v>160.82130000000001</v>
      </c>
      <c r="J177" s="71"/>
      <c r="K177" s="71">
        <v>9</v>
      </c>
      <c r="L177" s="71">
        <v>29.318300000000001</v>
      </c>
      <c r="M177" s="71"/>
      <c r="N177" s="71">
        <v>6.53</v>
      </c>
      <c r="O177" s="71">
        <v>0</v>
      </c>
      <c r="P177" s="73">
        <v>1233.2371000000001</v>
      </c>
      <c r="Q177" s="71"/>
      <c r="R177" s="71"/>
      <c r="S177" s="71"/>
      <c r="T177" s="71"/>
    </row>
    <row r="178" spans="1:20" x14ac:dyDescent="0.25">
      <c r="A178" s="71" t="s">
        <v>164</v>
      </c>
      <c r="B178" s="71">
        <v>113</v>
      </c>
      <c r="C178" s="71"/>
      <c r="D178" s="71">
        <v>113</v>
      </c>
      <c r="E178" s="71">
        <v>61</v>
      </c>
      <c r="F178" s="71">
        <v>34.973500000000001</v>
      </c>
      <c r="G178" s="71">
        <v>6.5065999999999997</v>
      </c>
      <c r="H178" s="71">
        <v>23</v>
      </c>
      <c r="I178" s="71">
        <v>14.814299999999999</v>
      </c>
      <c r="J178" s="71">
        <v>6.1393000000000004</v>
      </c>
      <c r="K178" s="71"/>
      <c r="L178" s="71">
        <v>2.7006999999999999</v>
      </c>
      <c r="M178" s="71"/>
      <c r="N178" s="71">
        <v>5.5</v>
      </c>
      <c r="O178" s="71">
        <v>0</v>
      </c>
      <c r="P178" s="71">
        <v>131.14590000000001</v>
      </c>
      <c r="Q178" s="71"/>
      <c r="R178" s="71"/>
      <c r="S178" s="71"/>
      <c r="T178" s="71"/>
    </row>
    <row r="179" spans="1:20" x14ac:dyDescent="0.25">
      <c r="A179" s="71" t="s">
        <v>520</v>
      </c>
      <c r="B179" s="71">
        <v>38</v>
      </c>
      <c r="C179" s="71"/>
      <c r="D179" s="71">
        <v>23.5</v>
      </c>
      <c r="E179" s="71">
        <v>29.25</v>
      </c>
      <c r="F179" s="71">
        <v>11.760999999999999</v>
      </c>
      <c r="G179" s="71">
        <v>4.3727999999999998</v>
      </c>
      <c r="H179" s="71">
        <v>7</v>
      </c>
      <c r="I179" s="71">
        <v>3.0809000000000002</v>
      </c>
      <c r="J179" s="71">
        <v>2.9394</v>
      </c>
      <c r="K179" s="71"/>
      <c r="L179" s="71">
        <v>0.56169999999999998</v>
      </c>
      <c r="M179" s="71"/>
      <c r="N179" s="71">
        <v>1</v>
      </c>
      <c r="O179" s="71">
        <v>0</v>
      </c>
      <c r="P179" s="71">
        <v>46.312199999999997</v>
      </c>
      <c r="Q179" s="71"/>
      <c r="R179" s="71"/>
      <c r="S179" s="71"/>
      <c r="T179" s="71"/>
    </row>
    <row r="180" spans="1:20" x14ac:dyDescent="0.25">
      <c r="A180" s="71" t="s">
        <v>521</v>
      </c>
      <c r="B180" s="71">
        <v>75.510000000000005</v>
      </c>
      <c r="C180" s="71"/>
      <c r="D180" s="71">
        <v>63</v>
      </c>
      <c r="E180" s="71">
        <v>12.01</v>
      </c>
      <c r="F180" s="71">
        <v>23.3703</v>
      </c>
      <c r="G180" s="71"/>
      <c r="H180" s="71">
        <v>18</v>
      </c>
      <c r="I180" s="71">
        <v>8.2592999999999996</v>
      </c>
      <c r="J180" s="71">
        <v>7.3055000000000003</v>
      </c>
      <c r="K180" s="71"/>
      <c r="L180" s="71">
        <v>1.5057</v>
      </c>
      <c r="M180" s="71"/>
      <c r="N180" s="71">
        <v>0.5</v>
      </c>
      <c r="O180" s="71">
        <v>0</v>
      </c>
      <c r="P180" s="71">
        <v>83.3155</v>
      </c>
      <c r="Q180" s="71"/>
      <c r="R180" s="71"/>
      <c r="S180" s="71"/>
      <c r="T180" s="71"/>
    </row>
    <row r="181" spans="1:20" x14ac:dyDescent="0.25">
      <c r="A181" s="71" t="s">
        <v>522</v>
      </c>
      <c r="B181" s="71">
        <v>62.5</v>
      </c>
      <c r="C181" s="71"/>
      <c r="D181" s="71">
        <v>46.5</v>
      </c>
      <c r="E181" s="71">
        <v>32</v>
      </c>
      <c r="F181" s="71">
        <v>19.343800000000002</v>
      </c>
      <c r="G181" s="71">
        <v>3.1640999999999999</v>
      </c>
      <c r="H181" s="71">
        <v>18</v>
      </c>
      <c r="I181" s="71">
        <v>6.0961999999999996</v>
      </c>
      <c r="J181" s="71">
        <v>8.9278999999999993</v>
      </c>
      <c r="K181" s="71"/>
      <c r="L181" s="71">
        <v>1.1113999999999999</v>
      </c>
      <c r="M181" s="71"/>
      <c r="N181" s="71">
        <v>1</v>
      </c>
      <c r="O181" s="71">
        <v>0</v>
      </c>
      <c r="P181" s="71">
        <v>75.591999999999999</v>
      </c>
      <c r="Q181" s="71"/>
      <c r="R181" s="71"/>
      <c r="S181" s="71"/>
      <c r="T181" s="71"/>
    </row>
    <row r="182" spans="1:20" x14ac:dyDescent="0.25">
      <c r="A182" s="71" t="s">
        <v>165</v>
      </c>
      <c r="B182" s="71">
        <v>994.85</v>
      </c>
      <c r="C182" s="71">
        <v>32.244399999999999</v>
      </c>
      <c r="D182" s="73">
        <v>1027.0944</v>
      </c>
      <c r="E182" s="71">
        <v>479.04</v>
      </c>
      <c r="F182" s="71">
        <v>317.88569999999999</v>
      </c>
      <c r="G182" s="71">
        <v>40.288600000000002</v>
      </c>
      <c r="H182" s="71">
        <v>160</v>
      </c>
      <c r="I182" s="71">
        <v>134.65209999999999</v>
      </c>
      <c r="J182" s="71">
        <v>19.010899999999999</v>
      </c>
      <c r="K182" s="71">
        <v>4</v>
      </c>
      <c r="L182" s="71">
        <v>24.547599999999999</v>
      </c>
      <c r="M182" s="71"/>
      <c r="N182" s="71">
        <v>0</v>
      </c>
      <c r="O182" s="71">
        <v>0</v>
      </c>
      <c r="P182" s="73">
        <v>1086.3939</v>
      </c>
      <c r="Q182" s="71"/>
      <c r="R182" s="71"/>
      <c r="S182" s="71"/>
      <c r="T182" s="71"/>
    </row>
    <row r="183" spans="1:20" x14ac:dyDescent="0.25">
      <c r="A183" s="71" t="s">
        <v>166</v>
      </c>
      <c r="B183" s="71">
        <v>68</v>
      </c>
      <c r="C183" s="71"/>
      <c r="D183" s="71">
        <v>68</v>
      </c>
      <c r="E183" s="71">
        <v>36.5</v>
      </c>
      <c r="F183" s="71">
        <v>21.045999999999999</v>
      </c>
      <c r="G183" s="71">
        <v>3.8635000000000002</v>
      </c>
      <c r="H183" s="71">
        <v>15</v>
      </c>
      <c r="I183" s="71">
        <v>8.9147999999999996</v>
      </c>
      <c r="J183" s="71">
        <v>4.5639000000000003</v>
      </c>
      <c r="K183" s="71"/>
      <c r="L183" s="71">
        <v>1.6252</v>
      </c>
      <c r="M183" s="71"/>
      <c r="N183" s="71">
        <v>0</v>
      </c>
      <c r="O183" s="71">
        <v>0</v>
      </c>
      <c r="P183" s="71">
        <v>76.427400000000006</v>
      </c>
      <c r="Q183" s="71"/>
      <c r="R183" s="71"/>
      <c r="S183" s="71"/>
      <c r="T183" s="71"/>
    </row>
    <row r="184" spans="1:20" x14ac:dyDescent="0.25">
      <c r="A184" s="71" t="s">
        <v>167</v>
      </c>
      <c r="B184" s="71">
        <v>780.52</v>
      </c>
      <c r="C184" s="71">
        <v>12.917999999999999</v>
      </c>
      <c r="D184" s="71">
        <v>793.43799999999999</v>
      </c>
      <c r="E184" s="71">
        <v>392.27</v>
      </c>
      <c r="F184" s="71">
        <v>245.56909999999999</v>
      </c>
      <c r="G184" s="71">
        <v>36.675199999999997</v>
      </c>
      <c r="H184" s="71">
        <v>119</v>
      </c>
      <c r="I184" s="71">
        <v>104.0197</v>
      </c>
      <c r="J184" s="71">
        <v>11.235200000000001</v>
      </c>
      <c r="K184" s="71"/>
      <c r="L184" s="71">
        <v>18.963200000000001</v>
      </c>
      <c r="M184" s="71"/>
      <c r="N184" s="71">
        <v>0</v>
      </c>
      <c r="O184" s="71">
        <v>0</v>
      </c>
      <c r="P184" s="71">
        <v>841.34839999999997</v>
      </c>
      <c r="Q184" s="71"/>
      <c r="R184" s="71"/>
      <c r="S184" s="71"/>
      <c r="T184" s="71"/>
    </row>
    <row r="185" spans="1:20" x14ac:dyDescent="0.25">
      <c r="A185" s="71" t="s">
        <v>168</v>
      </c>
      <c r="B185" s="71">
        <v>187.5</v>
      </c>
      <c r="C185" s="71"/>
      <c r="D185" s="71">
        <v>187.5</v>
      </c>
      <c r="E185" s="71">
        <v>82</v>
      </c>
      <c r="F185" s="71">
        <v>58.031300000000002</v>
      </c>
      <c r="G185" s="71">
        <v>5.9922000000000004</v>
      </c>
      <c r="H185" s="71">
        <v>26</v>
      </c>
      <c r="I185" s="71">
        <v>24.581299999999999</v>
      </c>
      <c r="J185" s="71">
        <v>1.0641</v>
      </c>
      <c r="K185" s="71"/>
      <c r="L185" s="71">
        <v>4.4813000000000001</v>
      </c>
      <c r="M185" s="71"/>
      <c r="N185" s="71">
        <v>0</v>
      </c>
      <c r="O185" s="71">
        <v>0</v>
      </c>
      <c r="P185" s="71">
        <v>194.55629999999999</v>
      </c>
      <c r="Q185" s="71"/>
      <c r="R185" s="71"/>
      <c r="S185" s="71"/>
      <c r="T185" s="71"/>
    </row>
    <row r="186" spans="1:20" x14ac:dyDescent="0.25">
      <c r="A186" s="71" t="s">
        <v>169</v>
      </c>
      <c r="B186" s="71">
        <v>144.5</v>
      </c>
      <c r="C186" s="71"/>
      <c r="D186" s="71">
        <v>144.5</v>
      </c>
      <c r="E186" s="71">
        <v>94</v>
      </c>
      <c r="F186" s="71">
        <v>44.722799999999999</v>
      </c>
      <c r="G186" s="71">
        <v>12.3193</v>
      </c>
      <c r="H186" s="71">
        <v>21</v>
      </c>
      <c r="I186" s="71">
        <v>18.943999999999999</v>
      </c>
      <c r="J186" s="71">
        <v>1.542</v>
      </c>
      <c r="K186" s="71"/>
      <c r="L186" s="71">
        <v>3.4535999999999998</v>
      </c>
      <c r="M186" s="71"/>
      <c r="N186" s="71">
        <v>0</v>
      </c>
      <c r="O186" s="71">
        <v>0</v>
      </c>
      <c r="P186" s="71">
        <v>158.3613</v>
      </c>
      <c r="Q186" s="71"/>
      <c r="R186" s="71"/>
      <c r="S186" s="71"/>
      <c r="T186" s="71"/>
    </row>
    <row r="187" spans="1:20" x14ac:dyDescent="0.25">
      <c r="A187" s="71" t="s">
        <v>170</v>
      </c>
      <c r="B187" s="71">
        <v>73</v>
      </c>
      <c r="C187" s="71"/>
      <c r="D187" s="71">
        <v>73</v>
      </c>
      <c r="E187" s="71">
        <v>53.5</v>
      </c>
      <c r="F187" s="71">
        <v>22.593499999999999</v>
      </c>
      <c r="G187" s="71">
        <v>7.7266000000000004</v>
      </c>
      <c r="H187" s="71">
        <v>13</v>
      </c>
      <c r="I187" s="71">
        <v>9.5702999999999996</v>
      </c>
      <c r="J187" s="71">
        <v>2.5722999999999998</v>
      </c>
      <c r="K187" s="71"/>
      <c r="L187" s="71">
        <v>1.7446999999999999</v>
      </c>
      <c r="M187" s="71"/>
      <c r="N187" s="71">
        <v>0.25</v>
      </c>
      <c r="O187" s="71">
        <v>0</v>
      </c>
      <c r="P187" s="71">
        <v>83.548900000000003</v>
      </c>
      <c r="Q187" s="71"/>
      <c r="R187" s="71"/>
      <c r="S187" s="71"/>
      <c r="T187" s="71"/>
    </row>
    <row r="188" spans="1:20" x14ac:dyDescent="0.25">
      <c r="A188" s="71" t="s">
        <v>171</v>
      </c>
      <c r="B188" s="71">
        <v>690.6</v>
      </c>
      <c r="C188" s="71">
        <v>11.239100000000001</v>
      </c>
      <c r="D188" s="71">
        <v>701.83910000000003</v>
      </c>
      <c r="E188" s="71">
        <v>406.6</v>
      </c>
      <c r="F188" s="71">
        <v>217.2192</v>
      </c>
      <c r="G188" s="71">
        <v>47.345199999999998</v>
      </c>
      <c r="H188" s="71">
        <v>110</v>
      </c>
      <c r="I188" s="71">
        <v>92.011099999999999</v>
      </c>
      <c r="J188" s="71">
        <v>13.4917</v>
      </c>
      <c r="K188" s="71"/>
      <c r="L188" s="71">
        <v>16.774000000000001</v>
      </c>
      <c r="M188" s="71"/>
      <c r="N188" s="71">
        <v>0</v>
      </c>
      <c r="O188" s="71">
        <v>0</v>
      </c>
      <c r="P188" s="71">
        <v>762.67600000000004</v>
      </c>
      <c r="Q188" s="71"/>
      <c r="R188" s="71"/>
      <c r="S188" s="71"/>
      <c r="T188" s="71"/>
    </row>
    <row r="189" spans="1:20" x14ac:dyDescent="0.25">
      <c r="A189" s="71" t="s">
        <v>523</v>
      </c>
      <c r="B189" s="71">
        <v>73.5</v>
      </c>
      <c r="C189" s="71"/>
      <c r="D189" s="71">
        <v>54</v>
      </c>
      <c r="E189" s="71">
        <v>19</v>
      </c>
      <c r="F189" s="71">
        <v>22.7483</v>
      </c>
      <c r="G189" s="71"/>
      <c r="H189" s="71">
        <v>6</v>
      </c>
      <c r="I189" s="71">
        <v>7.0793999999999997</v>
      </c>
      <c r="J189" s="71"/>
      <c r="K189" s="71"/>
      <c r="L189" s="71">
        <v>1.2906</v>
      </c>
      <c r="M189" s="71"/>
      <c r="N189" s="71">
        <v>0</v>
      </c>
      <c r="O189" s="71">
        <v>0</v>
      </c>
      <c r="P189" s="71">
        <v>73.5</v>
      </c>
      <c r="Q189" s="71"/>
      <c r="R189" s="71"/>
      <c r="S189" s="71"/>
      <c r="T189" s="71"/>
    </row>
    <row r="190" spans="1:20" x14ac:dyDescent="0.25">
      <c r="A190" s="71" t="s">
        <v>172</v>
      </c>
      <c r="B190" s="71">
        <v>83.5</v>
      </c>
      <c r="C190" s="71"/>
      <c r="D190" s="71">
        <v>69.5</v>
      </c>
      <c r="E190" s="71">
        <v>50</v>
      </c>
      <c r="F190" s="71">
        <v>25.843299999999999</v>
      </c>
      <c r="G190" s="71">
        <v>6.0392000000000001</v>
      </c>
      <c r="H190" s="71">
        <v>11</v>
      </c>
      <c r="I190" s="71">
        <v>9.1114999999999995</v>
      </c>
      <c r="J190" s="71">
        <v>1.4164000000000001</v>
      </c>
      <c r="K190" s="71"/>
      <c r="L190" s="71">
        <v>1.6611</v>
      </c>
      <c r="M190" s="71"/>
      <c r="N190" s="71">
        <v>0</v>
      </c>
      <c r="O190" s="71">
        <v>0</v>
      </c>
      <c r="P190" s="71">
        <v>90.955600000000004</v>
      </c>
      <c r="Q190" s="71"/>
      <c r="R190" s="71"/>
      <c r="S190" s="71"/>
      <c r="T190" s="71"/>
    </row>
    <row r="191" spans="1:20" x14ac:dyDescent="0.25">
      <c r="A191" s="71" t="s">
        <v>524</v>
      </c>
      <c r="B191" s="71">
        <v>110</v>
      </c>
      <c r="C191" s="71"/>
      <c r="D191" s="71">
        <v>79.5</v>
      </c>
      <c r="E191" s="71">
        <v>64.709999999999994</v>
      </c>
      <c r="F191" s="71">
        <v>34.045000000000002</v>
      </c>
      <c r="G191" s="71">
        <v>7.6669999999999998</v>
      </c>
      <c r="H191" s="71">
        <v>10</v>
      </c>
      <c r="I191" s="71">
        <v>10.422499999999999</v>
      </c>
      <c r="J191" s="71"/>
      <c r="K191" s="71"/>
      <c r="L191" s="71">
        <v>1.9000999999999999</v>
      </c>
      <c r="M191" s="71"/>
      <c r="N191" s="71">
        <v>0</v>
      </c>
      <c r="O191" s="71">
        <v>0</v>
      </c>
      <c r="P191" s="71">
        <v>117.667</v>
      </c>
      <c r="Q191" s="71"/>
      <c r="R191" s="71"/>
      <c r="S191" s="71"/>
      <c r="T191" s="71"/>
    </row>
    <row r="192" spans="1:20" x14ac:dyDescent="0.25">
      <c r="A192" s="71" t="s">
        <v>525</v>
      </c>
      <c r="B192" s="71">
        <v>59.6</v>
      </c>
      <c r="C192" s="71">
        <v>8.8200000000000001E-2</v>
      </c>
      <c r="D192" s="71">
        <v>44.6</v>
      </c>
      <c r="E192" s="71">
        <v>21</v>
      </c>
      <c r="F192" s="71">
        <v>18.473500000000001</v>
      </c>
      <c r="G192" s="71">
        <v>0.63160000000000005</v>
      </c>
      <c r="H192" s="71">
        <v>4</v>
      </c>
      <c r="I192" s="71">
        <v>5.8471000000000002</v>
      </c>
      <c r="J192" s="71"/>
      <c r="K192" s="71"/>
      <c r="L192" s="71">
        <v>1.0659000000000001</v>
      </c>
      <c r="M192" s="71"/>
      <c r="N192" s="71">
        <v>0</v>
      </c>
      <c r="O192" s="71">
        <v>0</v>
      </c>
      <c r="P192" s="71">
        <v>60.319800000000001</v>
      </c>
      <c r="Q192" s="71"/>
      <c r="R192" s="71"/>
      <c r="S192" s="71"/>
      <c r="T192" s="71"/>
    </row>
    <row r="193" spans="1:20" x14ac:dyDescent="0.25">
      <c r="A193" s="71" t="s">
        <v>173</v>
      </c>
      <c r="B193" s="71">
        <v>70</v>
      </c>
      <c r="C193" s="71"/>
      <c r="D193" s="71">
        <v>70</v>
      </c>
      <c r="E193" s="71">
        <v>30</v>
      </c>
      <c r="F193" s="71">
        <v>21.664999999999999</v>
      </c>
      <c r="G193" s="71">
        <v>2.0838000000000001</v>
      </c>
      <c r="H193" s="71">
        <v>12</v>
      </c>
      <c r="I193" s="71">
        <v>9.1769999999999996</v>
      </c>
      <c r="J193" s="71">
        <v>2.1172</v>
      </c>
      <c r="K193" s="71"/>
      <c r="L193" s="71">
        <v>1.673</v>
      </c>
      <c r="M193" s="71"/>
      <c r="N193" s="71">
        <v>0</v>
      </c>
      <c r="O193" s="71">
        <v>0</v>
      </c>
      <c r="P193" s="71">
        <v>74.200999999999993</v>
      </c>
      <c r="Q193" s="71"/>
      <c r="R193" s="71"/>
      <c r="S193" s="71"/>
      <c r="T193" s="71"/>
    </row>
    <row r="194" spans="1:20" x14ac:dyDescent="0.25">
      <c r="A194" s="71" t="s">
        <v>174</v>
      </c>
      <c r="B194" s="73">
        <v>1662.13</v>
      </c>
      <c r="C194" s="71">
        <v>33.052700000000002</v>
      </c>
      <c r="D194" s="73">
        <v>1695.1827000000001</v>
      </c>
      <c r="E194" s="71">
        <v>888.17</v>
      </c>
      <c r="F194" s="71">
        <v>524.65899999999999</v>
      </c>
      <c r="G194" s="71">
        <v>90.877700000000004</v>
      </c>
      <c r="H194" s="71">
        <v>257</v>
      </c>
      <c r="I194" s="71">
        <v>222.23849999999999</v>
      </c>
      <c r="J194" s="71">
        <v>26.071200000000001</v>
      </c>
      <c r="K194" s="71"/>
      <c r="L194" s="71">
        <v>40.514899999999997</v>
      </c>
      <c r="M194" s="71"/>
      <c r="N194" s="71">
        <v>30.25</v>
      </c>
      <c r="O194" s="71">
        <v>0</v>
      </c>
      <c r="P194" s="73">
        <v>1842.3815999999999</v>
      </c>
      <c r="Q194" s="71"/>
      <c r="R194" s="71"/>
      <c r="S194" s="71"/>
      <c r="T194" s="71"/>
    </row>
    <row r="195" spans="1:20" x14ac:dyDescent="0.25">
      <c r="A195" s="71" t="s">
        <v>175</v>
      </c>
      <c r="B195" s="71">
        <v>675.5</v>
      </c>
      <c r="C195" s="71">
        <v>28.892900000000001</v>
      </c>
      <c r="D195" s="71">
        <v>704.39290000000005</v>
      </c>
      <c r="E195" s="71">
        <v>268</v>
      </c>
      <c r="F195" s="71">
        <v>218.00960000000001</v>
      </c>
      <c r="G195" s="71">
        <v>12.4976</v>
      </c>
      <c r="H195" s="71">
        <v>83</v>
      </c>
      <c r="I195" s="71">
        <v>92.3459</v>
      </c>
      <c r="J195" s="71"/>
      <c r="K195" s="71"/>
      <c r="L195" s="71">
        <v>16.835000000000001</v>
      </c>
      <c r="M195" s="71"/>
      <c r="N195" s="71">
        <v>4</v>
      </c>
      <c r="O195" s="71">
        <v>0</v>
      </c>
      <c r="P195" s="71">
        <v>720.89049999999997</v>
      </c>
      <c r="Q195" s="71"/>
      <c r="R195" s="71"/>
      <c r="S195" s="71"/>
      <c r="T195" s="71"/>
    </row>
    <row r="196" spans="1:20" x14ac:dyDescent="0.25">
      <c r="A196" s="71" t="s">
        <v>176</v>
      </c>
      <c r="B196" s="71">
        <v>251.70500000000001</v>
      </c>
      <c r="C196" s="71"/>
      <c r="D196" s="71">
        <v>251.70500000000001</v>
      </c>
      <c r="E196" s="71">
        <v>148.44</v>
      </c>
      <c r="F196" s="71">
        <v>77.902699999999996</v>
      </c>
      <c r="G196" s="71">
        <v>17.6343</v>
      </c>
      <c r="H196" s="71">
        <v>34</v>
      </c>
      <c r="I196" s="71">
        <v>32.9985</v>
      </c>
      <c r="J196" s="71">
        <v>0.75109999999999999</v>
      </c>
      <c r="K196" s="71"/>
      <c r="L196" s="71">
        <v>6.0156999999999998</v>
      </c>
      <c r="M196" s="71"/>
      <c r="N196" s="71">
        <v>4</v>
      </c>
      <c r="O196" s="71">
        <v>0</v>
      </c>
      <c r="P196" s="71">
        <v>274.09039999999999</v>
      </c>
      <c r="Q196" s="71"/>
      <c r="R196" s="71"/>
      <c r="S196" s="71"/>
      <c r="T196" s="71"/>
    </row>
    <row r="197" spans="1:20" x14ac:dyDescent="0.25">
      <c r="A197" s="71" t="s">
        <v>177</v>
      </c>
      <c r="B197" s="71">
        <v>359.5</v>
      </c>
      <c r="C197" s="71"/>
      <c r="D197" s="71">
        <v>359.5</v>
      </c>
      <c r="E197" s="71">
        <v>217</v>
      </c>
      <c r="F197" s="71">
        <v>111.2653</v>
      </c>
      <c r="G197" s="71">
        <v>26.433700000000002</v>
      </c>
      <c r="H197" s="71">
        <v>30</v>
      </c>
      <c r="I197" s="71">
        <v>47.130499999999998</v>
      </c>
      <c r="J197" s="71"/>
      <c r="K197" s="71"/>
      <c r="L197" s="71">
        <v>8.5921000000000003</v>
      </c>
      <c r="M197" s="71"/>
      <c r="N197" s="71">
        <v>3.5</v>
      </c>
      <c r="O197" s="71">
        <v>0</v>
      </c>
      <c r="P197" s="71">
        <v>389.43369999999999</v>
      </c>
      <c r="Q197" s="71"/>
      <c r="R197" s="71"/>
      <c r="S197" s="71"/>
      <c r="T197" s="71"/>
    </row>
    <row r="198" spans="1:20" x14ac:dyDescent="0.25">
      <c r="A198" s="71" t="s">
        <v>178</v>
      </c>
      <c r="B198" s="71">
        <v>257.125</v>
      </c>
      <c r="C198" s="71"/>
      <c r="D198" s="71">
        <v>257.125</v>
      </c>
      <c r="E198" s="71">
        <v>126.04</v>
      </c>
      <c r="F198" s="71">
        <v>79.580200000000005</v>
      </c>
      <c r="G198" s="71">
        <v>11.615600000000001</v>
      </c>
      <c r="H198" s="71">
        <v>31</v>
      </c>
      <c r="I198" s="71">
        <v>33.709099999999999</v>
      </c>
      <c r="J198" s="71"/>
      <c r="K198" s="71">
        <v>2</v>
      </c>
      <c r="L198" s="71">
        <v>6.1452999999999998</v>
      </c>
      <c r="M198" s="71"/>
      <c r="N198" s="71">
        <v>0</v>
      </c>
      <c r="O198" s="71">
        <v>0</v>
      </c>
      <c r="P198" s="71">
        <v>268.74059999999997</v>
      </c>
      <c r="Q198" s="71"/>
      <c r="R198" s="71"/>
      <c r="S198" s="71"/>
      <c r="T198" s="71"/>
    </row>
    <row r="199" spans="1:20" x14ac:dyDescent="0.25">
      <c r="A199" s="71" t="s">
        <v>179</v>
      </c>
      <c r="B199" s="71">
        <v>51.5</v>
      </c>
      <c r="C199" s="71"/>
      <c r="D199" s="71">
        <v>51.5</v>
      </c>
      <c r="E199" s="71">
        <v>43.07</v>
      </c>
      <c r="F199" s="71">
        <v>15.939299999999999</v>
      </c>
      <c r="G199" s="71">
        <v>6.7824999999999998</v>
      </c>
      <c r="H199" s="71">
        <v>8</v>
      </c>
      <c r="I199" s="71">
        <v>6.7516999999999996</v>
      </c>
      <c r="J199" s="71">
        <v>0.93630000000000002</v>
      </c>
      <c r="K199" s="71"/>
      <c r="L199" s="71">
        <v>1.2309000000000001</v>
      </c>
      <c r="M199" s="71"/>
      <c r="N199" s="71">
        <v>0</v>
      </c>
      <c r="O199" s="71">
        <v>0</v>
      </c>
      <c r="P199" s="71">
        <v>59.218800000000002</v>
      </c>
      <c r="Q199" s="71"/>
      <c r="R199" s="71"/>
      <c r="S199" s="71"/>
      <c r="T199" s="71"/>
    </row>
    <row r="200" spans="1:20" x14ac:dyDescent="0.25">
      <c r="A200" s="71" t="s">
        <v>180</v>
      </c>
      <c r="B200" s="71">
        <v>255</v>
      </c>
      <c r="C200" s="71"/>
      <c r="D200" s="71">
        <v>255</v>
      </c>
      <c r="E200" s="71">
        <v>83</v>
      </c>
      <c r="F200" s="71">
        <v>78.922499999999999</v>
      </c>
      <c r="G200" s="71">
        <v>1.0194000000000001</v>
      </c>
      <c r="H200" s="71">
        <v>20</v>
      </c>
      <c r="I200" s="71">
        <v>33.430500000000002</v>
      </c>
      <c r="J200" s="71"/>
      <c r="K200" s="71"/>
      <c r="L200" s="71">
        <v>6.0945</v>
      </c>
      <c r="M200" s="71"/>
      <c r="N200" s="71">
        <v>0</v>
      </c>
      <c r="O200" s="71">
        <v>0</v>
      </c>
      <c r="P200" s="71">
        <v>256.01940000000002</v>
      </c>
      <c r="Q200" s="71"/>
      <c r="R200" s="71"/>
      <c r="S200" s="71"/>
      <c r="T200" s="71"/>
    </row>
    <row r="201" spans="1:20" x14ac:dyDescent="0.25">
      <c r="A201" s="71" t="s">
        <v>181</v>
      </c>
      <c r="B201" s="71">
        <v>251.5</v>
      </c>
      <c r="C201" s="71"/>
      <c r="D201" s="71">
        <v>251.5</v>
      </c>
      <c r="E201" s="71">
        <v>86</v>
      </c>
      <c r="F201" s="71">
        <v>77.839299999999994</v>
      </c>
      <c r="G201" s="71">
        <v>2.0402</v>
      </c>
      <c r="H201" s="71">
        <v>24</v>
      </c>
      <c r="I201" s="71">
        <v>32.971699999999998</v>
      </c>
      <c r="J201" s="71"/>
      <c r="K201" s="71"/>
      <c r="L201" s="71">
        <v>6.0109000000000004</v>
      </c>
      <c r="M201" s="71"/>
      <c r="N201" s="71">
        <v>0</v>
      </c>
      <c r="O201" s="71">
        <v>0</v>
      </c>
      <c r="P201" s="71">
        <v>253.5402</v>
      </c>
      <c r="Q201" s="71"/>
      <c r="R201" s="71"/>
      <c r="S201" s="71"/>
      <c r="T201" s="71"/>
    </row>
    <row r="202" spans="1:20" x14ac:dyDescent="0.25">
      <c r="A202" s="71" t="s">
        <v>182</v>
      </c>
      <c r="B202" s="71">
        <v>366.22</v>
      </c>
      <c r="C202" s="71">
        <v>11.6509</v>
      </c>
      <c r="D202" s="71">
        <v>377.87090000000001</v>
      </c>
      <c r="E202" s="71">
        <v>121</v>
      </c>
      <c r="F202" s="71">
        <v>116.95099999999999</v>
      </c>
      <c r="G202" s="71">
        <v>1.0122</v>
      </c>
      <c r="H202" s="71">
        <v>54</v>
      </c>
      <c r="I202" s="71">
        <v>49.538899999999998</v>
      </c>
      <c r="J202" s="71">
        <v>3.3458000000000001</v>
      </c>
      <c r="K202" s="71"/>
      <c r="L202" s="71">
        <v>9.0311000000000003</v>
      </c>
      <c r="M202" s="71"/>
      <c r="N202" s="71">
        <v>2.5</v>
      </c>
      <c r="O202" s="71">
        <v>0</v>
      </c>
      <c r="P202" s="71">
        <v>384.72890000000001</v>
      </c>
      <c r="Q202" s="71"/>
      <c r="R202" s="71"/>
      <c r="S202" s="71"/>
      <c r="T202" s="71"/>
    </row>
    <row r="203" spans="1:20" x14ac:dyDescent="0.25">
      <c r="A203" s="71" t="s">
        <v>183</v>
      </c>
      <c r="B203" s="71">
        <v>623.14</v>
      </c>
      <c r="C203" s="71">
        <v>8.0542999999999996</v>
      </c>
      <c r="D203" s="71">
        <v>631.1943</v>
      </c>
      <c r="E203" s="71">
        <v>278.58</v>
      </c>
      <c r="F203" s="71">
        <v>195.3546</v>
      </c>
      <c r="G203" s="71">
        <v>20.8063</v>
      </c>
      <c r="H203" s="71">
        <v>71</v>
      </c>
      <c r="I203" s="71">
        <v>82.749600000000001</v>
      </c>
      <c r="J203" s="71"/>
      <c r="K203" s="71">
        <v>1</v>
      </c>
      <c r="L203" s="71">
        <v>15.0855</v>
      </c>
      <c r="M203" s="71"/>
      <c r="N203" s="71">
        <v>0</v>
      </c>
      <c r="O203" s="71">
        <v>0</v>
      </c>
      <c r="P203" s="71">
        <v>652.00059999999996</v>
      </c>
      <c r="Q203" s="71"/>
      <c r="R203" s="71"/>
      <c r="S203" s="71"/>
      <c r="T203" s="71"/>
    </row>
    <row r="204" spans="1:20" x14ac:dyDescent="0.25">
      <c r="A204" s="71" t="s">
        <v>184</v>
      </c>
      <c r="B204" s="71">
        <v>255.245</v>
      </c>
      <c r="C204" s="71"/>
      <c r="D204" s="71">
        <v>255.245</v>
      </c>
      <c r="E204" s="71">
        <v>85.5</v>
      </c>
      <c r="F204" s="71">
        <v>78.9983</v>
      </c>
      <c r="G204" s="71">
        <v>1.6254</v>
      </c>
      <c r="H204" s="71">
        <v>58</v>
      </c>
      <c r="I204" s="71">
        <v>33.462600000000002</v>
      </c>
      <c r="J204" s="71">
        <v>18.402999999999999</v>
      </c>
      <c r="K204" s="71"/>
      <c r="L204" s="71">
        <v>6.1003999999999996</v>
      </c>
      <c r="M204" s="71"/>
      <c r="N204" s="71">
        <v>1</v>
      </c>
      <c r="O204" s="71">
        <v>0</v>
      </c>
      <c r="P204" s="71">
        <v>276.27339999999998</v>
      </c>
      <c r="Q204" s="71"/>
      <c r="R204" s="71"/>
      <c r="S204" s="71"/>
      <c r="T204" s="71"/>
    </row>
    <row r="205" spans="1:20" x14ac:dyDescent="0.25">
      <c r="A205" s="71" t="s">
        <v>526</v>
      </c>
      <c r="B205" s="71">
        <v>272.625</v>
      </c>
      <c r="C205" s="71">
        <v>13.6442</v>
      </c>
      <c r="D205" s="71">
        <v>202.41130000000001</v>
      </c>
      <c r="E205" s="71">
        <v>112</v>
      </c>
      <c r="F205" s="71">
        <v>88.600300000000004</v>
      </c>
      <c r="G205" s="71">
        <v>5.8498999999999999</v>
      </c>
      <c r="H205" s="71">
        <v>28</v>
      </c>
      <c r="I205" s="71">
        <v>26.536100000000001</v>
      </c>
      <c r="J205" s="71">
        <v>1.0979000000000001</v>
      </c>
      <c r="K205" s="71">
        <v>1</v>
      </c>
      <c r="L205" s="71">
        <v>4.8376000000000001</v>
      </c>
      <c r="M205" s="71"/>
      <c r="N205" s="71">
        <v>0</v>
      </c>
      <c r="O205" s="71">
        <v>0</v>
      </c>
      <c r="P205" s="71">
        <v>293.21699999999998</v>
      </c>
      <c r="Q205" s="71"/>
      <c r="R205" s="71"/>
      <c r="S205" s="71"/>
      <c r="T205" s="71"/>
    </row>
    <row r="206" spans="1:20" x14ac:dyDescent="0.25">
      <c r="A206" s="71" t="s">
        <v>185</v>
      </c>
      <c r="B206" s="73">
        <v>1201.395</v>
      </c>
      <c r="C206" s="71">
        <v>48.783000000000001</v>
      </c>
      <c r="D206" s="73">
        <v>1250.1780000000001</v>
      </c>
      <c r="E206" s="71">
        <v>844.46</v>
      </c>
      <c r="F206" s="71">
        <v>386.93009999999998</v>
      </c>
      <c r="G206" s="71">
        <v>114.3826</v>
      </c>
      <c r="H206" s="71">
        <v>176</v>
      </c>
      <c r="I206" s="71">
        <v>163.89830000000001</v>
      </c>
      <c r="J206" s="71">
        <v>9.0762</v>
      </c>
      <c r="K206" s="71">
        <v>13</v>
      </c>
      <c r="L206" s="71">
        <v>29.879300000000001</v>
      </c>
      <c r="M206" s="71"/>
      <c r="N206" s="71">
        <v>0</v>
      </c>
      <c r="O206" s="71">
        <v>0</v>
      </c>
      <c r="P206" s="73">
        <v>1373.6368</v>
      </c>
      <c r="Q206" s="71"/>
      <c r="R206" s="71"/>
      <c r="S206" s="71"/>
      <c r="T206" s="71"/>
    </row>
    <row r="207" spans="1:20" x14ac:dyDescent="0.25">
      <c r="A207" s="71" t="s">
        <v>186</v>
      </c>
      <c r="B207" s="73">
        <v>1135.1199999999999</v>
      </c>
      <c r="C207" s="71">
        <v>33.994700000000002</v>
      </c>
      <c r="D207" s="73">
        <v>1169.1147000000001</v>
      </c>
      <c r="E207" s="71">
        <v>644.96</v>
      </c>
      <c r="F207" s="71">
        <v>361.84100000000001</v>
      </c>
      <c r="G207" s="71">
        <v>70.779799999999994</v>
      </c>
      <c r="H207" s="71">
        <v>152</v>
      </c>
      <c r="I207" s="71">
        <v>153.27090000000001</v>
      </c>
      <c r="J207" s="71"/>
      <c r="K207" s="71">
        <v>55</v>
      </c>
      <c r="L207" s="71">
        <v>27.941800000000001</v>
      </c>
      <c r="M207" s="71">
        <v>16.2349</v>
      </c>
      <c r="N207" s="71">
        <v>0</v>
      </c>
      <c r="O207" s="71">
        <v>0</v>
      </c>
      <c r="P207" s="73">
        <v>1256.1294</v>
      </c>
      <c r="Q207" s="71"/>
      <c r="R207" s="71"/>
      <c r="S207" s="71"/>
      <c r="T207" s="71"/>
    </row>
    <row r="208" spans="1:20" x14ac:dyDescent="0.25">
      <c r="A208" s="71" t="s">
        <v>527</v>
      </c>
      <c r="B208" s="71">
        <v>488.67</v>
      </c>
      <c r="C208" s="71">
        <v>15.908799999999999</v>
      </c>
      <c r="D208" s="71">
        <v>370.65879999999999</v>
      </c>
      <c r="E208" s="71">
        <v>264.77999999999997</v>
      </c>
      <c r="F208" s="71">
        <v>156.1671</v>
      </c>
      <c r="G208" s="71">
        <v>27.153199999999998</v>
      </c>
      <c r="H208" s="71">
        <v>49</v>
      </c>
      <c r="I208" s="71">
        <v>48.593400000000003</v>
      </c>
      <c r="J208" s="71">
        <v>0.30499999999999999</v>
      </c>
      <c r="K208" s="71">
        <v>4</v>
      </c>
      <c r="L208" s="71">
        <v>8.8587000000000007</v>
      </c>
      <c r="M208" s="71"/>
      <c r="N208" s="71">
        <v>0</v>
      </c>
      <c r="O208" s="71">
        <v>0</v>
      </c>
      <c r="P208" s="71">
        <v>532.03700000000003</v>
      </c>
      <c r="Q208" s="71"/>
      <c r="R208" s="71"/>
      <c r="S208" s="71"/>
      <c r="T208" s="71"/>
    </row>
    <row r="209" spans="1:20" x14ac:dyDescent="0.25">
      <c r="A209" s="71" t="s">
        <v>187</v>
      </c>
      <c r="B209" s="73">
        <v>2082.585</v>
      </c>
      <c r="C209" s="71">
        <v>103.39109999999999</v>
      </c>
      <c r="D209" s="73">
        <v>2185.9760999999999</v>
      </c>
      <c r="E209" s="73">
        <v>1221.94</v>
      </c>
      <c r="F209" s="71">
        <v>676.55960000000005</v>
      </c>
      <c r="G209" s="71">
        <v>136.3451</v>
      </c>
      <c r="H209" s="71">
        <v>392</v>
      </c>
      <c r="I209" s="71">
        <v>286.58150000000001</v>
      </c>
      <c r="J209" s="71">
        <v>79.063900000000004</v>
      </c>
      <c r="K209" s="71">
        <v>32</v>
      </c>
      <c r="L209" s="71">
        <v>52.244799999999998</v>
      </c>
      <c r="M209" s="71"/>
      <c r="N209" s="71">
        <v>25.5</v>
      </c>
      <c r="O209" s="71">
        <v>0</v>
      </c>
      <c r="P209" s="73">
        <v>2426.8851</v>
      </c>
      <c r="Q209" s="71"/>
      <c r="R209" s="71"/>
      <c r="S209" s="71"/>
      <c r="T209" s="71"/>
    </row>
    <row r="210" spans="1:20" x14ac:dyDescent="0.25">
      <c r="A210" s="71" t="s">
        <v>528</v>
      </c>
      <c r="B210" s="71">
        <v>319.2</v>
      </c>
      <c r="C210" s="71"/>
      <c r="D210" s="71">
        <v>221.7</v>
      </c>
      <c r="E210" s="71">
        <v>132.69999999999999</v>
      </c>
      <c r="F210" s="71">
        <v>98.792400000000001</v>
      </c>
      <c r="G210" s="71">
        <v>8.4769000000000005</v>
      </c>
      <c r="H210" s="71">
        <v>42</v>
      </c>
      <c r="I210" s="71">
        <v>29.064900000000002</v>
      </c>
      <c r="J210" s="71">
        <v>9.7012999999999998</v>
      </c>
      <c r="K210" s="71"/>
      <c r="L210" s="71">
        <v>5.2986000000000004</v>
      </c>
      <c r="M210" s="71"/>
      <c r="N210" s="71">
        <v>0</v>
      </c>
      <c r="O210" s="71">
        <v>0</v>
      </c>
      <c r="P210" s="71">
        <v>337.37819999999999</v>
      </c>
      <c r="Q210" s="71"/>
      <c r="R210" s="71"/>
      <c r="S210" s="71"/>
      <c r="T210" s="71"/>
    </row>
    <row r="211" spans="1:20" x14ac:dyDescent="0.25">
      <c r="A211" s="71" t="s">
        <v>529</v>
      </c>
      <c r="B211" s="71">
        <v>236.32</v>
      </c>
      <c r="C211" s="71">
        <v>5.4038000000000004</v>
      </c>
      <c r="D211" s="71">
        <v>175.72380000000001</v>
      </c>
      <c r="E211" s="71">
        <v>124.41</v>
      </c>
      <c r="F211" s="71">
        <v>74.813500000000005</v>
      </c>
      <c r="G211" s="71">
        <v>12.399100000000001</v>
      </c>
      <c r="H211" s="71">
        <v>36</v>
      </c>
      <c r="I211" s="71">
        <v>23.037400000000002</v>
      </c>
      <c r="J211" s="71">
        <v>9.7219999999999995</v>
      </c>
      <c r="K211" s="71"/>
      <c r="L211" s="71">
        <v>4.1997999999999998</v>
      </c>
      <c r="M211" s="71"/>
      <c r="N211" s="71">
        <v>5.03</v>
      </c>
      <c r="O211" s="71">
        <v>0</v>
      </c>
      <c r="P211" s="71">
        <v>268.87490000000003</v>
      </c>
      <c r="Q211" s="71"/>
      <c r="R211" s="71"/>
      <c r="S211" s="71"/>
      <c r="T211" s="71"/>
    </row>
    <row r="212" spans="1:20" x14ac:dyDescent="0.25">
      <c r="A212" s="71" t="s">
        <v>530</v>
      </c>
      <c r="B212" s="71">
        <v>647.33500000000004</v>
      </c>
      <c r="C212" s="71">
        <v>17.818300000000001</v>
      </c>
      <c r="D212" s="71">
        <v>492.31830000000002</v>
      </c>
      <c r="E212" s="71">
        <v>283.02</v>
      </c>
      <c r="F212" s="71">
        <v>205.86490000000001</v>
      </c>
      <c r="G212" s="71">
        <v>19.288799999999998</v>
      </c>
      <c r="H212" s="71">
        <v>61</v>
      </c>
      <c r="I212" s="71">
        <v>64.542900000000003</v>
      </c>
      <c r="J212" s="71"/>
      <c r="K212" s="71">
        <v>13</v>
      </c>
      <c r="L212" s="71">
        <v>11.766400000000001</v>
      </c>
      <c r="M212" s="71">
        <v>0.74019999999999997</v>
      </c>
      <c r="N212" s="71">
        <v>0</v>
      </c>
      <c r="O212" s="71">
        <v>0</v>
      </c>
      <c r="P212" s="71">
        <v>685.18230000000005</v>
      </c>
      <c r="Q212" s="71"/>
      <c r="R212" s="71"/>
      <c r="S212" s="71"/>
      <c r="T212" s="71"/>
    </row>
    <row r="213" spans="1:20" x14ac:dyDescent="0.25">
      <c r="A213" s="71" t="s">
        <v>188</v>
      </c>
      <c r="B213" s="71">
        <v>268.5</v>
      </c>
      <c r="C213" s="71"/>
      <c r="D213" s="71">
        <v>268.5</v>
      </c>
      <c r="E213" s="71">
        <v>200</v>
      </c>
      <c r="F213" s="71">
        <v>83.100800000000007</v>
      </c>
      <c r="G213" s="71">
        <v>29.224799999999998</v>
      </c>
      <c r="H213" s="71">
        <v>46</v>
      </c>
      <c r="I213" s="71">
        <v>35.200400000000002</v>
      </c>
      <c r="J213" s="71">
        <v>8.0997000000000003</v>
      </c>
      <c r="K213" s="71"/>
      <c r="L213" s="71">
        <v>6.4172000000000002</v>
      </c>
      <c r="M213" s="71"/>
      <c r="N213" s="71">
        <v>0</v>
      </c>
      <c r="O213" s="71">
        <v>0</v>
      </c>
      <c r="P213" s="71">
        <v>305.8245</v>
      </c>
      <c r="Q213" s="71"/>
      <c r="R213" s="71"/>
      <c r="S213" s="71"/>
      <c r="T213" s="71"/>
    </row>
    <row r="214" spans="1:20" x14ac:dyDescent="0.25">
      <c r="A214" s="71" t="s">
        <v>189</v>
      </c>
      <c r="B214" s="71">
        <v>902.7</v>
      </c>
      <c r="C214" s="71">
        <v>44.0306</v>
      </c>
      <c r="D214" s="71">
        <v>946.73059999999998</v>
      </c>
      <c r="E214" s="71">
        <v>572.30999999999995</v>
      </c>
      <c r="F214" s="71">
        <v>293.01310000000001</v>
      </c>
      <c r="G214" s="71">
        <v>69.824700000000007</v>
      </c>
      <c r="H214" s="71">
        <v>138</v>
      </c>
      <c r="I214" s="71">
        <v>124.1164</v>
      </c>
      <c r="J214" s="71">
        <v>10.412699999999999</v>
      </c>
      <c r="K214" s="71">
        <v>1</v>
      </c>
      <c r="L214" s="71">
        <v>22.626899999999999</v>
      </c>
      <c r="M214" s="71"/>
      <c r="N214" s="71">
        <v>18.5</v>
      </c>
      <c r="O214" s="71">
        <v>0</v>
      </c>
      <c r="P214" s="73">
        <v>1045.4680000000001</v>
      </c>
      <c r="Q214" s="71"/>
      <c r="R214" s="71"/>
      <c r="S214" s="71"/>
      <c r="T214" s="71"/>
    </row>
    <row r="215" spans="1:20" x14ac:dyDescent="0.25">
      <c r="A215" s="71" t="s">
        <v>531</v>
      </c>
      <c r="B215" s="71">
        <v>133.5</v>
      </c>
      <c r="C215" s="71">
        <v>2.8831000000000002</v>
      </c>
      <c r="D215" s="71">
        <v>90.883099999999999</v>
      </c>
      <c r="E215" s="71">
        <v>84.6</v>
      </c>
      <c r="F215" s="71">
        <v>42.210599999999999</v>
      </c>
      <c r="G215" s="71">
        <v>10.597099999999999</v>
      </c>
      <c r="H215" s="71">
        <v>17</v>
      </c>
      <c r="I215" s="71">
        <v>11.9148</v>
      </c>
      <c r="J215" s="71">
        <v>3.8138999999999998</v>
      </c>
      <c r="K215" s="71"/>
      <c r="L215" s="71">
        <v>2.1720999999999999</v>
      </c>
      <c r="M215" s="71"/>
      <c r="N215" s="71">
        <v>0</v>
      </c>
      <c r="O215" s="71">
        <v>0</v>
      </c>
      <c r="P215" s="71">
        <v>150.79409999999999</v>
      </c>
      <c r="Q215" s="71"/>
      <c r="R215" s="71"/>
      <c r="S215" s="71"/>
      <c r="T215" s="71"/>
    </row>
    <row r="216" spans="1:20" x14ac:dyDescent="0.25">
      <c r="A216" s="71" t="s">
        <v>190</v>
      </c>
      <c r="B216" s="71">
        <v>352.75</v>
      </c>
      <c r="C216" s="71"/>
      <c r="D216" s="71">
        <v>352.75</v>
      </c>
      <c r="E216" s="71">
        <v>225.5</v>
      </c>
      <c r="F216" s="71">
        <v>109.17610000000001</v>
      </c>
      <c r="G216" s="71">
        <v>29.081</v>
      </c>
      <c r="H216" s="71">
        <v>68</v>
      </c>
      <c r="I216" s="71">
        <v>46.2455</v>
      </c>
      <c r="J216" s="71">
        <v>16.315899999999999</v>
      </c>
      <c r="K216" s="71"/>
      <c r="L216" s="71">
        <v>8.4306999999999999</v>
      </c>
      <c r="M216" s="71"/>
      <c r="N216" s="71">
        <v>0</v>
      </c>
      <c r="O216" s="71">
        <v>0</v>
      </c>
      <c r="P216" s="71">
        <v>398.14690000000002</v>
      </c>
      <c r="Q216" s="71"/>
      <c r="R216" s="71"/>
      <c r="S216" s="71"/>
      <c r="T216" s="71"/>
    </row>
    <row r="217" spans="1:20" x14ac:dyDescent="0.25">
      <c r="A217" s="71" t="s">
        <v>191</v>
      </c>
      <c r="B217" s="73">
        <v>4622.0450000000001</v>
      </c>
      <c r="C217" s="71">
        <v>162.74719999999999</v>
      </c>
      <c r="D217" s="73">
        <v>4784.7921999999999</v>
      </c>
      <c r="E217" s="73">
        <v>2300.92</v>
      </c>
      <c r="F217" s="73">
        <v>1480.8932</v>
      </c>
      <c r="G217" s="71">
        <v>205.0067</v>
      </c>
      <c r="H217" s="71">
        <v>621</v>
      </c>
      <c r="I217" s="71">
        <v>627.28629999999998</v>
      </c>
      <c r="J217" s="71"/>
      <c r="K217" s="71">
        <v>71</v>
      </c>
      <c r="L217" s="71">
        <v>114.3565</v>
      </c>
      <c r="M217" s="71"/>
      <c r="N217" s="71">
        <v>0</v>
      </c>
      <c r="O217" s="71">
        <v>0</v>
      </c>
      <c r="P217" s="73">
        <v>4989.7988999999998</v>
      </c>
      <c r="Q217" s="71"/>
      <c r="R217" s="71"/>
      <c r="S217" s="71"/>
      <c r="T217" s="71"/>
    </row>
    <row r="218" spans="1:20" x14ac:dyDescent="0.25">
      <c r="A218" s="71" t="s">
        <v>192</v>
      </c>
      <c r="B218" s="73">
        <v>14530.15</v>
      </c>
      <c r="C218" s="71">
        <v>331</v>
      </c>
      <c r="D218" s="73">
        <v>14861.15</v>
      </c>
      <c r="E218" s="73">
        <v>4086.38</v>
      </c>
      <c r="F218" s="73">
        <v>4599.5258999999996</v>
      </c>
      <c r="G218" s="71"/>
      <c r="H218" s="68">
        <v>1669</v>
      </c>
      <c r="I218" s="73">
        <v>1948.2968000000001</v>
      </c>
      <c r="J218" s="71"/>
      <c r="K218" s="71">
        <v>196</v>
      </c>
      <c r="L218" s="71">
        <v>355.18150000000003</v>
      </c>
      <c r="M218" s="71"/>
      <c r="N218" s="71">
        <v>0</v>
      </c>
      <c r="O218" s="71">
        <v>0</v>
      </c>
      <c r="P218" s="73">
        <v>14861.15</v>
      </c>
      <c r="Q218" s="71"/>
      <c r="R218" s="71"/>
      <c r="S218" s="71"/>
      <c r="T218" s="71"/>
    </row>
    <row r="219" spans="1:20" x14ac:dyDescent="0.25">
      <c r="A219" s="71" t="s">
        <v>193</v>
      </c>
      <c r="B219" s="73">
        <v>4303.6049999999996</v>
      </c>
      <c r="C219" s="71">
        <v>123.91589999999999</v>
      </c>
      <c r="D219" s="73">
        <v>4427.5209000000004</v>
      </c>
      <c r="E219" s="73">
        <v>1021.47</v>
      </c>
      <c r="F219" s="73">
        <v>1370.3177000000001</v>
      </c>
      <c r="G219" s="71"/>
      <c r="H219" s="71">
        <v>554</v>
      </c>
      <c r="I219" s="71">
        <v>580.44799999999998</v>
      </c>
      <c r="J219" s="71"/>
      <c r="K219" s="71">
        <v>38</v>
      </c>
      <c r="L219" s="71">
        <v>105.8177</v>
      </c>
      <c r="M219" s="71"/>
      <c r="N219" s="71">
        <v>0</v>
      </c>
      <c r="O219" s="71">
        <v>0</v>
      </c>
      <c r="P219" s="73">
        <v>4427.5209000000004</v>
      </c>
      <c r="Q219" s="71"/>
      <c r="R219" s="71"/>
      <c r="S219" s="71"/>
      <c r="T219" s="71"/>
    </row>
    <row r="220" spans="1:20" x14ac:dyDescent="0.25">
      <c r="A220" s="71" t="s">
        <v>194</v>
      </c>
      <c r="B220" s="73">
        <v>1905.35</v>
      </c>
      <c r="C220" s="71">
        <v>23.5184</v>
      </c>
      <c r="D220" s="73">
        <v>1928.8684000000001</v>
      </c>
      <c r="E220" s="71">
        <v>600</v>
      </c>
      <c r="F220" s="71">
        <v>596.98479999999995</v>
      </c>
      <c r="G220" s="71">
        <v>0.75380000000000003</v>
      </c>
      <c r="H220" s="71">
        <v>263</v>
      </c>
      <c r="I220" s="71">
        <v>252.87459999999999</v>
      </c>
      <c r="J220" s="71">
        <v>7.5940000000000003</v>
      </c>
      <c r="K220" s="71">
        <v>8</v>
      </c>
      <c r="L220" s="71">
        <v>46.1</v>
      </c>
      <c r="M220" s="71"/>
      <c r="N220" s="71">
        <v>7.5</v>
      </c>
      <c r="O220" s="71">
        <v>0</v>
      </c>
      <c r="P220" s="73">
        <v>1944.7162000000001</v>
      </c>
      <c r="Q220" s="71"/>
      <c r="R220" s="71"/>
      <c r="S220" s="71"/>
      <c r="T220" s="71"/>
    </row>
    <row r="221" spans="1:20" x14ac:dyDescent="0.25">
      <c r="A221" s="71" t="s">
        <v>195</v>
      </c>
      <c r="B221" s="73">
        <v>17419.060000000001</v>
      </c>
      <c r="C221" s="71">
        <v>380.60399999999998</v>
      </c>
      <c r="D221" s="73">
        <v>17799.664000000001</v>
      </c>
      <c r="E221" s="73">
        <v>3877.32</v>
      </c>
      <c r="F221" s="73">
        <v>5508.9960000000001</v>
      </c>
      <c r="G221" s="71"/>
      <c r="H221" s="68">
        <v>1800</v>
      </c>
      <c r="I221" s="73">
        <v>2333.5360000000001</v>
      </c>
      <c r="J221" s="71"/>
      <c r="K221" s="71">
        <v>426</v>
      </c>
      <c r="L221" s="71">
        <v>425.41199999999998</v>
      </c>
      <c r="M221" s="71">
        <v>0.3528</v>
      </c>
      <c r="N221" s="71">
        <v>0</v>
      </c>
      <c r="O221" s="71">
        <v>0</v>
      </c>
      <c r="P221" s="73">
        <v>17800.016800000001</v>
      </c>
      <c r="Q221" s="71"/>
      <c r="R221" s="71"/>
      <c r="S221" s="71"/>
      <c r="T221" s="71"/>
    </row>
    <row r="222" spans="1:20" x14ac:dyDescent="0.25">
      <c r="A222" s="71" t="s">
        <v>196</v>
      </c>
      <c r="B222" s="73">
        <v>4585.3149999999996</v>
      </c>
      <c r="C222" s="71">
        <v>2.1113</v>
      </c>
      <c r="D222" s="73">
        <v>4587.4263000000001</v>
      </c>
      <c r="E222" s="73">
        <v>4250.59</v>
      </c>
      <c r="F222" s="73">
        <v>1419.8083999999999</v>
      </c>
      <c r="G222" s="71">
        <v>707.69460000000004</v>
      </c>
      <c r="H222" s="71">
        <v>757</v>
      </c>
      <c r="I222" s="71">
        <v>601.41160000000002</v>
      </c>
      <c r="J222" s="71">
        <v>116.6913</v>
      </c>
      <c r="K222" s="71">
        <v>516</v>
      </c>
      <c r="L222" s="71">
        <v>109.6395</v>
      </c>
      <c r="M222" s="71">
        <v>243.81630000000001</v>
      </c>
      <c r="N222" s="71">
        <v>141.5</v>
      </c>
      <c r="O222" s="71">
        <v>0</v>
      </c>
      <c r="P222" s="73">
        <v>5797.1284999999998</v>
      </c>
      <c r="Q222" s="71"/>
      <c r="R222" s="71"/>
      <c r="S222" s="71"/>
      <c r="T222" s="71"/>
    </row>
    <row r="223" spans="1:20" x14ac:dyDescent="0.25">
      <c r="A223" s="71" t="s">
        <v>197</v>
      </c>
      <c r="B223" s="73">
        <v>7675.8649999999998</v>
      </c>
      <c r="C223" s="71">
        <v>319.88560000000001</v>
      </c>
      <c r="D223" s="73">
        <v>7995.7506000000003</v>
      </c>
      <c r="E223" s="73">
        <v>4511.3900000000003</v>
      </c>
      <c r="F223" s="73">
        <v>2474.6848</v>
      </c>
      <c r="G223" s="71">
        <v>509.17630000000003</v>
      </c>
      <c r="H223" s="68">
        <v>1236</v>
      </c>
      <c r="I223" s="73">
        <v>1048.2429</v>
      </c>
      <c r="J223" s="71">
        <v>140.81780000000001</v>
      </c>
      <c r="K223" s="71">
        <v>566</v>
      </c>
      <c r="L223" s="71">
        <v>191.0984</v>
      </c>
      <c r="M223" s="71">
        <v>224.9409</v>
      </c>
      <c r="N223" s="71">
        <v>42.5</v>
      </c>
      <c r="O223" s="71">
        <v>0</v>
      </c>
      <c r="P223" s="73">
        <v>8913.1856000000007</v>
      </c>
      <c r="Q223" s="71"/>
      <c r="R223" s="71"/>
      <c r="S223" s="71"/>
      <c r="T223" s="71"/>
    </row>
    <row r="224" spans="1:20" x14ac:dyDescent="0.25">
      <c r="A224" s="71" t="s">
        <v>198</v>
      </c>
      <c r="B224" s="73">
        <v>3491.61</v>
      </c>
      <c r="C224" s="71">
        <v>84.645499999999998</v>
      </c>
      <c r="D224" s="73">
        <v>3576.2555000000002</v>
      </c>
      <c r="E224" s="73">
        <v>2232.5500000000002</v>
      </c>
      <c r="F224" s="73">
        <v>1106.8511000000001</v>
      </c>
      <c r="G224" s="71">
        <v>281.42469999999997</v>
      </c>
      <c r="H224" s="71">
        <v>419</v>
      </c>
      <c r="I224" s="71">
        <v>468.84710000000001</v>
      </c>
      <c r="J224" s="71"/>
      <c r="K224" s="71">
        <v>544</v>
      </c>
      <c r="L224" s="71">
        <v>85.472499999999997</v>
      </c>
      <c r="M224" s="71">
        <v>275.11649999999997</v>
      </c>
      <c r="N224" s="71">
        <v>0</v>
      </c>
      <c r="O224" s="71">
        <v>0</v>
      </c>
      <c r="P224" s="73">
        <v>4132.7966999999999</v>
      </c>
      <c r="Q224" s="71"/>
      <c r="R224" s="71"/>
      <c r="S224" s="71"/>
      <c r="T224" s="71"/>
    </row>
    <row r="225" spans="1:20" x14ac:dyDescent="0.25">
      <c r="A225" s="71" t="s">
        <v>199</v>
      </c>
      <c r="B225" s="71">
        <v>673.25</v>
      </c>
      <c r="C225" s="71">
        <v>16.7395</v>
      </c>
      <c r="D225" s="71">
        <v>689.98950000000002</v>
      </c>
      <c r="E225" s="71">
        <v>106</v>
      </c>
      <c r="F225" s="71">
        <v>213.55179999999999</v>
      </c>
      <c r="G225" s="71"/>
      <c r="H225" s="71">
        <v>54</v>
      </c>
      <c r="I225" s="71">
        <v>90.457599999999999</v>
      </c>
      <c r="J225" s="71"/>
      <c r="K225" s="71"/>
      <c r="L225" s="71">
        <v>16.4907</v>
      </c>
      <c r="M225" s="71"/>
      <c r="N225" s="71">
        <v>0</v>
      </c>
      <c r="O225" s="71">
        <v>0</v>
      </c>
      <c r="P225" s="71">
        <v>689.98950000000002</v>
      </c>
      <c r="Q225" s="71"/>
      <c r="R225" s="71"/>
      <c r="S225" s="71"/>
      <c r="T225" s="71"/>
    </row>
    <row r="226" spans="1:20" x14ac:dyDescent="0.25">
      <c r="A226" s="71" t="s">
        <v>200</v>
      </c>
      <c r="B226" s="73">
        <v>13460.184999999999</v>
      </c>
      <c r="C226" s="71">
        <v>356.40600000000001</v>
      </c>
      <c r="D226" s="73">
        <v>13816.591</v>
      </c>
      <c r="E226" s="73">
        <v>9263.2000000000007</v>
      </c>
      <c r="F226" s="73">
        <v>4276.2349000000004</v>
      </c>
      <c r="G226" s="73">
        <v>1246.7412999999999</v>
      </c>
      <c r="H226" s="68">
        <v>1578</v>
      </c>
      <c r="I226" s="73">
        <v>1811.3551</v>
      </c>
      <c r="J226" s="71"/>
      <c r="K226" s="68">
        <v>1186</v>
      </c>
      <c r="L226" s="71">
        <v>330.2165</v>
      </c>
      <c r="M226" s="71">
        <v>513.4701</v>
      </c>
      <c r="N226" s="71">
        <v>45</v>
      </c>
      <c r="O226" s="71">
        <v>0</v>
      </c>
      <c r="P226" s="73">
        <v>15621.8024</v>
      </c>
      <c r="Q226" s="71"/>
      <c r="R226" s="71"/>
      <c r="S226" s="71"/>
      <c r="T226" s="71"/>
    </row>
    <row r="227" spans="1:20" x14ac:dyDescent="0.25">
      <c r="A227" s="71" t="s">
        <v>201</v>
      </c>
      <c r="B227" s="73">
        <v>13768.75</v>
      </c>
      <c r="C227" s="71">
        <v>380.00279999999998</v>
      </c>
      <c r="D227" s="73">
        <v>14148.7528</v>
      </c>
      <c r="E227" s="73">
        <v>16559.68</v>
      </c>
      <c r="F227" s="73">
        <v>4379.0389999999998</v>
      </c>
      <c r="G227" s="73">
        <v>3045.1592000000001</v>
      </c>
      <c r="H227" s="68">
        <v>1523</v>
      </c>
      <c r="I227" s="73">
        <v>1854.9014999999999</v>
      </c>
      <c r="J227" s="71"/>
      <c r="K227" s="68">
        <v>3298</v>
      </c>
      <c r="L227" s="71">
        <v>338.15519999999998</v>
      </c>
      <c r="M227" s="73">
        <v>1775.9069</v>
      </c>
      <c r="N227" s="71">
        <v>149.5</v>
      </c>
      <c r="O227" s="71">
        <v>0</v>
      </c>
      <c r="P227" s="73">
        <v>19119.318899999998</v>
      </c>
      <c r="Q227" s="71"/>
      <c r="R227" s="71"/>
      <c r="S227" s="71"/>
      <c r="T227" s="71"/>
    </row>
    <row r="228" spans="1:20" x14ac:dyDescent="0.25">
      <c r="A228" s="71" t="s">
        <v>202</v>
      </c>
      <c r="B228" s="73">
        <v>2351.27</v>
      </c>
      <c r="C228" s="71">
        <v>19.175699999999999</v>
      </c>
      <c r="D228" s="73">
        <v>2370.4457000000002</v>
      </c>
      <c r="E228" s="73">
        <v>1869.26</v>
      </c>
      <c r="F228" s="71">
        <v>733.65290000000005</v>
      </c>
      <c r="G228" s="71">
        <v>283.90170000000001</v>
      </c>
      <c r="H228" s="71">
        <v>330</v>
      </c>
      <c r="I228" s="71">
        <v>310.7654</v>
      </c>
      <c r="J228" s="71">
        <v>14.4259</v>
      </c>
      <c r="K228" s="71">
        <v>142</v>
      </c>
      <c r="L228" s="71">
        <v>56.653700000000001</v>
      </c>
      <c r="M228" s="71">
        <v>51.207799999999999</v>
      </c>
      <c r="N228" s="71">
        <v>55</v>
      </c>
      <c r="O228" s="71">
        <v>0</v>
      </c>
      <c r="P228" s="73">
        <v>2774.9811</v>
      </c>
      <c r="Q228" s="71"/>
      <c r="R228" s="71"/>
      <c r="S228" s="71"/>
      <c r="T228" s="71"/>
    </row>
    <row r="229" spans="1:20" x14ac:dyDescent="0.25">
      <c r="A229" s="71" t="s">
        <v>203</v>
      </c>
      <c r="B229" s="73">
        <v>1061.5</v>
      </c>
      <c r="C229" s="71">
        <v>58.963000000000001</v>
      </c>
      <c r="D229" s="73">
        <v>1120.463</v>
      </c>
      <c r="E229" s="71">
        <v>768.1</v>
      </c>
      <c r="F229" s="71">
        <v>346.7833</v>
      </c>
      <c r="G229" s="71">
        <v>105.3295</v>
      </c>
      <c r="H229" s="71">
        <v>44</v>
      </c>
      <c r="I229" s="71">
        <v>146.89269999999999</v>
      </c>
      <c r="J229" s="71"/>
      <c r="K229" s="71">
        <v>4</v>
      </c>
      <c r="L229" s="71">
        <v>26.7791</v>
      </c>
      <c r="M229" s="71"/>
      <c r="N229" s="71">
        <v>18.5</v>
      </c>
      <c r="O229" s="71">
        <v>0</v>
      </c>
      <c r="P229" s="73">
        <v>1244.2925</v>
      </c>
      <c r="Q229" s="71"/>
      <c r="R229" s="71"/>
      <c r="S229" s="71"/>
      <c r="T229" s="71"/>
    </row>
    <row r="230" spans="1:20" x14ac:dyDescent="0.25">
      <c r="A230" s="71" t="s">
        <v>204</v>
      </c>
      <c r="B230" s="73">
        <v>1529</v>
      </c>
      <c r="C230" s="71">
        <v>110.5252</v>
      </c>
      <c r="D230" s="73">
        <v>1639.5252</v>
      </c>
      <c r="E230" s="73">
        <v>1583.74</v>
      </c>
      <c r="F230" s="71">
        <v>507.43299999999999</v>
      </c>
      <c r="G230" s="71">
        <v>269.0763</v>
      </c>
      <c r="H230" s="71">
        <v>121</v>
      </c>
      <c r="I230" s="71">
        <v>214.9418</v>
      </c>
      <c r="J230" s="71"/>
      <c r="K230" s="68">
        <v>1009</v>
      </c>
      <c r="L230" s="71">
        <v>39.184699999999999</v>
      </c>
      <c r="M230" s="71">
        <v>581.88919999999996</v>
      </c>
      <c r="N230" s="71">
        <v>0</v>
      </c>
      <c r="O230" s="71">
        <v>0</v>
      </c>
      <c r="P230" s="73">
        <v>2490.4906999999998</v>
      </c>
      <c r="Q230" s="71"/>
      <c r="R230" s="71"/>
      <c r="S230" s="71"/>
      <c r="T230" s="71"/>
    </row>
    <row r="231" spans="1:20" x14ac:dyDescent="0.25">
      <c r="A231" s="71" t="s">
        <v>205</v>
      </c>
      <c r="B231" s="71">
        <v>864.5</v>
      </c>
      <c r="C231" s="71">
        <v>2.7197</v>
      </c>
      <c r="D231" s="71">
        <v>867.21969999999999</v>
      </c>
      <c r="E231" s="71">
        <v>979.48</v>
      </c>
      <c r="F231" s="71">
        <v>268.40449999999998</v>
      </c>
      <c r="G231" s="71">
        <v>177.76849999999999</v>
      </c>
      <c r="H231" s="71">
        <v>69</v>
      </c>
      <c r="I231" s="71">
        <v>113.6925</v>
      </c>
      <c r="J231" s="71"/>
      <c r="K231" s="71">
        <v>6</v>
      </c>
      <c r="L231" s="71">
        <v>20.726600000000001</v>
      </c>
      <c r="M231" s="71"/>
      <c r="N231" s="71">
        <v>0</v>
      </c>
      <c r="O231" s="71">
        <v>0</v>
      </c>
      <c r="P231" s="73">
        <v>1044.9882</v>
      </c>
      <c r="Q231" s="71"/>
      <c r="R231" s="71"/>
      <c r="S231" s="71"/>
      <c r="T231" s="71"/>
    </row>
    <row r="232" spans="1:20" x14ac:dyDescent="0.25">
      <c r="A232" s="71" t="s">
        <v>206</v>
      </c>
      <c r="B232" s="71">
        <v>196</v>
      </c>
      <c r="C232" s="71"/>
      <c r="D232" s="71">
        <v>196</v>
      </c>
      <c r="E232" s="71">
        <v>192.65</v>
      </c>
      <c r="F232" s="71">
        <v>60.661999999999999</v>
      </c>
      <c r="G232" s="71">
        <v>32.996600000000001</v>
      </c>
      <c r="H232" s="71">
        <v>25</v>
      </c>
      <c r="I232" s="71">
        <v>25.695599999999999</v>
      </c>
      <c r="J232" s="71"/>
      <c r="K232" s="71">
        <v>7</v>
      </c>
      <c r="L232" s="71">
        <v>4.6844000000000001</v>
      </c>
      <c r="M232" s="71">
        <v>1.3894</v>
      </c>
      <c r="N232" s="71">
        <v>1</v>
      </c>
      <c r="O232" s="71">
        <v>0</v>
      </c>
      <c r="P232" s="71">
        <v>231.386</v>
      </c>
      <c r="Q232" s="71"/>
      <c r="R232" s="71"/>
      <c r="S232" s="71"/>
      <c r="T232" s="71"/>
    </row>
    <row r="233" spans="1:20" x14ac:dyDescent="0.25">
      <c r="A233" s="71" t="s">
        <v>207</v>
      </c>
      <c r="B233" s="71">
        <v>407.5</v>
      </c>
      <c r="C233" s="71">
        <v>21.309899999999999</v>
      </c>
      <c r="D233" s="71">
        <v>428.80990000000003</v>
      </c>
      <c r="E233" s="71">
        <v>356</v>
      </c>
      <c r="F233" s="71">
        <v>132.7167</v>
      </c>
      <c r="G233" s="71">
        <v>55.820799999999998</v>
      </c>
      <c r="H233" s="71">
        <v>40</v>
      </c>
      <c r="I233" s="71">
        <v>56.216999999999999</v>
      </c>
      <c r="J233" s="71"/>
      <c r="K233" s="71">
        <v>131</v>
      </c>
      <c r="L233" s="71">
        <v>10.2486</v>
      </c>
      <c r="M233" s="71">
        <v>72.450900000000004</v>
      </c>
      <c r="N233" s="71">
        <v>13</v>
      </c>
      <c r="O233" s="71">
        <v>0</v>
      </c>
      <c r="P233" s="71">
        <v>570.08159999999998</v>
      </c>
      <c r="Q233" s="71"/>
      <c r="R233" s="71"/>
      <c r="S233" s="71"/>
      <c r="T233" s="71"/>
    </row>
    <row r="234" spans="1:20" x14ac:dyDescent="0.25">
      <c r="A234" s="71" t="s">
        <v>208</v>
      </c>
      <c r="B234" s="71">
        <v>392.5</v>
      </c>
      <c r="C234" s="71">
        <v>17.275700000000001</v>
      </c>
      <c r="D234" s="71">
        <v>409.77569999999997</v>
      </c>
      <c r="E234" s="71">
        <v>426.84</v>
      </c>
      <c r="F234" s="71">
        <v>126.82559999999999</v>
      </c>
      <c r="G234" s="71">
        <v>75.004599999999996</v>
      </c>
      <c r="H234" s="71">
        <v>50</v>
      </c>
      <c r="I234" s="71">
        <v>53.721600000000002</v>
      </c>
      <c r="J234" s="71"/>
      <c r="K234" s="71">
        <v>10</v>
      </c>
      <c r="L234" s="71">
        <v>9.7935999999999996</v>
      </c>
      <c r="M234" s="71">
        <v>0.12379999999999999</v>
      </c>
      <c r="N234" s="71">
        <v>15.5</v>
      </c>
      <c r="O234" s="71">
        <v>0</v>
      </c>
      <c r="P234" s="71">
        <v>500.40410000000003</v>
      </c>
      <c r="Q234" s="71"/>
      <c r="R234" s="71"/>
      <c r="S234" s="71"/>
      <c r="T234" s="71"/>
    </row>
    <row r="235" spans="1:20" x14ac:dyDescent="0.25">
      <c r="A235" s="71" t="s">
        <v>210</v>
      </c>
      <c r="B235" s="71">
        <v>633</v>
      </c>
      <c r="C235" s="71">
        <v>12.2271</v>
      </c>
      <c r="D235" s="71">
        <v>645.22709999999995</v>
      </c>
      <c r="E235" s="71">
        <v>609.45000000000005</v>
      </c>
      <c r="F235" s="71">
        <v>199.6978</v>
      </c>
      <c r="G235" s="71">
        <v>102.4387</v>
      </c>
      <c r="H235" s="71">
        <v>54</v>
      </c>
      <c r="I235" s="71">
        <v>84.589299999999994</v>
      </c>
      <c r="J235" s="71"/>
      <c r="K235" s="71">
        <v>366</v>
      </c>
      <c r="L235" s="71">
        <v>15.4209</v>
      </c>
      <c r="M235" s="71">
        <v>210.34739999999999</v>
      </c>
      <c r="N235" s="71">
        <v>18</v>
      </c>
      <c r="O235" s="71">
        <v>0</v>
      </c>
      <c r="P235" s="71">
        <v>976.01319999999998</v>
      </c>
      <c r="Q235" s="71"/>
      <c r="R235" s="71"/>
      <c r="S235" s="71"/>
      <c r="T235" s="71"/>
    </row>
    <row r="236" spans="1:20" x14ac:dyDescent="0.25">
      <c r="A236" s="71" t="s">
        <v>211</v>
      </c>
      <c r="B236" s="71">
        <v>108</v>
      </c>
      <c r="C236" s="71">
        <v>14.415699999999999</v>
      </c>
      <c r="D236" s="71">
        <v>122.4157</v>
      </c>
      <c r="E236" s="71">
        <v>110.59</v>
      </c>
      <c r="F236" s="71">
        <v>37.887700000000002</v>
      </c>
      <c r="G236" s="71">
        <v>18.176100000000002</v>
      </c>
      <c r="H236" s="71">
        <v>9</v>
      </c>
      <c r="I236" s="71">
        <v>16.0487</v>
      </c>
      <c r="J236" s="71"/>
      <c r="K236" s="71">
        <v>32</v>
      </c>
      <c r="L236" s="71">
        <v>2.9257</v>
      </c>
      <c r="M236" s="71">
        <v>17.444600000000001</v>
      </c>
      <c r="N236" s="71">
        <v>0</v>
      </c>
      <c r="O236" s="71">
        <v>0</v>
      </c>
      <c r="P236" s="71">
        <v>158.03639999999999</v>
      </c>
      <c r="Q236" s="71"/>
      <c r="R236" s="71"/>
      <c r="S236" s="71"/>
      <c r="T236" s="71"/>
    </row>
    <row r="237" spans="1:20" x14ac:dyDescent="0.25">
      <c r="A237" s="71" t="s">
        <v>212</v>
      </c>
      <c r="B237" s="73">
        <v>1341</v>
      </c>
      <c r="C237" s="71">
        <v>106.0232</v>
      </c>
      <c r="D237" s="73">
        <v>1447.0232000000001</v>
      </c>
      <c r="E237" s="71">
        <v>351</v>
      </c>
      <c r="F237" s="71">
        <v>447.8537</v>
      </c>
      <c r="G237" s="71"/>
      <c r="H237" s="71">
        <v>106</v>
      </c>
      <c r="I237" s="71">
        <v>189.7047</v>
      </c>
      <c r="J237" s="71"/>
      <c r="K237" s="71">
        <v>40</v>
      </c>
      <c r="L237" s="71">
        <v>34.5839</v>
      </c>
      <c r="M237" s="71">
        <v>3.2496999999999998</v>
      </c>
      <c r="N237" s="71">
        <v>5.5</v>
      </c>
      <c r="O237" s="71">
        <v>0</v>
      </c>
      <c r="P237" s="73">
        <v>1455.7728999999999</v>
      </c>
      <c r="Q237" s="71"/>
      <c r="R237" s="71"/>
      <c r="S237" s="71"/>
      <c r="T237" s="71"/>
    </row>
    <row r="238" spans="1:20" x14ac:dyDescent="0.25">
      <c r="A238" s="71" t="s">
        <v>213</v>
      </c>
      <c r="B238" s="71">
        <v>390</v>
      </c>
      <c r="C238" s="71"/>
      <c r="D238" s="71">
        <v>390</v>
      </c>
      <c r="E238" s="71">
        <v>319</v>
      </c>
      <c r="F238" s="71">
        <v>120.705</v>
      </c>
      <c r="G238" s="71">
        <v>49.573799999999999</v>
      </c>
      <c r="H238" s="71">
        <v>33</v>
      </c>
      <c r="I238" s="71">
        <v>51.128999999999998</v>
      </c>
      <c r="J238" s="71"/>
      <c r="K238" s="71">
        <v>227</v>
      </c>
      <c r="L238" s="71">
        <v>9.3209999999999997</v>
      </c>
      <c r="M238" s="71">
        <v>130.60740000000001</v>
      </c>
      <c r="N238" s="71">
        <v>0</v>
      </c>
      <c r="O238" s="71">
        <v>0</v>
      </c>
      <c r="P238" s="71">
        <v>570.18119999999999</v>
      </c>
      <c r="Q238" s="71"/>
      <c r="R238" s="71"/>
      <c r="S238" s="71"/>
      <c r="T238" s="71"/>
    </row>
    <row r="239" spans="1:20" x14ac:dyDescent="0.25">
      <c r="A239" s="71" t="s">
        <v>214</v>
      </c>
      <c r="B239" s="71">
        <v>682.5</v>
      </c>
      <c r="C239" s="71">
        <v>28.580300000000001</v>
      </c>
      <c r="D239" s="71">
        <v>711.08029999999997</v>
      </c>
      <c r="E239" s="71">
        <v>682.3</v>
      </c>
      <c r="F239" s="71">
        <v>220.07939999999999</v>
      </c>
      <c r="G239" s="71">
        <v>115.554</v>
      </c>
      <c r="H239" s="71">
        <v>126</v>
      </c>
      <c r="I239" s="71">
        <v>93.2226</v>
      </c>
      <c r="J239" s="71">
        <v>24.582999999999998</v>
      </c>
      <c r="K239" s="71">
        <v>28</v>
      </c>
      <c r="L239" s="71">
        <v>16.994800000000001</v>
      </c>
      <c r="M239" s="71">
        <v>6.6031000000000004</v>
      </c>
      <c r="N239" s="71">
        <v>20</v>
      </c>
      <c r="O239" s="71">
        <v>0</v>
      </c>
      <c r="P239" s="71">
        <v>877.82039999999995</v>
      </c>
      <c r="Q239" s="71"/>
      <c r="R239" s="71"/>
      <c r="S239" s="71"/>
      <c r="T239" s="71"/>
    </row>
    <row r="240" spans="1:20" x14ac:dyDescent="0.25">
      <c r="A240" s="71" t="s">
        <v>215</v>
      </c>
      <c r="B240" s="71">
        <v>805.5</v>
      </c>
      <c r="C240" s="71">
        <v>1.79</v>
      </c>
      <c r="D240" s="71">
        <v>807.29</v>
      </c>
      <c r="E240" s="71">
        <v>791.56</v>
      </c>
      <c r="F240" s="71">
        <v>249.8563</v>
      </c>
      <c r="G240" s="71">
        <v>135.4271</v>
      </c>
      <c r="H240" s="71">
        <v>76</v>
      </c>
      <c r="I240" s="71">
        <v>105.8357</v>
      </c>
      <c r="J240" s="71"/>
      <c r="K240" s="71">
        <v>70</v>
      </c>
      <c r="L240" s="71">
        <v>19.2942</v>
      </c>
      <c r="M240" s="71">
        <v>30.423500000000001</v>
      </c>
      <c r="N240" s="71">
        <v>0</v>
      </c>
      <c r="O240" s="71">
        <v>0</v>
      </c>
      <c r="P240" s="71">
        <v>973.14059999999995</v>
      </c>
      <c r="Q240" s="71"/>
      <c r="R240" s="71"/>
      <c r="S240" s="71"/>
      <c r="T240" s="71"/>
    </row>
    <row r="241" spans="1:20" x14ac:dyDescent="0.25">
      <c r="A241" s="71" t="s">
        <v>217</v>
      </c>
      <c r="B241" s="73">
        <v>1477</v>
      </c>
      <c r="C241" s="71">
        <v>78.257400000000004</v>
      </c>
      <c r="D241" s="73">
        <v>1555.2574</v>
      </c>
      <c r="E241" s="73">
        <v>1270.96</v>
      </c>
      <c r="F241" s="71">
        <v>481.35219999999998</v>
      </c>
      <c r="G241" s="71">
        <v>197.4016</v>
      </c>
      <c r="H241" s="71">
        <v>124</v>
      </c>
      <c r="I241" s="71">
        <v>203.89420000000001</v>
      </c>
      <c r="J241" s="71"/>
      <c r="K241" s="71">
        <v>621</v>
      </c>
      <c r="L241" s="71">
        <v>37.170699999999997</v>
      </c>
      <c r="M241" s="71">
        <v>350.29759999999999</v>
      </c>
      <c r="N241" s="71">
        <v>4</v>
      </c>
      <c r="O241" s="71">
        <v>0</v>
      </c>
      <c r="P241" s="73">
        <v>2106.9566</v>
      </c>
      <c r="Q241" s="71"/>
      <c r="R241" s="71"/>
      <c r="S241" s="71"/>
      <c r="T241" s="71"/>
    </row>
    <row r="242" spans="1:20" x14ac:dyDescent="0.25">
      <c r="A242" s="71" t="s">
        <v>218</v>
      </c>
      <c r="B242" s="71">
        <v>221</v>
      </c>
      <c r="C242" s="71">
        <v>2.4220999999999999</v>
      </c>
      <c r="D242" s="71">
        <v>223.4221</v>
      </c>
      <c r="E242" s="71">
        <v>215.92</v>
      </c>
      <c r="F242" s="71">
        <v>69.149100000000004</v>
      </c>
      <c r="G242" s="71">
        <v>36.692</v>
      </c>
      <c r="H242" s="71">
        <v>24</v>
      </c>
      <c r="I242" s="71">
        <v>29.290600000000001</v>
      </c>
      <c r="J242" s="71"/>
      <c r="K242" s="71"/>
      <c r="L242" s="71">
        <v>5.3398000000000003</v>
      </c>
      <c r="M242" s="71"/>
      <c r="N242" s="71">
        <v>0</v>
      </c>
      <c r="O242" s="71">
        <v>0</v>
      </c>
      <c r="P242" s="71">
        <v>260.11410000000001</v>
      </c>
      <c r="Q242" s="71"/>
      <c r="R242" s="71"/>
      <c r="S242" s="71"/>
      <c r="T242" s="71"/>
    </row>
    <row r="243" spans="1:20" x14ac:dyDescent="0.25">
      <c r="A243" s="71" t="s">
        <v>219</v>
      </c>
      <c r="B243" s="71">
        <v>899.625</v>
      </c>
      <c r="C243" s="71"/>
      <c r="D243" s="71">
        <v>899.625</v>
      </c>
      <c r="E243" s="71">
        <v>710.19</v>
      </c>
      <c r="F243" s="71">
        <v>278.43389999999999</v>
      </c>
      <c r="G243" s="71">
        <v>107.93899999999999</v>
      </c>
      <c r="H243" s="71">
        <v>84</v>
      </c>
      <c r="I243" s="71">
        <v>117.9408</v>
      </c>
      <c r="J243" s="71"/>
      <c r="K243" s="71">
        <v>46</v>
      </c>
      <c r="L243" s="71">
        <v>21.501000000000001</v>
      </c>
      <c r="M243" s="71">
        <v>14.699400000000001</v>
      </c>
      <c r="N243" s="71">
        <v>0</v>
      </c>
      <c r="O243" s="71">
        <v>0</v>
      </c>
      <c r="P243" s="73">
        <v>1022.2634</v>
      </c>
      <c r="Q243" s="71"/>
      <c r="R243" s="71"/>
      <c r="S243" s="71"/>
      <c r="T243" s="71"/>
    </row>
    <row r="244" spans="1:20" x14ac:dyDescent="0.25">
      <c r="A244" s="71" t="s">
        <v>220</v>
      </c>
      <c r="B244" s="71">
        <v>94</v>
      </c>
      <c r="C244" s="71">
        <v>2.3692000000000002</v>
      </c>
      <c r="D244" s="71">
        <v>96.369200000000006</v>
      </c>
      <c r="E244" s="71">
        <v>109.34</v>
      </c>
      <c r="F244" s="71">
        <v>29.8263</v>
      </c>
      <c r="G244" s="71">
        <v>19.878599999999999</v>
      </c>
      <c r="H244" s="71">
        <v>8</v>
      </c>
      <c r="I244" s="71">
        <v>12.634</v>
      </c>
      <c r="J244" s="71"/>
      <c r="K244" s="71"/>
      <c r="L244" s="71">
        <v>2.3031999999999999</v>
      </c>
      <c r="M244" s="71"/>
      <c r="N244" s="71">
        <v>0</v>
      </c>
      <c r="O244" s="71">
        <v>0</v>
      </c>
      <c r="P244" s="71">
        <v>116.2478</v>
      </c>
      <c r="Q244" s="71"/>
      <c r="R244" s="71"/>
      <c r="S244" s="71"/>
      <c r="T244" s="71"/>
    </row>
    <row r="245" spans="1:20" x14ac:dyDescent="0.25">
      <c r="A245" s="71" t="s">
        <v>221</v>
      </c>
      <c r="B245" s="73">
        <v>1030</v>
      </c>
      <c r="C245" s="71">
        <v>402.40390000000002</v>
      </c>
      <c r="D245" s="73">
        <v>1432.4039</v>
      </c>
      <c r="E245" s="71">
        <v>487</v>
      </c>
      <c r="F245" s="71">
        <v>443.32900000000001</v>
      </c>
      <c r="G245" s="71">
        <v>10.9177</v>
      </c>
      <c r="H245" s="71">
        <v>133</v>
      </c>
      <c r="I245" s="71">
        <v>187.78819999999999</v>
      </c>
      <c r="J245" s="71"/>
      <c r="K245" s="71">
        <v>105</v>
      </c>
      <c r="L245" s="71">
        <v>34.234499999999997</v>
      </c>
      <c r="M245" s="71">
        <v>42.459299999999999</v>
      </c>
      <c r="N245" s="71">
        <v>6.5</v>
      </c>
      <c r="O245" s="71">
        <v>0</v>
      </c>
      <c r="P245" s="73">
        <v>1492.2809</v>
      </c>
      <c r="Q245" s="71"/>
      <c r="R245" s="71"/>
      <c r="S245" s="71"/>
      <c r="T245" s="71"/>
    </row>
    <row r="246" spans="1:20" x14ac:dyDescent="0.25">
      <c r="A246" s="71" t="s">
        <v>222</v>
      </c>
      <c r="B246" s="71">
        <v>259</v>
      </c>
      <c r="C246" s="71"/>
      <c r="D246" s="71">
        <v>259</v>
      </c>
      <c r="E246" s="71">
        <v>257.94</v>
      </c>
      <c r="F246" s="71">
        <v>80.160499999999999</v>
      </c>
      <c r="G246" s="71">
        <v>44.444400000000002</v>
      </c>
      <c r="H246" s="71">
        <v>26</v>
      </c>
      <c r="I246" s="71">
        <v>33.954900000000002</v>
      </c>
      <c r="J246" s="71"/>
      <c r="K246" s="71">
        <v>1</v>
      </c>
      <c r="L246" s="71">
        <v>6.1901000000000002</v>
      </c>
      <c r="M246" s="71"/>
      <c r="N246" s="71">
        <v>7</v>
      </c>
      <c r="O246" s="71">
        <v>0</v>
      </c>
      <c r="P246" s="71">
        <v>310.44439999999997</v>
      </c>
      <c r="Q246" s="71"/>
      <c r="R246" s="71"/>
      <c r="S246" s="71"/>
      <c r="T246" s="71"/>
    </row>
    <row r="247" spans="1:20" x14ac:dyDescent="0.25">
      <c r="A247" s="71" t="s">
        <v>1165</v>
      </c>
      <c r="B247" s="71">
        <v>360</v>
      </c>
      <c r="C247" s="71">
        <v>11.250400000000001</v>
      </c>
      <c r="D247" s="71">
        <v>371.25040000000001</v>
      </c>
      <c r="E247" s="71">
        <v>223</v>
      </c>
      <c r="F247" s="71">
        <v>114.902</v>
      </c>
      <c r="G247" s="71">
        <v>27.0245</v>
      </c>
      <c r="H247" s="71">
        <v>59</v>
      </c>
      <c r="I247" s="71">
        <v>48.670900000000003</v>
      </c>
      <c r="J247" s="71">
        <v>7.7468000000000004</v>
      </c>
      <c r="K247" s="71">
        <v>15</v>
      </c>
      <c r="L247" s="71">
        <v>8.8728999999999996</v>
      </c>
      <c r="M247" s="71">
        <v>3.6762999999999999</v>
      </c>
      <c r="N247" s="71">
        <v>9</v>
      </c>
      <c r="O247" s="71">
        <v>0</v>
      </c>
      <c r="P247" s="71">
        <v>418.69799999999998</v>
      </c>
      <c r="Q247" s="71"/>
      <c r="R247" s="71"/>
      <c r="S247" s="71"/>
      <c r="T247" s="71"/>
    </row>
    <row r="248" spans="1:20" x14ac:dyDescent="0.25">
      <c r="A248" s="71" t="s">
        <v>1223</v>
      </c>
      <c r="B248" s="71">
        <v>168</v>
      </c>
      <c r="C248" s="71"/>
      <c r="D248" s="71">
        <v>168</v>
      </c>
      <c r="E248" s="71">
        <v>154.04</v>
      </c>
      <c r="F248" s="71">
        <v>51.996000000000002</v>
      </c>
      <c r="G248" s="71">
        <v>25.5108</v>
      </c>
      <c r="H248" s="71">
        <v>20</v>
      </c>
      <c r="I248" s="71">
        <v>22.024799999999999</v>
      </c>
      <c r="J248" s="71"/>
      <c r="K248" s="71">
        <v>27</v>
      </c>
      <c r="L248" s="71">
        <v>4.0152000000000001</v>
      </c>
      <c r="M248" s="71">
        <v>13.790900000000001</v>
      </c>
      <c r="N248" s="71">
        <v>0</v>
      </c>
      <c r="O248" s="71">
        <v>0</v>
      </c>
      <c r="P248" s="71">
        <v>207.30170000000001</v>
      </c>
      <c r="Q248" s="71"/>
      <c r="R248" s="71"/>
      <c r="S248" s="71"/>
      <c r="T248" s="71"/>
    </row>
    <row r="249" spans="1:20" x14ac:dyDescent="0.25">
      <c r="A249" s="71" t="s">
        <v>223</v>
      </c>
      <c r="B249" s="73">
        <v>3272.7</v>
      </c>
      <c r="C249" s="71">
        <v>59.924599999999998</v>
      </c>
      <c r="D249" s="73">
        <v>3332.6246000000001</v>
      </c>
      <c r="E249" s="73">
        <v>1218.5999999999999</v>
      </c>
      <c r="F249" s="73">
        <v>1031.4473</v>
      </c>
      <c r="G249" s="71">
        <v>46.788200000000003</v>
      </c>
      <c r="H249" s="71">
        <v>395</v>
      </c>
      <c r="I249" s="71">
        <v>436.90710000000001</v>
      </c>
      <c r="J249" s="71"/>
      <c r="K249" s="71">
        <v>39</v>
      </c>
      <c r="L249" s="71">
        <v>79.649699999999996</v>
      </c>
      <c r="M249" s="71"/>
      <c r="N249" s="71">
        <v>0</v>
      </c>
      <c r="O249" s="71">
        <v>0</v>
      </c>
      <c r="P249" s="73">
        <v>3379.4128000000001</v>
      </c>
      <c r="Q249" s="71"/>
      <c r="R249" s="71"/>
      <c r="S249" s="71"/>
      <c r="T249" s="71"/>
    </row>
    <row r="250" spans="1:20" x14ac:dyDescent="0.25">
      <c r="A250" s="71" t="s">
        <v>532</v>
      </c>
      <c r="B250" s="71">
        <v>164</v>
      </c>
      <c r="C250" s="71"/>
      <c r="D250" s="71">
        <v>111.5</v>
      </c>
      <c r="E250" s="71">
        <v>87</v>
      </c>
      <c r="F250" s="71">
        <v>50.758000000000003</v>
      </c>
      <c r="G250" s="71">
        <v>9.0604999999999993</v>
      </c>
      <c r="H250" s="71">
        <v>8</v>
      </c>
      <c r="I250" s="71">
        <v>14.617699999999999</v>
      </c>
      <c r="J250" s="71"/>
      <c r="K250" s="71">
        <v>2</v>
      </c>
      <c r="L250" s="71">
        <v>2.6648999999999998</v>
      </c>
      <c r="M250" s="71"/>
      <c r="N250" s="71">
        <v>0</v>
      </c>
      <c r="O250" s="71">
        <v>0</v>
      </c>
      <c r="P250" s="71">
        <v>173.06049999999999</v>
      </c>
      <c r="Q250" s="71"/>
      <c r="R250" s="71"/>
      <c r="S250" s="71"/>
      <c r="T250" s="71"/>
    </row>
    <row r="251" spans="1:20" x14ac:dyDescent="0.25">
      <c r="A251" s="71" t="s">
        <v>224</v>
      </c>
      <c r="B251" s="71">
        <v>454.95</v>
      </c>
      <c r="C251" s="71">
        <v>15.0976</v>
      </c>
      <c r="D251" s="71">
        <v>470.04759999999999</v>
      </c>
      <c r="E251" s="71">
        <v>198.7</v>
      </c>
      <c r="F251" s="71">
        <v>145.47970000000001</v>
      </c>
      <c r="G251" s="71">
        <v>13.305099999999999</v>
      </c>
      <c r="H251" s="71">
        <v>47</v>
      </c>
      <c r="I251" s="71">
        <v>61.623199999999997</v>
      </c>
      <c r="J251" s="71"/>
      <c r="K251" s="71">
        <v>8</v>
      </c>
      <c r="L251" s="71">
        <v>11.2341</v>
      </c>
      <c r="M251" s="71"/>
      <c r="N251" s="71">
        <v>0</v>
      </c>
      <c r="O251" s="71">
        <v>0</v>
      </c>
      <c r="P251" s="71">
        <v>483.35270000000003</v>
      </c>
      <c r="Q251" s="71"/>
      <c r="R251" s="71"/>
      <c r="S251" s="71"/>
      <c r="T251" s="71"/>
    </row>
    <row r="252" spans="1:20" x14ac:dyDescent="0.25">
      <c r="A252" s="71" t="s">
        <v>225</v>
      </c>
      <c r="B252" s="71">
        <v>676.51499999999999</v>
      </c>
      <c r="C252" s="71">
        <v>74.335999999999999</v>
      </c>
      <c r="D252" s="71">
        <v>750.851</v>
      </c>
      <c r="E252" s="71">
        <v>446.02</v>
      </c>
      <c r="F252" s="71">
        <v>232.38839999999999</v>
      </c>
      <c r="G252" s="71">
        <v>53.407899999999998</v>
      </c>
      <c r="H252" s="71">
        <v>61</v>
      </c>
      <c r="I252" s="71">
        <v>98.436599999999999</v>
      </c>
      <c r="J252" s="71"/>
      <c r="K252" s="71">
        <v>38</v>
      </c>
      <c r="L252" s="71">
        <v>17.9453</v>
      </c>
      <c r="M252" s="71">
        <v>12.0328</v>
      </c>
      <c r="N252" s="71">
        <v>0</v>
      </c>
      <c r="O252" s="71">
        <v>0</v>
      </c>
      <c r="P252" s="71">
        <v>816.29169999999999</v>
      </c>
      <c r="Q252" s="71"/>
      <c r="R252" s="71"/>
      <c r="S252" s="71"/>
      <c r="T252" s="71"/>
    </row>
    <row r="253" spans="1:20" x14ac:dyDescent="0.25">
      <c r="A253" s="71" t="s">
        <v>226</v>
      </c>
      <c r="B253" s="73">
        <v>4819.99</v>
      </c>
      <c r="C253" s="71">
        <v>145.47970000000001</v>
      </c>
      <c r="D253" s="73">
        <v>4965.4696999999996</v>
      </c>
      <c r="E253" s="73">
        <v>2991.61</v>
      </c>
      <c r="F253" s="73">
        <v>1536.8128999999999</v>
      </c>
      <c r="G253" s="71">
        <v>363.69929999999999</v>
      </c>
      <c r="H253" s="71">
        <v>602</v>
      </c>
      <c r="I253" s="71">
        <v>650.97310000000004</v>
      </c>
      <c r="J253" s="71"/>
      <c r="K253" s="68">
        <v>1259</v>
      </c>
      <c r="L253" s="71">
        <v>118.6747</v>
      </c>
      <c r="M253" s="71">
        <v>684.1952</v>
      </c>
      <c r="N253" s="71">
        <v>0</v>
      </c>
      <c r="O253" s="71">
        <v>0</v>
      </c>
      <c r="P253" s="73">
        <v>6013.3642</v>
      </c>
      <c r="Q253" s="71"/>
      <c r="R253" s="71"/>
      <c r="S253" s="71"/>
      <c r="T253" s="71"/>
    </row>
    <row r="254" spans="1:20" x14ac:dyDescent="0.25">
      <c r="A254" s="71" t="s">
        <v>227</v>
      </c>
      <c r="B254" s="73">
        <v>4384.5600000000004</v>
      </c>
      <c r="C254" s="71">
        <v>137.65469999999999</v>
      </c>
      <c r="D254" s="73">
        <v>4522.2147000000004</v>
      </c>
      <c r="E254" s="73">
        <v>2012.5</v>
      </c>
      <c r="F254" s="73">
        <v>1399.6253999999999</v>
      </c>
      <c r="G254" s="71">
        <v>153.21860000000001</v>
      </c>
      <c r="H254" s="71">
        <v>589</v>
      </c>
      <c r="I254" s="71">
        <v>592.8623</v>
      </c>
      <c r="J254" s="71"/>
      <c r="K254" s="71">
        <v>85</v>
      </c>
      <c r="L254" s="71">
        <v>108.0809</v>
      </c>
      <c r="M254" s="71"/>
      <c r="N254" s="71">
        <v>26.5</v>
      </c>
      <c r="O254" s="71">
        <v>0</v>
      </c>
      <c r="P254" s="73">
        <v>4701.9332999999997</v>
      </c>
      <c r="Q254" s="71"/>
      <c r="R254" s="71"/>
      <c r="S254" s="71"/>
      <c r="T254" s="71"/>
    </row>
    <row r="255" spans="1:20" x14ac:dyDescent="0.25">
      <c r="A255" s="71" t="s">
        <v>228</v>
      </c>
      <c r="B255" s="73">
        <v>7336.58</v>
      </c>
      <c r="C255" s="71">
        <v>245.39689999999999</v>
      </c>
      <c r="D255" s="73">
        <v>7581.9768999999997</v>
      </c>
      <c r="E255" s="73">
        <v>4602.63</v>
      </c>
      <c r="F255" s="73">
        <v>2346.6219000000001</v>
      </c>
      <c r="G255" s="71">
        <v>564.00199999999995</v>
      </c>
      <c r="H255" s="68">
        <v>1211</v>
      </c>
      <c r="I255" s="71">
        <v>993.99720000000002</v>
      </c>
      <c r="J255" s="71">
        <v>162.75210000000001</v>
      </c>
      <c r="K255" s="71">
        <v>426</v>
      </c>
      <c r="L255" s="71">
        <v>181.20920000000001</v>
      </c>
      <c r="M255" s="71">
        <v>146.87450000000001</v>
      </c>
      <c r="N255" s="71">
        <v>52.75</v>
      </c>
      <c r="O255" s="71">
        <v>0</v>
      </c>
      <c r="P255" s="73">
        <v>8508.3554999999997</v>
      </c>
      <c r="Q255" s="71"/>
      <c r="R255" s="71"/>
      <c r="S255" s="71"/>
      <c r="T255" s="71"/>
    </row>
    <row r="256" spans="1:20" x14ac:dyDescent="0.25">
      <c r="A256" s="71" t="s">
        <v>229</v>
      </c>
      <c r="B256" s="73">
        <v>5623.8450000000003</v>
      </c>
      <c r="C256" s="71">
        <v>230.59280000000001</v>
      </c>
      <c r="D256" s="73">
        <v>5854.4377999999997</v>
      </c>
      <c r="E256" s="73">
        <v>2128.5</v>
      </c>
      <c r="F256" s="73">
        <v>1811.9485</v>
      </c>
      <c r="G256" s="71">
        <v>79.137900000000002</v>
      </c>
      <c r="H256" s="71">
        <v>725</v>
      </c>
      <c r="I256" s="71">
        <v>767.51679999999999</v>
      </c>
      <c r="J256" s="71"/>
      <c r="K256" s="71">
        <v>97</v>
      </c>
      <c r="L256" s="71">
        <v>139.9211</v>
      </c>
      <c r="M256" s="71"/>
      <c r="N256" s="71">
        <v>27</v>
      </c>
      <c r="O256" s="71">
        <v>0</v>
      </c>
      <c r="P256" s="73">
        <v>5960.5757000000003</v>
      </c>
      <c r="Q256" s="71"/>
      <c r="R256" s="71"/>
      <c r="S256" s="71"/>
      <c r="T256" s="71"/>
    </row>
    <row r="257" spans="1:20" x14ac:dyDescent="0.25">
      <c r="A257" s="71" t="s">
        <v>230</v>
      </c>
      <c r="B257" s="71">
        <v>525.5</v>
      </c>
      <c r="C257" s="71">
        <v>201.9752</v>
      </c>
      <c r="D257" s="71">
        <v>727.47519999999997</v>
      </c>
      <c r="E257" s="71">
        <v>200</v>
      </c>
      <c r="F257" s="71">
        <v>225.15360000000001</v>
      </c>
      <c r="G257" s="71"/>
      <c r="H257" s="71">
        <v>84</v>
      </c>
      <c r="I257" s="71">
        <v>95.372</v>
      </c>
      <c r="J257" s="71"/>
      <c r="K257" s="71"/>
      <c r="L257" s="71">
        <v>17.386700000000001</v>
      </c>
      <c r="M257" s="71"/>
      <c r="N257" s="71">
        <v>7</v>
      </c>
      <c r="O257" s="71">
        <v>0</v>
      </c>
      <c r="P257" s="71">
        <v>734.47519999999997</v>
      </c>
      <c r="Q257" s="73"/>
      <c r="R257" s="71"/>
      <c r="S257" s="73"/>
      <c r="T257" s="73"/>
    </row>
    <row r="258" spans="1:20" x14ac:dyDescent="0.25">
      <c r="A258" s="71" t="s">
        <v>231</v>
      </c>
      <c r="B258" s="73">
        <v>3202.9250000000002</v>
      </c>
      <c r="C258" s="71">
        <v>83.958600000000004</v>
      </c>
      <c r="D258" s="73">
        <v>3286.8836000000001</v>
      </c>
      <c r="E258" s="71">
        <v>980.23</v>
      </c>
      <c r="F258" s="73">
        <v>1017.2905</v>
      </c>
      <c r="G258" s="71"/>
      <c r="H258" s="71">
        <v>482</v>
      </c>
      <c r="I258" s="71">
        <v>430.91039999999998</v>
      </c>
      <c r="J258" s="71">
        <v>38.3172</v>
      </c>
      <c r="K258" s="71">
        <v>1</v>
      </c>
      <c r="L258" s="71">
        <v>78.5565</v>
      </c>
      <c r="M258" s="71"/>
      <c r="N258" s="71">
        <v>0</v>
      </c>
      <c r="O258" s="71">
        <v>0</v>
      </c>
      <c r="P258" s="73">
        <v>3325.2008000000001</v>
      </c>
      <c r="Q258" s="71"/>
      <c r="R258" s="71"/>
      <c r="S258" s="71"/>
      <c r="T258" s="71"/>
    </row>
    <row r="259" spans="1:20" x14ac:dyDescent="0.25">
      <c r="A259" s="71" t="s">
        <v>232</v>
      </c>
      <c r="B259" s="73">
        <v>1507.25</v>
      </c>
      <c r="C259" s="71">
        <v>59.180999999999997</v>
      </c>
      <c r="D259" s="73">
        <v>1566.431</v>
      </c>
      <c r="E259" s="71">
        <v>645.5</v>
      </c>
      <c r="F259" s="71">
        <v>484.81040000000002</v>
      </c>
      <c r="G259" s="71">
        <v>40.172400000000003</v>
      </c>
      <c r="H259" s="71">
        <v>246</v>
      </c>
      <c r="I259" s="71">
        <v>205.35910000000001</v>
      </c>
      <c r="J259" s="71">
        <v>30.480699999999999</v>
      </c>
      <c r="K259" s="71">
        <v>14</v>
      </c>
      <c r="L259" s="71">
        <v>37.4377</v>
      </c>
      <c r="M259" s="71"/>
      <c r="N259" s="71">
        <v>12</v>
      </c>
      <c r="O259" s="71">
        <v>0</v>
      </c>
      <c r="P259" s="73">
        <v>1649.0841</v>
      </c>
      <c r="Q259" s="71"/>
      <c r="R259" s="71"/>
      <c r="S259" s="71"/>
      <c r="T259" s="71"/>
    </row>
    <row r="260" spans="1:20" x14ac:dyDescent="0.25">
      <c r="A260" s="71" t="s">
        <v>233</v>
      </c>
      <c r="B260" s="73">
        <v>3350</v>
      </c>
      <c r="C260" s="71">
        <v>127.6944</v>
      </c>
      <c r="D260" s="73">
        <v>3477.6943999999999</v>
      </c>
      <c r="E260" s="73">
        <v>1066</v>
      </c>
      <c r="F260" s="73">
        <v>1076.3463999999999</v>
      </c>
      <c r="G260" s="71"/>
      <c r="H260" s="71">
        <v>349</v>
      </c>
      <c r="I260" s="71">
        <v>455.92570000000001</v>
      </c>
      <c r="J260" s="71"/>
      <c r="K260" s="71">
        <v>13</v>
      </c>
      <c r="L260" s="71">
        <v>83.116900000000001</v>
      </c>
      <c r="M260" s="71"/>
      <c r="N260" s="71">
        <v>0</v>
      </c>
      <c r="O260" s="71">
        <v>0</v>
      </c>
      <c r="P260" s="73">
        <v>3477.6943999999999</v>
      </c>
      <c r="Q260" s="71"/>
      <c r="R260" s="71"/>
      <c r="S260" s="71"/>
      <c r="T260" s="71"/>
    </row>
    <row r="261" spans="1:20" x14ac:dyDescent="0.25">
      <c r="A261" s="71" t="s">
        <v>234</v>
      </c>
      <c r="B261" s="71">
        <v>998.5</v>
      </c>
      <c r="C261" s="71">
        <v>15.717000000000001</v>
      </c>
      <c r="D261" s="73">
        <v>1014.217</v>
      </c>
      <c r="E261" s="71">
        <v>233</v>
      </c>
      <c r="F261" s="71">
        <v>313.90019999999998</v>
      </c>
      <c r="G261" s="71"/>
      <c r="H261" s="71">
        <v>119</v>
      </c>
      <c r="I261" s="71">
        <v>132.96379999999999</v>
      </c>
      <c r="J261" s="71"/>
      <c r="K261" s="71">
        <v>4</v>
      </c>
      <c r="L261" s="71">
        <v>24.239799999999999</v>
      </c>
      <c r="M261" s="71"/>
      <c r="N261" s="71">
        <v>0</v>
      </c>
      <c r="O261" s="71">
        <v>0</v>
      </c>
      <c r="P261" s="73">
        <v>1014.217</v>
      </c>
      <c r="Q261" s="71"/>
      <c r="R261" s="71"/>
      <c r="S261" s="71"/>
      <c r="T261" s="71"/>
    </row>
    <row r="262" spans="1:20" x14ac:dyDescent="0.25">
      <c r="A262" s="71" t="s">
        <v>533</v>
      </c>
      <c r="B262" s="71">
        <v>414.01</v>
      </c>
      <c r="C262" s="71"/>
      <c r="D262" s="71">
        <v>300.01</v>
      </c>
      <c r="E262" s="71">
        <v>169</v>
      </c>
      <c r="F262" s="71">
        <v>128.1361</v>
      </c>
      <c r="G262" s="71">
        <v>10.215999999999999</v>
      </c>
      <c r="H262" s="71">
        <v>64</v>
      </c>
      <c r="I262" s="71">
        <v>39.331299999999999</v>
      </c>
      <c r="J262" s="71">
        <v>18.5015</v>
      </c>
      <c r="K262" s="71"/>
      <c r="L262" s="71">
        <v>7.1702000000000004</v>
      </c>
      <c r="M262" s="71"/>
      <c r="N262" s="71">
        <v>2.5</v>
      </c>
      <c r="O262" s="71">
        <v>0</v>
      </c>
      <c r="P262" s="71">
        <v>445.22750000000002</v>
      </c>
      <c r="Q262" s="71"/>
      <c r="R262" s="71"/>
      <c r="S262" s="71"/>
      <c r="T262" s="71"/>
    </row>
    <row r="263" spans="1:20" x14ac:dyDescent="0.25">
      <c r="A263" s="71" t="s">
        <v>235</v>
      </c>
      <c r="B263" s="73">
        <v>2796.7150000000001</v>
      </c>
      <c r="C263" s="71">
        <v>92.002200000000002</v>
      </c>
      <c r="D263" s="73">
        <v>2888.7172</v>
      </c>
      <c r="E263" s="71">
        <v>720</v>
      </c>
      <c r="F263" s="71">
        <v>894.05799999999999</v>
      </c>
      <c r="G263" s="71"/>
      <c r="H263" s="71">
        <v>352</v>
      </c>
      <c r="I263" s="71">
        <v>378.71080000000001</v>
      </c>
      <c r="J263" s="71"/>
      <c r="K263" s="71">
        <v>29</v>
      </c>
      <c r="L263" s="71">
        <v>69.040300000000002</v>
      </c>
      <c r="M263" s="71"/>
      <c r="N263" s="71">
        <v>0</v>
      </c>
      <c r="O263" s="71">
        <v>0</v>
      </c>
      <c r="P263" s="73">
        <v>2888.7172</v>
      </c>
      <c r="Q263" s="71"/>
      <c r="R263" s="71"/>
      <c r="S263" s="71"/>
      <c r="T263" s="71"/>
    </row>
    <row r="264" spans="1:20" x14ac:dyDescent="0.25">
      <c r="A264" s="71" t="s">
        <v>236</v>
      </c>
      <c r="B264" s="73">
        <v>10315.86</v>
      </c>
      <c r="C264" s="71">
        <v>295.28710000000001</v>
      </c>
      <c r="D264" s="73">
        <v>10611.1471</v>
      </c>
      <c r="E264" s="73">
        <v>2950.66</v>
      </c>
      <c r="F264" s="73">
        <v>3284.15</v>
      </c>
      <c r="G264" s="71"/>
      <c r="H264" s="68">
        <v>1781</v>
      </c>
      <c r="I264" s="73">
        <v>1391.1214</v>
      </c>
      <c r="J264" s="71">
        <v>292.40899999999999</v>
      </c>
      <c r="K264" s="71">
        <v>313</v>
      </c>
      <c r="L264" s="71">
        <v>253.60640000000001</v>
      </c>
      <c r="M264" s="71">
        <v>35.636200000000002</v>
      </c>
      <c r="N264" s="71">
        <v>0</v>
      </c>
      <c r="O264" s="71">
        <v>0</v>
      </c>
      <c r="P264" s="73">
        <v>10939.192300000001</v>
      </c>
      <c r="Q264" s="71"/>
      <c r="R264" s="71"/>
      <c r="S264" s="71"/>
      <c r="T264" s="71"/>
    </row>
    <row r="265" spans="1:20" x14ac:dyDescent="0.25">
      <c r="A265" s="71" t="s">
        <v>237</v>
      </c>
      <c r="B265" s="71">
        <v>503.375</v>
      </c>
      <c r="C265" s="71">
        <v>22.8066</v>
      </c>
      <c r="D265" s="71">
        <v>526.1816</v>
      </c>
      <c r="E265" s="71">
        <v>228.76</v>
      </c>
      <c r="F265" s="71">
        <v>162.85319999999999</v>
      </c>
      <c r="G265" s="71">
        <v>16.476700000000001</v>
      </c>
      <c r="H265" s="71">
        <v>99</v>
      </c>
      <c r="I265" s="71">
        <v>68.982399999999998</v>
      </c>
      <c r="J265" s="71">
        <v>22.513200000000001</v>
      </c>
      <c r="K265" s="71">
        <v>6</v>
      </c>
      <c r="L265" s="71">
        <v>12.575699999999999</v>
      </c>
      <c r="M265" s="71"/>
      <c r="N265" s="71">
        <v>9</v>
      </c>
      <c r="O265" s="71">
        <v>0</v>
      </c>
      <c r="P265" s="71">
        <v>574.17150000000004</v>
      </c>
      <c r="Q265" s="71"/>
      <c r="R265" s="71"/>
      <c r="S265" s="71"/>
      <c r="T265" s="71"/>
    </row>
    <row r="266" spans="1:20" x14ac:dyDescent="0.25">
      <c r="A266" s="71" t="s">
        <v>238</v>
      </c>
      <c r="B266" s="73">
        <v>2222.41</v>
      </c>
      <c r="C266" s="71">
        <v>80.492500000000007</v>
      </c>
      <c r="D266" s="73">
        <v>2302.9025000000001</v>
      </c>
      <c r="E266" s="71">
        <v>998</v>
      </c>
      <c r="F266" s="71">
        <v>712.74829999999997</v>
      </c>
      <c r="G266" s="71">
        <v>71.312899999999999</v>
      </c>
      <c r="H266" s="71">
        <v>376</v>
      </c>
      <c r="I266" s="71">
        <v>301.91050000000001</v>
      </c>
      <c r="J266" s="71">
        <v>55.567100000000003</v>
      </c>
      <c r="K266" s="71">
        <v>9</v>
      </c>
      <c r="L266" s="71">
        <v>55.039400000000001</v>
      </c>
      <c r="M266" s="71"/>
      <c r="N266" s="71">
        <v>31.5</v>
      </c>
      <c r="O266" s="71">
        <v>0</v>
      </c>
      <c r="P266" s="73">
        <v>2461.2824999999998</v>
      </c>
      <c r="Q266" s="71"/>
      <c r="R266" s="71"/>
      <c r="S266" s="71"/>
      <c r="T266" s="71"/>
    </row>
    <row r="267" spans="1:20" x14ac:dyDescent="0.25">
      <c r="A267" s="71" t="s">
        <v>239</v>
      </c>
      <c r="B267" s="71">
        <v>222.57499999999999</v>
      </c>
      <c r="C267" s="71"/>
      <c r="D267" s="71">
        <v>222.57499999999999</v>
      </c>
      <c r="E267" s="71">
        <v>71</v>
      </c>
      <c r="F267" s="71">
        <v>68.887</v>
      </c>
      <c r="G267" s="71">
        <v>0.52829999999999999</v>
      </c>
      <c r="H267" s="71">
        <v>29</v>
      </c>
      <c r="I267" s="71">
        <v>29.179600000000001</v>
      </c>
      <c r="J267" s="71"/>
      <c r="K267" s="71"/>
      <c r="L267" s="71">
        <v>5.3194999999999997</v>
      </c>
      <c r="M267" s="71"/>
      <c r="N267" s="71">
        <v>0</v>
      </c>
      <c r="O267" s="71">
        <v>0</v>
      </c>
      <c r="P267" s="71">
        <v>223.10329999999999</v>
      </c>
      <c r="Q267" s="71"/>
      <c r="R267" s="71"/>
      <c r="S267" s="71"/>
      <c r="T267" s="71"/>
    </row>
    <row r="268" spans="1:20" x14ac:dyDescent="0.25">
      <c r="A268" s="71" t="s">
        <v>240</v>
      </c>
      <c r="B268" s="73">
        <v>1175.42</v>
      </c>
      <c r="C268" s="71">
        <v>45.813899999999997</v>
      </c>
      <c r="D268" s="73">
        <v>1221.2338999999999</v>
      </c>
      <c r="E268" s="71">
        <v>487.11</v>
      </c>
      <c r="F268" s="71">
        <v>377.97190000000001</v>
      </c>
      <c r="G268" s="71">
        <v>27.284500000000001</v>
      </c>
      <c r="H268" s="71">
        <v>115</v>
      </c>
      <c r="I268" s="71">
        <v>160.10380000000001</v>
      </c>
      <c r="J268" s="71"/>
      <c r="K268" s="71">
        <v>4</v>
      </c>
      <c r="L268" s="71">
        <v>29.1875</v>
      </c>
      <c r="M268" s="71"/>
      <c r="N268" s="71">
        <v>4.5</v>
      </c>
      <c r="O268" s="71">
        <v>0</v>
      </c>
      <c r="P268" s="73">
        <v>1253.0183999999999</v>
      </c>
      <c r="Q268" s="71"/>
      <c r="R268" s="71"/>
      <c r="S268" s="71"/>
      <c r="T268" s="71"/>
    </row>
    <row r="269" spans="1:20" x14ac:dyDescent="0.25">
      <c r="A269" s="71" t="s">
        <v>241</v>
      </c>
      <c r="B269" s="71">
        <v>140.5</v>
      </c>
      <c r="C269" s="71">
        <v>3.6236000000000002</v>
      </c>
      <c r="D269" s="71">
        <v>144.12360000000001</v>
      </c>
      <c r="E269" s="71">
        <v>69</v>
      </c>
      <c r="F269" s="71">
        <v>44.606299999999997</v>
      </c>
      <c r="G269" s="71">
        <v>6.0983999999999998</v>
      </c>
      <c r="H269" s="71">
        <v>19</v>
      </c>
      <c r="I269" s="71">
        <v>18.894600000000001</v>
      </c>
      <c r="J269" s="71">
        <v>7.9000000000000001E-2</v>
      </c>
      <c r="K269" s="71"/>
      <c r="L269" s="71">
        <v>3.4445999999999999</v>
      </c>
      <c r="M269" s="71"/>
      <c r="N269" s="71">
        <v>0</v>
      </c>
      <c r="O269" s="71">
        <v>0</v>
      </c>
      <c r="P269" s="71">
        <v>150.30099999999999</v>
      </c>
      <c r="Q269" s="71"/>
      <c r="R269" s="71"/>
      <c r="S269" s="71"/>
      <c r="T269" s="71"/>
    </row>
    <row r="270" spans="1:20" x14ac:dyDescent="0.25">
      <c r="A270" s="71" t="s">
        <v>242</v>
      </c>
      <c r="B270" s="71">
        <v>531.26</v>
      </c>
      <c r="C270" s="71">
        <v>13.2592</v>
      </c>
      <c r="D270" s="71">
        <v>544.51919999999996</v>
      </c>
      <c r="E270" s="71">
        <v>240.72</v>
      </c>
      <c r="F270" s="71">
        <v>168.52869999999999</v>
      </c>
      <c r="G270" s="71">
        <v>18.047799999999999</v>
      </c>
      <c r="H270" s="71">
        <v>71</v>
      </c>
      <c r="I270" s="71">
        <v>71.386499999999998</v>
      </c>
      <c r="J270" s="71"/>
      <c r="K270" s="71"/>
      <c r="L270" s="71">
        <v>13.013999999999999</v>
      </c>
      <c r="M270" s="71"/>
      <c r="N270" s="71">
        <v>0</v>
      </c>
      <c r="O270" s="71">
        <v>0</v>
      </c>
      <c r="P270" s="71">
        <v>562.56700000000001</v>
      </c>
      <c r="Q270" s="71"/>
      <c r="R270" s="71"/>
      <c r="S270" s="71"/>
      <c r="T270" s="71"/>
    </row>
    <row r="271" spans="1:20" x14ac:dyDescent="0.25">
      <c r="A271" s="71" t="s">
        <v>243</v>
      </c>
      <c r="B271" s="73">
        <v>1216.02</v>
      </c>
      <c r="C271" s="71">
        <v>55.694499999999998</v>
      </c>
      <c r="D271" s="73">
        <v>1271.7145</v>
      </c>
      <c r="E271" s="71">
        <v>614.71</v>
      </c>
      <c r="F271" s="71">
        <v>555.7287</v>
      </c>
      <c r="G271" s="71">
        <v>14.7453</v>
      </c>
      <c r="H271" s="71">
        <v>188</v>
      </c>
      <c r="I271" s="71">
        <v>235.3991</v>
      </c>
      <c r="J271" s="71"/>
      <c r="K271" s="71">
        <v>41</v>
      </c>
      <c r="L271" s="71">
        <v>42.914099999999998</v>
      </c>
      <c r="M271" s="71"/>
      <c r="N271" s="71">
        <v>9</v>
      </c>
      <c r="O271" s="71">
        <v>0</v>
      </c>
      <c r="P271" s="73">
        <v>1295.4598000000001</v>
      </c>
      <c r="Q271" s="71"/>
      <c r="R271" s="71"/>
      <c r="S271" s="71"/>
      <c r="T271" s="71"/>
    </row>
    <row r="272" spans="1:20" x14ac:dyDescent="0.25">
      <c r="A272" s="71" t="s">
        <v>244</v>
      </c>
      <c r="B272" s="71">
        <v>269.5</v>
      </c>
      <c r="C272" s="71"/>
      <c r="D272" s="71">
        <v>269.5</v>
      </c>
      <c r="E272" s="71">
        <v>134</v>
      </c>
      <c r="F272" s="71">
        <v>83.410300000000007</v>
      </c>
      <c r="G272" s="71">
        <v>12.647399999999999</v>
      </c>
      <c r="H272" s="71">
        <v>32</v>
      </c>
      <c r="I272" s="71">
        <v>35.331499999999998</v>
      </c>
      <c r="J272" s="71"/>
      <c r="K272" s="71"/>
      <c r="L272" s="71">
        <v>6.4410999999999996</v>
      </c>
      <c r="M272" s="71"/>
      <c r="N272" s="71">
        <v>0</v>
      </c>
      <c r="O272" s="71">
        <v>0</v>
      </c>
      <c r="P272" s="71">
        <v>282.1474</v>
      </c>
      <c r="Q272" s="71"/>
      <c r="R272" s="71"/>
      <c r="S272" s="71"/>
      <c r="T272" s="71"/>
    </row>
    <row r="273" spans="1:20" x14ac:dyDescent="0.25">
      <c r="A273" s="71" t="s">
        <v>245</v>
      </c>
      <c r="B273" s="73">
        <v>3289.63</v>
      </c>
      <c r="C273" s="71">
        <v>49.201099999999997</v>
      </c>
      <c r="D273" s="73">
        <v>3338.8310999999999</v>
      </c>
      <c r="E273" s="73">
        <v>1148.1099999999999</v>
      </c>
      <c r="F273" s="73">
        <v>1033.3681999999999</v>
      </c>
      <c r="G273" s="71">
        <v>28.685400000000001</v>
      </c>
      <c r="H273" s="71">
        <v>423</v>
      </c>
      <c r="I273" s="71">
        <v>437.7208</v>
      </c>
      <c r="J273" s="71"/>
      <c r="K273" s="71">
        <v>36</v>
      </c>
      <c r="L273" s="71">
        <v>79.798100000000005</v>
      </c>
      <c r="M273" s="71"/>
      <c r="N273" s="71">
        <v>23</v>
      </c>
      <c r="O273" s="71">
        <v>0</v>
      </c>
      <c r="P273" s="73">
        <v>3390.5165000000002</v>
      </c>
      <c r="Q273" s="71"/>
      <c r="R273" s="71"/>
      <c r="S273" s="71"/>
      <c r="T273" s="71"/>
    </row>
    <row r="274" spans="1:20" x14ac:dyDescent="0.25">
      <c r="A274" s="71" t="s">
        <v>246</v>
      </c>
      <c r="B274" s="71">
        <v>498.5</v>
      </c>
      <c r="C274" s="71">
        <v>25.354700000000001</v>
      </c>
      <c r="D274" s="71">
        <v>523.85469999999998</v>
      </c>
      <c r="E274" s="71"/>
      <c r="F274" s="71">
        <v>162.13300000000001</v>
      </c>
      <c r="G274" s="71"/>
      <c r="H274" s="71"/>
      <c r="I274" s="71">
        <v>68.677400000000006</v>
      </c>
      <c r="J274" s="71"/>
      <c r="K274" s="71"/>
      <c r="L274" s="71">
        <v>12.520099999999999</v>
      </c>
      <c r="M274" s="71"/>
      <c r="N274" s="71">
        <v>4.75</v>
      </c>
      <c r="O274" s="71">
        <v>0</v>
      </c>
      <c r="P274" s="71">
        <v>528.60469999999998</v>
      </c>
      <c r="Q274" s="71"/>
      <c r="R274" s="71"/>
      <c r="S274" s="71"/>
      <c r="T274" s="71"/>
    </row>
    <row r="275" spans="1:20" x14ac:dyDescent="0.25">
      <c r="A275" s="71" t="s">
        <v>247</v>
      </c>
      <c r="B275" s="71">
        <v>423.5</v>
      </c>
      <c r="C275" s="71">
        <v>12.2094</v>
      </c>
      <c r="D275" s="71">
        <v>435.70940000000002</v>
      </c>
      <c r="E275" s="71">
        <v>257</v>
      </c>
      <c r="F275" s="71">
        <v>134.85210000000001</v>
      </c>
      <c r="G275" s="71">
        <v>30.536999999999999</v>
      </c>
      <c r="H275" s="71">
        <v>69</v>
      </c>
      <c r="I275" s="71">
        <v>57.121499999999997</v>
      </c>
      <c r="J275" s="71">
        <v>8.9088999999999992</v>
      </c>
      <c r="K275" s="71"/>
      <c r="L275" s="71">
        <v>10.413500000000001</v>
      </c>
      <c r="M275" s="71"/>
      <c r="N275" s="71">
        <v>0</v>
      </c>
      <c r="O275" s="71">
        <v>0</v>
      </c>
      <c r="P275" s="71">
        <v>475.15530000000001</v>
      </c>
      <c r="Q275" s="71"/>
      <c r="R275" s="71"/>
      <c r="S275" s="71"/>
      <c r="T275" s="71"/>
    </row>
    <row r="276" spans="1:20" x14ac:dyDescent="0.25">
      <c r="A276" s="71" t="s">
        <v>248</v>
      </c>
      <c r="B276" s="71">
        <v>690.48500000000001</v>
      </c>
      <c r="C276" s="71">
        <v>26.906500000000001</v>
      </c>
      <c r="D276" s="71">
        <v>717.39149999999995</v>
      </c>
      <c r="E276" s="71">
        <v>328.11</v>
      </c>
      <c r="F276" s="71">
        <v>222.03270000000001</v>
      </c>
      <c r="G276" s="71">
        <v>26.519300000000001</v>
      </c>
      <c r="H276" s="71">
        <v>129</v>
      </c>
      <c r="I276" s="71">
        <v>94.05</v>
      </c>
      <c r="J276" s="71">
        <v>26.212499999999999</v>
      </c>
      <c r="K276" s="71"/>
      <c r="L276" s="71">
        <v>17.145700000000001</v>
      </c>
      <c r="M276" s="71"/>
      <c r="N276" s="71">
        <v>0</v>
      </c>
      <c r="O276" s="71">
        <v>0</v>
      </c>
      <c r="P276" s="71">
        <v>770.12329999999997</v>
      </c>
      <c r="Q276" s="71"/>
      <c r="R276" s="71"/>
      <c r="S276" s="71"/>
      <c r="T276" s="71"/>
    </row>
    <row r="277" spans="1:20" x14ac:dyDescent="0.25">
      <c r="A277" s="71" t="s">
        <v>534</v>
      </c>
      <c r="B277" s="71">
        <v>116.5</v>
      </c>
      <c r="C277" s="71"/>
      <c r="D277" s="71">
        <v>76</v>
      </c>
      <c r="E277" s="71">
        <v>70</v>
      </c>
      <c r="F277" s="71">
        <v>36.056800000000003</v>
      </c>
      <c r="G277" s="71">
        <v>8.4857999999999993</v>
      </c>
      <c r="H277" s="71">
        <v>13</v>
      </c>
      <c r="I277" s="71">
        <v>9.9635999999999996</v>
      </c>
      <c r="J277" s="71">
        <v>2.2772999999999999</v>
      </c>
      <c r="K277" s="71"/>
      <c r="L277" s="71">
        <v>1.8164</v>
      </c>
      <c r="M277" s="71"/>
      <c r="N277" s="71">
        <v>0</v>
      </c>
      <c r="O277" s="71">
        <v>0</v>
      </c>
      <c r="P277" s="71">
        <v>127.26309999999999</v>
      </c>
      <c r="Q277" s="71"/>
      <c r="R277" s="71"/>
      <c r="S277" s="71"/>
      <c r="T277" s="71"/>
    </row>
    <row r="278" spans="1:20" x14ac:dyDescent="0.25">
      <c r="A278" s="71" t="s">
        <v>249</v>
      </c>
      <c r="B278" s="73">
        <v>3959.1849999999999</v>
      </c>
      <c r="C278" s="71">
        <v>127.4216</v>
      </c>
      <c r="D278" s="73">
        <v>4086.6066000000001</v>
      </c>
      <c r="E278" s="73">
        <v>2313.2600000000002</v>
      </c>
      <c r="F278" s="73">
        <v>1264.8046999999999</v>
      </c>
      <c r="G278" s="71">
        <v>262.11380000000003</v>
      </c>
      <c r="H278" s="71">
        <v>646</v>
      </c>
      <c r="I278" s="71">
        <v>535.75409999999999</v>
      </c>
      <c r="J278" s="71">
        <v>82.684399999999997</v>
      </c>
      <c r="K278" s="71">
        <v>47</v>
      </c>
      <c r="L278" s="71">
        <v>97.669899999999998</v>
      </c>
      <c r="M278" s="71"/>
      <c r="N278" s="71">
        <v>67.25</v>
      </c>
      <c r="O278" s="71">
        <v>0</v>
      </c>
      <c r="P278" s="73">
        <v>4498.6548000000003</v>
      </c>
      <c r="Q278" s="71"/>
      <c r="R278" s="71"/>
      <c r="S278" s="71"/>
      <c r="T278" s="71"/>
    </row>
    <row r="279" spans="1:20" x14ac:dyDescent="0.25">
      <c r="A279" s="71" t="s">
        <v>535</v>
      </c>
      <c r="B279" s="71">
        <v>639.86500000000001</v>
      </c>
      <c r="C279" s="71">
        <v>26.110399999999998</v>
      </c>
      <c r="D279" s="71">
        <v>510.12759999999997</v>
      </c>
      <c r="E279" s="71">
        <v>385.13</v>
      </c>
      <c r="F279" s="71">
        <v>206.11940000000001</v>
      </c>
      <c r="G279" s="71">
        <v>44.753799999999998</v>
      </c>
      <c r="H279" s="71">
        <v>87</v>
      </c>
      <c r="I279" s="71">
        <v>66.877700000000004</v>
      </c>
      <c r="J279" s="71">
        <v>15.091699999999999</v>
      </c>
      <c r="K279" s="71"/>
      <c r="L279" s="71">
        <v>12.192</v>
      </c>
      <c r="M279" s="71"/>
      <c r="N279" s="71">
        <v>6</v>
      </c>
      <c r="O279" s="71">
        <v>0</v>
      </c>
      <c r="P279" s="71">
        <v>731.82090000000005</v>
      </c>
      <c r="Q279" s="71"/>
      <c r="R279" s="71"/>
      <c r="S279" s="71"/>
      <c r="T279" s="71"/>
    </row>
    <row r="280" spans="1:20" x14ac:dyDescent="0.25">
      <c r="A280" s="71" t="s">
        <v>250</v>
      </c>
      <c r="B280" s="71">
        <v>412.45499999999998</v>
      </c>
      <c r="C280" s="71">
        <v>4.0683999999999996</v>
      </c>
      <c r="D280" s="71">
        <v>416.52339999999998</v>
      </c>
      <c r="E280" s="71">
        <v>164.82</v>
      </c>
      <c r="F280" s="71">
        <v>128.91399999999999</v>
      </c>
      <c r="G280" s="71">
        <v>8.9764999999999997</v>
      </c>
      <c r="H280" s="71">
        <v>69</v>
      </c>
      <c r="I280" s="71">
        <v>54.606200000000001</v>
      </c>
      <c r="J280" s="71">
        <v>10.795299999999999</v>
      </c>
      <c r="K280" s="71">
        <v>17</v>
      </c>
      <c r="L280" s="71">
        <v>9.9549000000000003</v>
      </c>
      <c r="M280" s="71">
        <v>4.2271000000000001</v>
      </c>
      <c r="N280" s="71">
        <v>0</v>
      </c>
      <c r="O280" s="71">
        <v>0</v>
      </c>
      <c r="P280" s="71">
        <v>440.52229999999997</v>
      </c>
      <c r="Q280" s="71"/>
      <c r="R280" s="71"/>
      <c r="S280" s="71"/>
      <c r="T280" s="71"/>
    </row>
    <row r="281" spans="1:20" x14ac:dyDescent="0.25">
      <c r="A281" s="71" t="s">
        <v>251</v>
      </c>
      <c r="B281" s="71">
        <v>905.35</v>
      </c>
      <c r="C281" s="71">
        <v>31.989899999999999</v>
      </c>
      <c r="D281" s="71">
        <v>937.33989999999994</v>
      </c>
      <c r="E281" s="71">
        <v>359</v>
      </c>
      <c r="F281" s="71">
        <v>290.10669999999999</v>
      </c>
      <c r="G281" s="71">
        <v>17.223299999999998</v>
      </c>
      <c r="H281" s="71">
        <v>128</v>
      </c>
      <c r="I281" s="71">
        <v>122.8853</v>
      </c>
      <c r="J281" s="71">
        <v>3.8361000000000001</v>
      </c>
      <c r="K281" s="71">
        <v>4</v>
      </c>
      <c r="L281" s="71">
        <v>22.4024</v>
      </c>
      <c r="M281" s="71"/>
      <c r="N281" s="71">
        <v>3.25</v>
      </c>
      <c r="O281" s="71">
        <v>0</v>
      </c>
      <c r="P281" s="71">
        <v>961.64930000000004</v>
      </c>
      <c r="Q281" s="71"/>
      <c r="R281" s="71"/>
      <c r="S281" s="71"/>
      <c r="T281" s="71"/>
    </row>
    <row r="282" spans="1:20" x14ac:dyDescent="0.25">
      <c r="A282" s="71" t="s">
        <v>252</v>
      </c>
      <c r="B282" s="73">
        <v>2041.93</v>
      </c>
      <c r="C282" s="71">
        <v>41.728999999999999</v>
      </c>
      <c r="D282" s="73">
        <v>2083.6590000000001</v>
      </c>
      <c r="E282" s="71">
        <v>609</v>
      </c>
      <c r="F282" s="71">
        <v>644.89250000000004</v>
      </c>
      <c r="G282" s="71"/>
      <c r="H282" s="71">
        <v>228</v>
      </c>
      <c r="I282" s="71">
        <v>273.16770000000002</v>
      </c>
      <c r="J282" s="71"/>
      <c r="K282" s="71">
        <v>17</v>
      </c>
      <c r="L282" s="71">
        <v>49.799500000000002</v>
      </c>
      <c r="M282" s="71"/>
      <c r="N282" s="71">
        <v>0</v>
      </c>
      <c r="O282" s="71">
        <v>0</v>
      </c>
      <c r="P282" s="73">
        <v>2083.6590000000001</v>
      </c>
      <c r="Q282" s="71"/>
      <c r="R282" s="71"/>
      <c r="S282" s="71"/>
      <c r="T282" s="71"/>
    </row>
    <row r="283" spans="1:20" x14ac:dyDescent="0.25">
      <c r="A283" s="71" t="s">
        <v>253</v>
      </c>
      <c r="B283" s="71">
        <v>302.10000000000002</v>
      </c>
      <c r="C283" s="71"/>
      <c r="D283" s="71">
        <v>302.10000000000002</v>
      </c>
      <c r="E283" s="71">
        <v>119.5</v>
      </c>
      <c r="F283" s="71">
        <v>93.5</v>
      </c>
      <c r="G283" s="71">
        <v>6.5</v>
      </c>
      <c r="H283" s="71">
        <v>47</v>
      </c>
      <c r="I283" s="71">
        <v>39.6053</v>
      </c>
      <c r="J283" s="71">
        <v>5.5460000000000003</v>
      </c>
      <c r="K283" s="71">
        <v>15</v>
      </c>
      <c r="L283" s="71">
        <v>7.2202000000000002</v>
      </c>
      <c r="M283" s="71">
        <v>4.6679000000000004</v>
      </c>
      <c r="N283" s="71">
        <v>0</v>
      </c>
      <c r="O283" s="71">
        <v>0</v>
      </c>
      <c r="P283" s="71">
        <v>318.81389999999999</v>
      </c>
      <c r="Q283" s="71"/>
      <c r="R283" s="71"/>
      <c r="S283" s="71"/>
      <c r="T283" s="71"/>
    </row>
    <row r="284" spans="1:20" x14ac:dyDescent="0.25">
      <c r="A284" s="71" t="s">
        <v>254</v>
      </c>
      <c r="B284" s="71">
        <v>362.5</v>
      </c>
      <c r="C284" s="71">
        <v>3.9304000000000001</v>
      </c>
      <c r="D284" s="71">
        <v>366.43040000000002</v>
      </c>
      <c r="E284" s="71">
        <v>93</v>
      </c>
      <c r="F284" s="71">
        <v>113.4102</v>
      </c>
      <c r="G284" s="71"/>
      <c r="H284" s="71">
        <v>45</v>
      </c>
      <c r="I284" s="71">
        <v>48.039000000000001</v>
      </c>
      <c r="J284" s="71"/>
      <c r="K284" s="71"/>
      <c r="L284" s="71">
        <v>8.7576999999999998</v>
      </c>
      <c r="M284" s="71"/>
      <c r="N284" s="71">
        <v>0</v>
      </c>
      <c r="O284" s="71">
        <v>0</v>
      </c>
      <c r="P284" s="71">
        <v>366.43040000000002</v>
      </c>
      <c r="Q284" s="71"/>
      <c r="R284" s="71"/>
      <c r="S284" s="71"/>
      <c r="T284" s="71"/>
    </row>
    <row r="285" spans="1:20" x14ac:dyDescent="0.25">
      <c r="A285" s="71" t="s">
        <v>255</v>
      </c>
      <c r="B285" s="71">
        <v>873.5</v>
      </c>
      <c r="C285" s="71">
        <v>19.400700000000001</v>
      </c>
      <c r="D285" s="71">
        <v>892.90070000000003</v>
      </c>
      <c r="E285" s="71">
        <v>430</v>
      </c>
      <c r="F285" s="71">
        <v>276.3528</v>
      </c>
      <c r="G285" s="71">
        <v>38.411799999999999</v>
      </c>
      <c r="H285" s="71">
        <v>108</v>
      </c>
      <c r="I285" s="71">
        <v>117.05929999999999</v>
      </c>
      <c r="J285" s="71"/>
      <c r="K285" s="71">
        <v>4</v>
      </c>
      <c r="L285" s="71">
        <v>21.340299999999999</v>
      </c>
      <c r="M285" s="71"/>
      <c r="N285" s="71">
        <v>17.5</v>
      </c>
      <c r="O285" s="71">
        <v>0</v>
      </c>
      <c r="P285" s="71">
        <v>948.8125</v>
      </c>
      <c r="Q285" s="71"/>
      <c r="R285" s="71"/>
      <c r="S285" s="71"/>
      <c r="T285" s="71"/>
    </row>
    <row r="286" spans="1:20" x14ac:dyDescent="0.25">
      <c r="A286" s="71" t="s">
        <v>256</v>
      </c>
      <c r="B286" s="71">
        <v>542</v>
      </c>
      <c r="C286" s="71">
        <v>20.382999999999999</v>
      </c>
      <c r="D286" s="71">
        <v>562.38300000000004</v>
      </c>
      <c r="E286" s="71">
        <v>299</v>
      </c>
      <c r="F286" s="71">
        <v>174.0575</v>
      </c>
      <c r="G286" s="71">
        <v>31.235600000000002</v>
      </c>
      <c r="H286" s="71">
        <v>89</v>
      </c>
      <c r="I286" s="71">
        <v>73.728399999999993</v>
      </c>
      <c r="J286" s="71">
        <v>11.4537</v>
      </c>
      <c r="K286" s="71"/>
      <c r="L286" s="71">
        <v>13.441000000000001</v>
      </c>
      <c r="M286" s="71"/>
      <c r="N286" s="71">
        <v>2.875</v>
      </c>
      <c r="O286" s="71">
        <v>0</v>
      </c>
      <c r="P286" s="71">
        <v>607.94730000000004</v>
      </c>
      <c r="Q286" s="71"/>
      <c r="R286" s="71"/>
      <c r="S286" s="71"/>
      <c r="T286" s="71"/>
    </row>
    <row r="287" spans="1:20" x14ac:dyDescent="0.25">
      <c r="A287" s="71" t="s">
        <v>257</v>
      </c>
      <c r="B287" s="71">
        <v>670.05</v>
      </c>
      <c r="C287" s="71">
        <v>36.927199999999999</v>
      </c>
      <c r="D287" s="71">
        <v>706.97720000000004</v>
      </c>
      <c r="E287" s="71">
        <v>339</v>
      </c>
      <c r="F287" s="71">
        <v>218.80940000000001</v>
      </c>
      <c r="G287" s="71">
        <v>30.047599999999999</v>
      </c>
      <c r="H287" s="71">
        <v>68</v>
      </c>
      <c r="I287" s="71">
        <v>92.684700000000007</v>
      </c>
      <c r="J287" s="71"/>
      <c r="K287" s="71">
        <v>9</v>
      </c>
      <c r="L287" s="71">
        <v>16.896799999999999</v>
      </c>
      <c r="M287" s="71"/>
      <c r="N287" s="71">
        <v>6.75</v>
      </c>
      <c r="O287" s="71">
        <v>0</v>
      </c>
      <c r="P287" s="71">
        <v>743.77480000000003</v>
      </c>
      <c r="Q287" s="71"/>
      <c r="R287" s="71"/>
      <c r="S287" s="71"/>
      <c r="T287" s="71"/>
    </row>
    <row r="288" spans="1:20" x14ac:dyDescent="0.25">
      <c r="A288" s="71" t="s">
        <v>258</v>
      </c>
      <c r="B288" s="71">
        <v>690.04</v>
      </c>
      <c r="C288" s="71">
        <v>26.0441</v>
      </c>
      <c r="D288" s="71">
        <v>716.08410000000003</v>
      </c>
      <c r="E288" s="71">
        <v>354.21</v>
      </c>
      <c r="F288" s="71">
        <v>221.62799999999999</v>
      </c>
      <c r="G288" s="71">
        <v>33.145499999999998</v>
      </c>
      <c r="H288" s="71">
        <v>101</v>
      </c>
      <c r="I288" s="71">
        <v>93.878600000000006</v>
      </c>
      <c r="J288" s="71">
        <v>5.3410000000000002</v>
      </c>
      <c r="K288" s="71">
        <v>11</v>
      </c>
      <c r="L288" s="71">
        <v>17.1144</v>
      </c>
      <c r="M288" s="71"/>
      <c r="N288" s="71">
        <v>15</v>
      </c>
      <c r="O288" s="71">
        <v>0</v>
      </c>
      <c r="P288" s="71">
        <v>769.57060000000001</v>
      </c>
      <c r="Q288" s="71"/>
      <c r="R288" s="71"/>
      <c r="S288" s="71"/>
      <c r="T288" s="71"/>
    </row>
    <row r="289" spans="1:20" x14ac:dyDescent="0.25">
      <c r="A289" s="71" t="s">
        <v>259</v>
      </c>
      <c r="B289" s="73">
        <v>1431.61</v>
      </c>
      <c r="C289" s="71">
        <v>58.8371</v>
      </c>
      <c r="D289" s="73">
        <v>1490.4471000000001</v>
      </c>
      <c r="E289" s="71">
        <v>563</v>
      </c>
      <c r="F289" s="71">
        <v>461.29340000000002</v>
      </c>
      <c r="G289" s="71">
        <v>25.4267</v>
      </c>
      <c r="H289" s="71">
        <v>240</v>
      </c>
      <c r="I289" s="71">
        <v>195.39760000000001</v>
      </c>
      <c r="J289" s="71">
        <v>33.451799999999999</v>
      </c>
      <c r="K289" s="71">
        <v>1</v>
      </c>
      <c r="L289" s="71">
        <v>35.621699999999997</v>
      </c>
      <c r="M289" s="71"/>
      <c r="N289" s="71">
        <v>10.5</v>
      </c>
      <c r="O289" s="71">
        <v>0</v>
      </c>
      <c r="P289" s="73">
        <v>1559.8255999999999</v>
      </c>
      <c r="Q289" s="71"/>
      <c r="R289" s="71"/>
      <c r="S289" s="71"/>
      <c r="T289" s="71"/>
    </row>
    <row r="290" spans="1:20" x14ac:dyDescent="0.25">
      <c r="A290" s="71" t="s">
        <v>260</v>
      </c>
      <c r="B290" s="73">
        <v>1762.06</v>
      </c>
      <c r="C290" s="71">
        <v>104.7343</v>
      </c>
      <c r="D290" s="73">
        <v>1866.7943</v>
      </c>
      <c r="E290" s="73">
        <v>1063.29</v>
      </c>
      <c r="F290" s="71">
        <v>577.77279999999996</v>
      </c>
      <c r="G290" s="71">
        <v>121.3793</v>
      </c>
      <c r="H290" s="71">
        <v>382</v>
      </c>
      <c r="I290" s="71">
        <v>244.73670000000001</v>
      </c>
      <c r="J290" s="71">
        <v>102.94750000000001</v>
      </c>
      <c r="K290" s="71">
        <v>152</v>
      </c>
      <c r="L290" s="71">
        <v>44.616399999999999</v>
      </c>
      <c r="M290" s="71">
        <v>64.430199999999999</v>
      </c>
      <c r="N290" s="71">
        <v>38.5</v>
      </c>
      <c r="O290" s="71">
        <v>0</v>
      </c>
      <c r="P290" s="73">
        <v>2194.0513000000001</v>
      </c>
      <c r="Q290" s="71"/>
      <c r="R290" s="71"/>
      <c r="S290" s="71"/>
      <c r="T290" s="71"/>
    </row>
    <row r="291" spans="1:20" x14ac:dyDescent="0.25">
      <c r="A291" s="71" t="s">
        <v>261</v>
      </c>
      <c r="B291" s="71">
        <v>328.5</v>
      </c>
      <c r="C291" s="71">
        <v>8.9754000000000005</v>
      </c>
      <c r="D291" s="71">
        <v>337.47539999999998</v>
      </c>
      <c r="E291" s="71">
        <v>271.77</v>
      </c>
      <c r="F291" s="71">
        <v>104.4486</v>
      </c>
      <c r="G291" s="71">
        <v>41.829799999999999</v>
      </c>
      <c r="H291" s="71">
        <v>62</v>
      </c>
      <c r="I291" s="71">
        <v>44.243000000000002</v>
      </c>
      <c r="J291" s="71">
        <v>13.3177</v>
      </c>
      <c r="K291" s="71">
        <v>52</v>
      </c>
      <c r="L291" s="71">
        <v>8.0656999999999996</v>
      </c>
      <c r="M291" s="71">
        <v>26.360600000000002</v>
      </c>
      <c r="N291" s="71">
        <v>0</v>
      </c>
      <c r="O291" s="71">
        <v>0</v>
      </c>
      <c r="P291" s="71">
        <v>418.98349999999999</v>
      </c>
      <c r="Q291" s="71"/>
      <c r="R291" s="71"/>
      <c r="S291" s="71"/>
      <c r="T291" s="71"/>
    </row>
    <row r="292" spans="1:20" x14ac:dyDescent="0.25">
      <c r="A292" s="71" t="s">
        <v>262</v>
      </c>
      <c r="B292" s="71">
        <v>451</v>
      </c>
      <c r="C292" s="71">
        <v>6.9751000000000003</v>
      </c>
      <c r="D292" s="71">
        <v>457.9751</v>
      </c>
      <c r="E292" s="71">
        <v>178</v>
      </c>
      <c r="F292" s="71">
        <v>141.7433</v>
      </c>
      <c r="G292" s="71">
        <v>9.0641999999999996</v>
      </c>
      <c r="H292" s="71">
        <v>86</v>
      </c>
      <c r="I292" s="71">
        <v>60.040500000000002</v>
      </c>
      <c r="J292" s="71">
        <v>19.4696</v>
      </c>
      <c r="K292" s="71">
        <v>3</v>
      </c>
      <c r="L292" s="71">
        <v>10.945600000000001</v>
      </c>
      <c r="M292" s="71"/>
      <c r="N292" s="71">
        <v>0</v>
      </c>
      <c r="O292" s="71">
        <v>0</v>
      </c>
      <c r="P292" s="71">
        <v>486.50889999999998</v>
      </c>
      <c r="Q292" s="71"/>
      <c r="R292" s="71"/>
      <c r="S292" s="71"/>
      <c r="T292" s="71"/>
    </row>
    <row r="293" spans="1:20" x14ac:dyDescent="0.25">
      <c r="A293" s="71" t="s">
        <v>263</v>
      </c>
      <c r="B293" s="71">
        <v>879</v>
      </c>
      <c r="C293" s="71">
        <v>37.0015</v>
      </c>
      <c r="D293" s="71">
        <v>916.00149999999996</v>
      </c>
      <c r="E293" s="71">
        <v>377</v>
      </c>
      <c r="F293" s="71">
        <v>283.5025</v>
      </c>
      <c r="G293" s="71">
        <v>23.374400000000001</v>
      </c>
      <c r="H293" s="71">
        <v>144</v>
      </c>
      <c r="I293" s="71">
        <v>120.0878</v>
      </c>
      <c r="J293" s="71">
        <v>17.934200000000001</v>
      </c>
      <c r="K293" s="71"/>
      <c r="L293" s="71">
        <v>21.892399999999999</v>
      </c>
      <c r="M293" s="71"/>
      <c r="N293" s="71">
        <v>0</v>
      </c>
      <c r="O293" s="71">
        <v>0</v>
      </c>
      <c r="P293" s="71">
        <v>957.31010000000003</v>
      </c>
      <c r="Q293" s="71"/>
      <c r="R293" s="71"/>
      <c r="S293" s="71"/>
      <c r="T293" s="71"/>
    </row>
    <row r="294" spans="1:20" x14ac:dyDescent="0.25">
      <c r="A294" s="71" t="s">
        <v>264</v>
      </c>
      <c r="B294" s="71">
        <v>440.27</v>
      </c>
      <c r="C294" s="71">
        <v>9.2299999999999993E-2</v>
      </c>
      <c r="D294" s="71">
        <v>440.3623</v>
      </c>
      <c r="E294" s="71">
        <v>124</v>
      </c>
      <c r="F294" s="71">
        <v>136.2921</v>
      </c>
      <c r="G294" s="71"/>
      <c r="H294" s="71">
        <v>54</v>
      </c>
      <c r="I294" s="71">
        <v>57.731499999999997</v>
      </c>
      <c r="J294" s="71"/>
      <c r="K294" s="71"/>
      <c r="L294" s="71">
        <v>10.524699999999999</v>
      </c>
      <c r="M294" s="71"/>
      <c r="N294" s="71">
        <v>5</v>
      </c>
      <c r="O294" s="71">
        <v>0</v>
      </c>
      <c r="P294" s="71">
        <v>445.3623</v>
      </c>
      <c r="Q294" s="71"/>
      <c r="R294" s="71"/>
      <c r="S294" s="71"/>
      <c r="T294" s="71"/>
    </row>
    <row r="295" spans="1:20" x14ac:dyDescent="0.25">
      <c r="A295" s="71" t="s">
        <v>265</v>
      </c>
      <c r="B295" s="71">
        <v>795.1</v>
      </c>
      <c r="C295" s="71">
        <v>20.8322</v>
      </c>
      <c r="D295" s="71">
        <v>815.93219999999997</v>
      </c>
      <c r="E295" s="71">
        <v>306</v>
      </c>
      <c r="F295" s="71">
        <v>252.53100000000001</v>
      </c>
      <c r="G295" s="71">
        <v>13.3672</v>
      </c>
      <c r="H295" s="71">
        <v>115</v>
      </c>
      <c r="I295" s="71">
        <v>106.9687</v>
      </c>
      <c r="J295" s="71">
        <v>6.0235000000000003</v>
      </c>
      <c r="K295" s="71">
        <v>18</v>
      </c>
      <c r="L295" s="71">
        <v>19.500800000000002</v>
      </c>
      <c r="M295" s="71"/>
      <c r="N295" s="71">
        <v>12.5</v>
      </c>
      <c r="O295" s="71">
        <v>0</v>
      </c>
      <c r="P295" s="71">
        <v>847.8229</v>
      </c>
      <c r="Q295" s="71"/>
      <c r="R295" s="71"/>
      <c r="S295" s="71"/>
      <c r="T295" s="71"/>
    </row>
    <row r="296" spans="1:20" x14ac:dyDescent="0.25">
      <c r="A296" s="71" t="s">
        <v>266</v>
      </c>
      <c r="B296" s="73">
        <v>6612.81</v>
      </c>
      <c r="C296" s="71">
        <v>191.78960000000001</v>
      </c>
      <c r="D296" s="73">
        <v>6804.5995999999996</v>
      </c>
      <c r="E296" s="73">
        <v>1974.46</v>
      </c>
      <c r="F296" s="73">
        <v>2106.0236</v>
      </c>
      <c r="G296" s="71"/>
      <c r="H296" s="68">
        <v>1024</v>
      </c>
      <c r="I296" s="71">
        <v>892.08299999999997</v>
      </c>
      <c r="J296" s="71">
        <v>98.937700000000007</v>
      </c>
      <c r="K296" s="71">
        <v>75</v>
      </c>
      <c r="L296" s="71">
        <v>162.62989999999999</v>
      </c>
      <c r="M296" s="71"/>
      <c r="N296" s="71">
        <v>48</v>
      </c>
      <c r="O296" s="71">
        <v>0</v>
      </c>
      <c r="P296" s="73">
        <v>6951.5373</v>
      </c>
      <c r="Q296" s="71"/>
      <c r="R296" s="71"/>
      <c r="S296" s="71"/>
      <c r="T296" s="71"/>
    </row>
    <row r="297" spans="1:20" x14ac:dyDescent="0.25">
      <c r="A297" s="71" t="s">
        <v>267</v>
      </c>
      <c r="B297" s="73">
        <v>1500.05</v>
      </c>
      <c r="C297" s="71">
        <v>36.4953</v>
      </c>
      <c r="D297" s="73">
        <v>1536.5453</v>
      </c>
      <c r="E297" s="71">
        <v>614.28</v>
      </c>
      <c r="F297" s="71">
        <v>475.56079999999997</v>
      </c>
      <c r="G297" s="71">
        <v>34.6798</v>
      </c>
      <c r="H297" s="71">
        <v>264</v>
      </c>
      <c r="I297" s="71">
        <v>201.44110000000001</v>
      </c>
      <c r="J297" s="71">
        <v>46.919199999999996</v>
      </c>
      <c r="K297" s="71">
        <v>7</v>
      </c>
      <c r="L297" s="71">
        <v>36.723399999999998</v>
      </c>
      <c r="M297" s="71"/>
      <c r="N297" s="71">
        <v>0</v>
      </c>
      <c r="O297" s="71">
        <v>0</v>
      </c>
      <c r="P297" s="73">
        <v>1618.1442999999999</v>
      </c>
      <c r="Q297" s="71"/>
      <c r="R297" s="71"/>
      <c r="S297" s="71"/>
      <c r="T297" s="71"/>
    </row>
    <row r="298" spans="1:20" x14ac:dyDescent="0.25">
      <c r="A298" s="71" t="s">
        <v>268</v>
      </c>
      <c r="B298" s="71">
        <v>157</v>
      </c>
      <c r="C298" s="71"/>
      <c r="D298" s="71">
        <v>157</v>
      </c>
      <c r="E298" s="71">
        <v>63</v>
      </c>
      <c r="F298" s="71">
        <v>48.591500000000003</v>
      </c>
      <c r="G298" s="71">
        <v>3.6021000000000001</v>
      </c>
      <c r="H298" s="71">
        <v>35</v>
      </c>
      <c r="I298" s="71">
        <v>20.582699999999999</v>
      </c>
      <c r="J298" s="71">
        <v>10.813000000000001</v>
      </c>
      <c r="K298" s="71"/>
      <c r="L298" s="71">
        <v>3.7523</v>
      </c>
      <c r="M298" s="71"/>
      <c r="N298" s="71">
        <v>0</v>
      </c>
      <c r="O298" s="71">
        <v>0</v>
      </c>
      <c r="P298" s="71">
        <v>171.4151</v>
      </c>
      <c r="Q298" s="71"/>
      <c r="R298" s="71"/>
      <c r="S298" s="71"/>
      <c r="T298" s="71"/>
    </row>
    <row r="299" spans="1:20" x14ac:dyDescent="0.25">
      <c r="A299" s="71" t="s">
        <v>269</v>
      </c>
      <c r="B299" s="71">
        <v>97.5</v>
      </c>
      <c r="C299" s="71"/>
      <c r="D299" s="71">
        <v>97.5</v>
      </c>
      <c r="E299" s="71">
        <v>41</v>
      </c>
      <c r="F299" s="71">
        <v>30.176300000000001</v>
      </c>
      <c r="G299" s="71">
        <v>2.7059000000000002</v>
      </c>
      <c r="H299" s="71">
        <v>20</v>
      </c>
      <c r="I299" s="71">
        <v>12.782299999999999</v>
      </c>
      <c r="J299" s="71">
        <v>5.4132999999999996</v>
      </c>
      <c r="K299" s="71"/>
      <c r="L299" s="71">
        <v>2.3302999999999998</v>
      </c>
      <c r="M299" s="71"/>
      <c r="N299" s="71">
        <v>0.5</v>
      </c>
      <c r="O299" s="71">
        <v>0</v>
      </c>
      <c r="P299" s="71">
        <v>106.11920000000001</v>
      </c>
      <c r="Q299" s="71"/>
      <c r="R299" s="71"/>
      <c r="S299" s="71"/>
      <c r="T299" s="71"/>
    </row>
    <row r="300" spans="1:20" x14ac:dyDescent="0.25">
      <c r="A300" s="71" t="s">
        <v>270</v>
      </c>
      <c r="B300" s="71">
        <v>212.5</v>
      </c>
      <c r="C300" s="71">
        <v>7.5933000000000002</v>
      </c>
      <c r="D300" s="71">
        <v>220.0933</v>
      </c>
      <c r="E300" s="71">
        <v>70</v>
      </c>
      <c r="F300" s="71">
        <v>68.118899999999996</v>
      </c>
      <c r="G300" s="71">
        <v>0.4703</v>
      </c>
      <c r="H300" s="71">
        <v>31</v>
      </c>
      <c r="I300" s="71">
        <v>28.854199999999999</v>
      </c>
      <c r="J300" s="71">
        <v>1.6093</v>
      </c>
      <c r="K300" s="71"/>
      <c r="L300" s="71">
        <v>5.2602000000000002</v>
      </c>
      <c r="M300" s="71"/>
      <c r="N300" s="71">
        <v>0</v>
      </c>
      <c r="O300" s="71">
        <v>0</v>
      </c>
      <c r="P300" s="71">
        <v>222.1729</v>
      </c>
      <c r="Q300" s="71"/>
      <c r="R300" s="71"/>
      <c r="S300" s="71"/>
      <c r="T300" s="71"/>
    </row>
    <row r="301" spans="1:20" x14ac:dyDescent="0.25">
      <c r="A301" s="71" t="s">
        <v>271</v>
      </c>
      <c r="B301" s="71">
        <v>619.73500000000001</v>
      </c>
      <c r="C301" s="71">
        <v>33.683900000000001</v>
      </c>
      <c r="D301" s="71">
        <v>653.41890000000001</v>
      </c>
      <c r="E301" s="71">
        <v>243.16</v>
      </c>
      <c r="F301" s="71">
        <v>202.23310000000001</v>
      </c>
      <c r="G301" s="71">
        <v>10.2317</v>
      </c>
      <c r="H301" s="71">
        <v>80</v>
      </c>
      <c r="I301" s="71">
        <v>85.663200000000003</v>
      </c>
      <c r="J301" s="71"/>
      <c r="K301" s="71"/>
      <c r="L301" s="71">
        <v>15.6167</v>
      </c>
      <c r="M301" s="71"/>
      <c r="N301" s="71">
        <v>0</v>
      </c>
      <c r="O301" s="71">
        <v>0</v>
      </c>
      <c r="P301" s="71">
        <v>663.65060000000005</v>
      </c>
      <c r="Q301" s="71"/>
      <c r="R301" s="71"/>
      <c r="S301" s="71"/>
      <c r="T301" s="71"/>
    </row>
    <row r="302" spans="1:20" x14ac:dyDescent="0.25">
      <c r="A302" s="71" t="s">
        <v>272</v>
      </c>
      <c r="B302" s="71">
        <v>813.5</v>
      </c>
      <c r="C302" s="71">
        <v>1.9099999999999999E-2</v>
      </c>
      <c r="D302" s="71">
        <v>813.51909999999998</v>
      </c>
      <c r="E302" s="71">
        <v>318</v>
      </c>
      <c r="F302" s="71">
        <v>251.7842</v>
      </c>
      <c r="G302" s="71">
        <v>16.553999999999998</v>
      </c>
      <c r="H302" s="71">
        <v>125</v>
      </c>
      <c r="I302" s="71">
        <v>106.6524</v>
      </c>
      <c r="J302" s="71">
        <v>13.7607</v>
      </c>
      <c r="K302" s="71">
        <v>5</v>
      </c>
      <c r="L302" s="71">
        <v>19.443100000000001</v>
      </c>
      <c r="M302" s="71"/>
      <c r="N302" s="71">
        <v>0</v>
      </c>
      <c r="O302" s="71">
        <v>0</v>
      </c>
      <c r="P302" s="71">
        <v>843.8338</v>
      </c>
      <c r="Q302" s="71"/>
      <c r="R302" s="71"/>
      <c r="S302" s="71"/>
      <c r="T302" s="71"/>
    </row>
    <row r="303" spans="1:20" x14ac:dyDescent="0.25">
      <c r="A303" s="71" t="s">
        <v>273</v>
      </c>
      <c r="B303" s="71">
        <v>164.5</v>
      </c>
      <c r="C303" s="71"/>
      <c r="D303" s="71">
        <v>164.5</v>
      </c>
      <c r="E303" s="71">
        <v>104</v>
      </c>
      <c r="F303" s="71">
        <v>50.912799999999997</v>
      </c>
      <c r="G303" s="71">
        <v>13.271800000000001</v>
      </c>
      <c r="H303" s="71">
        <v>21</v>
      </c>
      <c r="I303" s="71">
        <v>21.565999999999999</v>
      </c>
      <c r="J303" s="71"/>
      <c r="K303" s="71"/>
      <c r="L303" s="71">
        <v>3.9316</v>
      </c>
      <c r="M303" s="71"/>
      <c r="N303" s="71">
        <v>0</v>
      </c>
      <c r="O303" s="71">
        <v>0</v>
      </c>
      <c r="P303" s="71">
        <v>177.77180000000001</v>
      </c>
      <c r="Q303" s="71"/>
      <c r="R303" s="71"/>
      <c r="S303" s="71"/>
      <c r="T303" s="71"/>
    </row>
    <row r="304" spans="1:20" x14ac:dyDescent="0.25">
      <c r="A304" s="71" t="s">
        <v>536</v>
      </c>
      <c r="B304" s="71">
        <v>59</v>
      </c>
      <c r="C304" s="71"/>
      <c r="D304" s="71">
        <v>48</v>
      </c>
      <c r="E304" s="71">
        <v>37</v>
      </c>
      <c r="F304" s="71">
        <v>18.2605</v>
      </c>
      <c r="G304" s="71">
        <v>4.6848999999999998</v>
      </c>
      <c r="H304" s="71">
        <v>4</v>
      </c>
      <c r="I304" s="71">
        <v>6.2927999999999997</v>
      </c>
      <c r="J304" s="71"/>
      <c r="K304" s="71"/>
      <c r="L304" s="71">
        <v>1.1472</v>
      </c>
      <c r="M304" s="71"/>
      <c r="N304" s="71">
        <v>0</v>
      </c>
      <c r="O304" s="71">
        <v>0</v>
      </c>
      <c r="P304" s="71">
        <v>63.684899999999999</v>
      </c>
      <c r="Q304" s="71"/>
      <c r="R304" s="71"/>
      <c r="S304" s="71"/>
      <c r="T304" s="71"/>
    </row>
    <row r="305" spans="1:20" x14ac:dyDescent="0.25">
      <c r="A305" s="71" t="s">
        <v>274</v>
      </c>
      <c r="B305" s="73">
        <v>1684.48</v>
      </c>
      <c r="C305" s="71">
        <v>61.963999999999999</v>
      </c>
      <c r="D305" s="73">
        <v>1746.444</v>
      </c>
      <c r="E305" s="71">
        <v>669.69</v>
      </c>
      <c r="F305" s="71">
        <v>540.52440000000001</v>
      </c>
      <c r="G305" s="71">
        <v>32.291400000000003</v>
      </c>
      <c r="H305" s="71">
        <v>233</v>
      </c>
      <c r="I305" s="71">
        <v>228.9588</v>
      </c>
      <c r="J305" s="71">
        <v>3.0308999999999999</v>
      </c>
      <c r="K305" s="71">
        <v>4</v>
      </c>
      <c r="L305" s="71">
        <v>41.74</v>
      </c>
      <c r="M305" s="71"/>
      <c r="N305" s="71">
        <v>10.25</v>
      </c>
      <c r="O305" s="71">
        <v>0</v>
      </c>
      <c r="P305" s="73">
        <v>1792.0163</v>
      </c>
      <c r="Q305" s="71"/>
      <c r="R305" s="71"/>
      <c r="S305" s="71"/>
      <c r="T305" s="71"/>
    </row>
    <row r="306" spans="1:20" x14ac:dyDescent="0.25">
      <c r="A306" s="71" t="s">
        <v>275</v>
      </c>
      <c r="B306" s="73">
        <v>3382.7150000000001</v>
      </c>
      <c r="C306" s="71">
        <v>182.32339999999999</v>
      </c>
      <c r="D306" s="73">
        <v>3565.0383999999999</v>
      </c>
      <c r="E306" s="73">
        <v>2410</v>
      </c>
      <c r="F306" s="73">
        <v>1103.3794</v>
      </c>
      <c r="G306" s="71">
        <v>326.65519999999998</v>
      </c>
      <c r="H306" s="71">
        <v>589</v>
      </c>
      <c r="I306" s="71">
        <v>467.37650000000002</v>
      </c>
      <c r="J306" s="71">
        <v>91.217600000000004</v>
      </c>
      <c r="K306" s="71">
        <v>731</v>
      </c>
      <c r="L306" s="71">
        <v>85.204400000000007</v>
      </c>
      <c r="M306" s="71">
        <v>387.47730000000001</v>
      </c>
      <c r="N306" s="71">
        <v>0</v>
      </c>
      <c r="O306" s="71">
        <v>0</v>
      </c>
      <c r="P306" s="73">
        <v>4370.3885</v>
      </c>
      <c r="Q306" s="71"/>
      <c r="R306" s="71"/>
      <c r="S306" s="71"/>
      <c r="T306" s="71"/>
    </row>
    <row r="307" spans="1:20" x14ac:dyDescent="0.25">
      <c r="A307" s="71" t="s">
        <v>276</v>
      </c>
      <c r="B307" s="71">
        <v>209</v>
      </c>
      <c r="C307" s="71"/>
      <c r="D307" s="71">
        <v>209</v>
      </c>
      <c r="E307" s="71">
        <v>94</v>
      </c>
      <c r="F307" s="71">
        <v>64.685500000000005</v>
      </c>
      <c r="G307" s="71">
        <v>7.3285999999999998</v>
      </c>
      <c r="H307" s="71">
        <v>19</v>
      </c>
      <c r="I307" s="71">
        <v>27.399899999999999</v>
      </c>
      <c r="J307" s="71"/>
      <c r="K307" s="71"/>
      <c r="L307" s="71">
        <v>4.9950999999999999</v>
      </c>
      <c r="M307" s="71"/>
      <c r="N307" s="71">
        <v>0</v>
      </c>
      <c r="O307" s="71">
        <v>0</v>
      </c>
      <c r="P307" s="71">
        <v>216.32859999999999</v>
      </c>
      <c r="Q307" s="71"/>
      <c r="R307" s="71"/>
      <c r="S307" s="71"/>
      <c r="T307" s="71"/>
    </row>
    <row r="308" spans="1:20" x14ac:dyDescent="0.25">
      <c r="A308" s="71" t="s">
        <v>277</v>
      </c>
      <c r="B308" s="71">
        <v>196.5</v>
      </c>
      <c r="C308" s="71"/>
      <c r="D308" s="71">
        <v>196.5</v>
      </c>
      <c r="E308" s="71">
        <v>109</v>
      </c>
      <c r="F308" s="71">
        <v>60.816800000000001</v>
      </c>
      <c r="G308" s="71">
        <v>12.0458</v>
      </c>
      <c r="H308" s="71">
        <v>28</v>
      </c>
      <c r="I308" s="71">
        <v>25.761199999999999</v>
      </c>
      <c r="J308" s="71">
        <v>1.6791</v>
      </c>
      <c r="K308" s="71"/>
      <c r="L308" s="71">
        <v>4.6963999999999997</v>
      </c>
      <c r="M308" s="71"/>
      <c r="N308" s="71">
        <v>0</v>
      </c>
      <c r="O308" s="71">
        <v>0</v>
      </c>
      <c r="P308" s="71">
        <v>210.22489999999999</v>
      </c>
      <c r="Q308" s="71"/>
      <c r="R308" s="71"/>
      <c r="S308" s="71"/>
      <c r="T308" s="71"/>
    </row>
    <row r="309" spans="1:20" x14ac:dyDescent="0.25">
      <c r="A309" s="71" t="s">
        <v>278</v>
      </c>
      <c r="B309" s="71">
        <v>307</v>
      </c>
      <c r="C309" s="71"/>
      <c r="D309" s="71">
        <v>307</v>
      </c>
      <c r="E309" s="71">
        <v>102</v>
      </c>
      <c r="F309" s="71">
        <v>95.016499999999994</v>
      </c>
      <c r="G309" s="71">
        <v>1.7459</v>
      </c>
      <c r="H309" s="71">
        <v>45</v>
      </c>
      <c r="I309" s="71">
        <v>40.247700000000002</v>
      </c>
      <c r="J309" s="71">
        <v>3.5642</v>
      </c>
      <c r="K309" s="71"/>
      <c r="L309" s="71">
        <v>7.3372999999999999</v>
      </c>
      <c r="M309" s="71"/>
      <c r="N309" s="71">
        <v>0</v>
      </c>
      <c r="O309" s="71">
        <v>0</v>
      </c>
      <c r="P309" s="71">
        <v>312.31009999999998</v>
      </c>
      <c r="Q309" s="71"/>
      <c r="R309" s="71"/>
      <c r="S309" s="71"/>
      <c r="T309" s="71"/>
    </row>
    <row r="310" spans="1:20" x14ac:dyDescent="0.25">
      <c r="A310" s="71" t="s">
        <v>279</v>
      </c>
      <c r="B310" s="73">
        <v>1144.8499999999999</v>
      </c>
      <c r="C310" s="71">
        <v>53.076700000000002</v>
      </c>
      <c r="D310" s="73">
        <v>1197.9267</v>
      </c>
      <c r="E310" s="71">
        <v>473.46</v>
      </c>
      <c r="F310" s="71">
        <v>370.75830000000002</v>
      </c>
      <c r="G310" s="71">
        <v>25.6754</v>
      </c>
      <c r="H310" s="71">
        <v>116</v>
      </c>
      <c r="I310" s="71">
        <v>157.04820000000001</v>
      </c>
      <c r="J310" s="71"/>
      <c r="K310" s="71">
        <v>9</v>
      </c>
      <c r="L310" s="71">
        <v>28.630400000000002</v>
      </c>
      <c r="M310" s="71"/>
      <c r="N310" s="71">
        <v>0</v>
      </c>
      <c r="O310" s="71">
        <v>0</v>
      </c>
      <c r="P310" s="73">
        <v>1223.6021000000001</v>
      </c>
      <c r="Q310" s="71"/>
      <c r="R310" s="71"/>
      <c r="S310" s="71"/>
      <c r="T310" s="71"/>
    </row>
    <row r="311" spans="1:20" x14ac:dyDescent="0.25">
      <c r="A311" s="71" t="s">
        <v>537</v>
      </c>
      <c r="B311" s="71">
        <v>56</v>
      </c>
      <c r="C311" s="71"/>
      <c r="D311" s="71">
        <v>33.5</v>
      </c>
      <c r="E311" s="71">
        <v>24</v>
      </c>
      <c r="F311" s="71">
        <v>17.332000000000001</v>
      </c>
      <c r="G311" s="71">
        <v>1.667</v>
      </c>
      <c r="H311" s="71">
        <v>10</v>
      </c>
      <c r="I311" s="71">
        <v>4.3918999999999997</v>
      </c>
      <c r="J311" s="71">
        <v>4.2061000000000002</v>
      </c>
      <c r="K311" s="71"/>
      <c r="L311" s="71">
        <v>0.80069999999999997</v>
      </c>
      <c r="M311" s="71"/>
      <c r="N311" s="71">
        <v>0</v>
      </c>
      <c r="O311" s="71">
        <v>0</v>
      </c>
      <c r="P311" s="71">
        <v>61.873100000000001</v>
      </c>
      <c r="Q311" s="71"/>
      <c r="R311" s="71"/>
      <c r="S311" s="71"/>
      <c r="T311" s="71"/>
    </row>
    <row r="312" spans="1:20" x14ac:dyDescent="0.25">
      <c r="A312" s="71" t="s">
        <v>280</v>
      </c>
      <c r="B312" s="71">
        <v>84.5</v>
      </c>
      <c r="C312" s="71"/>
      <c r="D312" s="71">
        <v>84.5</v>
      </c>
      <c r="E312" s="71">
        <v>42</v>
      </c>
      <c r="F312" s="71">
        <v>26.152799999999999</v>
      </c>
      <c r="G312" s="71">
        <v>3.9618000000000002</v>
      </c>
      <c r="H312" s="71">
        <v>11</v>
      </c>
      <c r="I312" s="71">
        <v>11.077999999999999</v>
      </c>
      <c r="J312" s="71"/>
      <c r="K312" s="71"/>
      <c r="L312" s="71">
        <v>2.0196000000000001</v>
      </c>
      <c r="M312" s="71"/>
      <c r="N312" s="71">
        <v>0</v>
      </c>
      <c r="O312" s="71">
        <v>0</v>
      </c>
      <c r="P312" s="71">
        <v>88.461799999999997</v>
      </c>
      <c r="Q312" s="71"/>
      <c r="R312" s="71"/>
      <c r="S312" s="71"/>
      <c r="T312" s="71"/>
    </row>
    <row r="313" spans="1:20" x14ac:dyDescent="0.25">
      <c r="A313" s="71" t="s">
        <v>281</v>
      </c>
      <c r="B313" s="71">
        <v>111.45</v>
      </c>
      <c r="C313" s="71"/>
      <c r="D313" s="71">
        <v>111.45</v>
      </c>
      <c r="E313" s="71">
        <v>76</v>
      </c>
      <c r="F313" s="71">
        <v>34.4938</v>
      </c>
      <c r="G313" s="71">
        <v>10.375999999999999</v>
      </c>
      <c r="H313" s="71">
        <v>18</v>
      </c>
      <c r="I313" s="71">
        <v>14.6111</v>
      </c>
      <c r="J313" s="71">
        <v>2.5417000000000001</v>
      </c>
      <c r="K313" s="71"/>
      <c r="L313" s="71">
        <v>2.6637</v>
      </c>
      <c r="M313" s="71"/>
      <c r="N313" s="71">
        <v>0</v>
      </c>
      <c r="O313" s="71">
        <v>0</v>
      </c>
      <c r="P313" s="71">
        <v>124.3677</v>
      </c>
      <c r="Q313" s="71"/>
      <c r="R313" s="71"/>
      <c r="S313" s="71"/>
      <c r="T313" s="71"/>
    </row>
    <row r="314" spans="1:20" x14ac:dyDescent="0.25">
      <c r="A314" s="71" t="s">
        <v>282</v>
      </c>
      <c r="B314" s="73">
        <v>1730.345</v>
      </c>
      <c r="C314" s="71">
        <v>53.822099999999999</v>
      </c>
      <c r="D314" s="73">
        <v>1784.1670999999999</v>
      </c>
      <c r="E314" s="71">
        <v>893.92</v>
      </c>
      <c r="F314" s="71">
        <v>552.19970000000001</v>
      </c>
      <c r="G314" s="71">
        <v>85.430099999999996</v>
      </c>
      <c r="H314" s="71">
        <v>259</v>
      </c>
      <c r="I314" s="71">
        <v>233.90430000000001</v>
      </c>
      <c r="J314" s="71">
        <v>18.8218</v>
      </c>
      <c r="K314" s="71">
        <v>17</v>
      </c>
      <c r="L314" s="71">
        <v>42.641599999999997</v>
      </c>
      <c r="M314" s="71"/>
      <c r="N314" s="71">
        <v>15</v>
      </c>
      <c r="O314" s="71">
        <v>0</v>
      </c>
      <c r="P314" s="73">
        <v>1903.4190000000001</v>
      </c>
      <c r="Q314" s="71"/>
      <c r="R314" s="71"/>
      <c r="S314" s="71"/>
      <c r="T314" s="71"/>
    </row>
    <row r="315" spans="1:20" x14ac:dyDescent="0.25">
      <c r="A315" s="71" t="s">
        <v>283</v>
      </c>
      <c r="B315" s="71">
        <v>439.42</v>
      </c>
      <c r="C315" s="71">
        <v>26.488299999999999</v>
      </c>
      <c r="D315" s="71">
        <v>465.9083</v>
      </c>
      <c r="E315" s="71">
        <v>151.69999999999999</v>
      </c>
      <c r="F315" s="71">
        <v>144.1986</v>
      </c>
      <c r="G315" s="71">
        <v>1.8753</v>
      </c>
      <c r="H315" s="71">
        <v>43</v>
      </c>
      <c r="I315" s="71">
        <v>61.080599999999997</v>
      </c>
      <c r="J315" s="71"/>
      <c r="K315" s="71"/>
      <c r="L315" s="71">
        <v>11.135199999999999</v>
      </c>
      <c r="M315" s="71"/>
      <c r="N315" s="71">
        <v>3</v>
      </c>
      <c r="O315" s="71">
        <v>0</v>
      </c>
      <c r="P315" s="71">
        <v>470.78359999999998</v>
      </c>
      <c r="Q315" s="71"/>
      <c r="R315" s="71"/>
      <c r="S315" s="71"/>
      <c r="T315" s="71"/>
    </row>
    <row r="316" spans="1:20" x14ac:dyDescent="0.25">
      <c r="A316" s="71" t="s">
        <v>284</v>
      </c>
      <c r="B316" s="71">
        <v>663.18499999999995</v>
      </c>
      <c r="C316" s="71"/>
      <c r="D316" s="71">
        <v>663.18499999999995</v>
      </c>
      <c r="E316" s="71">
        <v>293.49</v>
      </c>
      <c r="F316" s="71">
        <v>205.25579999999999</v>
      </c>
      <c r="G316" s="71">
        <v>22.058599999999998</v>
      </c>
      <c r="H316" s="71">
        <v>91</v>
      </c>
      <c r="I316" s="71">
        <v>86.943600000000004</v>
      </c>
      <c r="J316" s="71">
        <v>3.0423</v>
      </c>
      <c r="K316" s="71"/>
      <c r="L316" s="71">
        <v>15.850099999999999</v>
      </c>
      <c r="M316" s="71"/>
      <c r="N316" s="71">
        <v>1.5</v>
      </c>
      <c r="O316" s="71">
        <v>0</v>
      </c>
      <c r="P316" s="71">
        <v>689.78589999999997</v>
      </c>
      <c r="Q316" s="71"/>
      <c r="R316" s="71"/>
      <c r="S316" s="71"/>
      <c r="T316" s="71"/>
    </row>
    <row r="317" spans="1:20" x14ac:dyDescent="0.25">
      <c r="A317" s="71" t="s">
        <v>285</v>
      </c>
      <c r="B317" s="71">
        <v>209.5</v>
      </c>
      <c r="C317" s="71">
        <v>4.02E-2</v>
      </c>
      <c r="D317" s="71">
        <v>209.5402</v>
      </c>
      <c r="E317" s="71">
        <v>77</v>
      </c>
      <c r="F317" s="71">
        <v>64.852699999999999</v>
      </c>
      <c r="G317" s="71">
        <v>3.0367999999999999</v>
      </c>
      <c r="H317" s="71">
        <v>24</v>
      </c>
      <c r="I317" s="71">
        <v>27.470700000000001</v>
      </c>
      <c r="J317" s="71"/>
      <c r="K317" s="71"/>
      <c r="L317" s="71">
        <v>5.008</v>
      </c>
      <c r="M317" s="71"/>
      <c r="N317" s="71">
        <v>0</v>
      </c>
      <c r="O317" s="71">
        <v>0</v>
      </c>
      <c r="P317" s="71">
        <v>212.577</v>
      </c>
      <c r="Q317" s="71"/>
      <c r="R317" s="71"/>
      <c r="S317" s="71"/>
      <c r="T317" s="71"/>
    </row>
    <row r="318" spans="1:20" x14ac:dyDescent="0.25">
      <c r="A318" s="71" t="s">
        <v>286</v>
      </c>
      <c r="B318" s="73">
        <v>1106.5650000000001</v>
      </c>
      <c r="C318" s="71">
        <v>24.1724</v>
      </c>
      <c r="D318" s="73">
        <v>1130.7374</v>
      </c>
      <c r="E318" s="71">
        <v>362.15</v>
      </c>
      <c r="F318" s="71">
        <v>349.96319999999997</v>
      </c>
      <c r="G318" s="71">
        <v>3.0467</v>
      </c>
      <c r="H318" s="71">
        <v>159</v>
      </c>
      <c r="I318" s="71">
        <v>148.2397</v>
      </c>
      <c r="J318" s="71">
        <v>8.0701999999999998</v>
      </c>
      <c r="K318" s="71">
        <v>1</v>
      </c>
      <c r="L318" s="71">
        <v>27.0246</v>
      </c>
      <c r="M318" s="71"/>
      <c r="N318" s="71">
        <v>0</v>
      </c>
      <c r="O318" s="71">
        <v>0</v>
      </c>
      <c r="P318" s="73">
        <v>1141.8543</v>
      </c>
      <c r="Q318" s="71"/>
      <c r="R318" s="71"/>
      <c r="S318" s="71"/>
      <c r="T318" s="71"/>
    </row>
    <row r="319" spans="1:20" x14ac:dyDescent="0.25">
      <c r="A319" s="71" t="s">
        <v>287</v>
      </c>
      <c r="B319" s="73">
        <v>3136.97</v>
      </c>
      <c r="C319" s="71"/>
      <c r="D319" s="73">
        <v>3136.97</v>
      </c>
      <c r="E319" s="73">
        <v>1729.5</v>
      </c>
      <c r="F319" s="71">
        <v>970.8922</v>
      </c>
      <c r="G319" s="71">
        <v>189.65190000000001</v>
      </c>
      <c r="H319" s="71">
        <v>505</v>
      </c>
      <c r="I319" s="71">
        <v>411.2568</v>
      </c>
      <c r="J319" s="71">
        <v>70.307400000000001</v>
      </c>
      <c r="K319" s="71">
        <v>12</v>
      </c>
      <c r="L319" s="71">
        <v>74.973600000000005</v>
      </c>
      <c r="M319" s="71"/>
      <c r="N319" s="71">
        <v>33</v>
      </c>
      <c r="O319" s="71">
        <v>0</v>
      </c>
      <c r="P319" s="73">
        <v>3429.9292999999998</v>
      </c>
      <c r="Q319" s="71"/>
      <c r="R319" s="71"/>
      <c r="S319" s="71"/>
      <c r="T319" s="71"/>
    </row>
    <row r="320" spans="1:20" x14ac:dyDescent="0.25">
      <c r="A320" s="71" t="s">
        <v>288</v>
      </c>
      <c r="B320" s="71">
        <v>146.5</v>
      </c>
      <c r="C320" s="71">
        <v>1.5455000000000001</v>
      </c>
      <c r="D320" s="71">
        <v>148.0455</v>
      </c>
      <c r="E320" s="71">
        <v>93</v>
      </c>
      <c r="F320" s="71">
        <v>45.820099999999996</v>
      </c>
      <c r="G320" s="71">
        <v>11.795</v>
      </c>
      <c r="H320" s="71">
        <v>19</v>
      </c>
      <c r="I320" s="71">
        <v>19.408799999999999</v>
      </c>
      <c r="J320" s="71"/>
      <c r="K320" s="71"/>
      <c r="L320" s="71">
        <v>3.5383</v>
      </c>
      <c r="M320" s="71"/>
      <c r="N320" s="71">
        <v>0</v>
      </c>
      <c r="O320" s="71">
        <v>0</v>
      </c>
      <c r="P320" s="71">
        <v>159.84049999999999</v>
      </c>
      <c r="Q320" s="71"/>
      <c r="R320" s="71"/>
      <c r="S320" s="71"/>
      <c r="T320" s="71"/>
    </row>
    <row r="321" spans="1:20" x14ac:dyDescent="0.25">
      <c r="A321" s="71" t="s">
        <v>289</v>
      </c>
      <c r="B321" s="71">
        <v>292.36500000000001</v>
      </c>
      <c r="C321" s="71"/>
      <c r="D321" s="71">
        <v>292.36500000000001</v>
      </c>
      <c r="E321" s="71">
        <v>84</v>
      </c>
      <c r="F321" s="71">
        <v>90.486999999999995</v>
      </c>
      <c r="G321" s="71"/>
      <c r="H321" s="71">
        <v>38</v>
      </c>
      <c r="I321" s="71">
        <v>38.329099999999997</v>
      </c>
      <c r="J321" s="71"/>
      <c r="K321" s="71"/>
      <c r="L321" s="71">
        <v>6.9874999999999998</v>
      </c>
      <c r="M321" s="71"/>
      <c r="N321" s="71">
        <v>0</v>
      </c>
      <c r="O321" s="71">
        <v>0</v>
      </c>
      <c r="P321" s="71">
        <v>292.36500000000001</v>
      </c>
      <c r="Q321" s="71"/>
      <c r="R321" s="71"/>
      <c r="S321" s="71"/>
      <c r="T321" s="71"/>
    </row>
    <row r="322" spans="1:20" x14ac:dyDescent="0.25">
      <c r="A322" s="71" t="s">
        <v>290</v>
      </c>
      <c r="B322" s="73">
        <v>1898.5</v>
      </c>
      <c r="C322" s="71">
        <v>75.574700000000007</v>
      </c>
      <c r="D322" s="73">
        <v>1974.0746999999999</v>
      </c>
      <c r="E322" s="71">
        <v>968</v>
      </c>
      <c r="F322" s="71">
        <v>610.97609999999997</v>
      </c>
      <c r="G322" s="71">
        <v>89.256</v>
      </c>
      <c r="H322" s="71">
        <v>192</v>
      </c>
      <c r="I322" s="71">
        <v>258.80119999999999</v>
      </c>
      <c r="J322" s="71"/>
      <c r="K322" s="71"/>
      <c r="L322" s="71">
        <v>47.180399999999999</v>
      </c>
      <c r="M322" s="71"/>
      <c r="N322" s="71">
        <v>34.5</v>
      </c>
      <c r="O322" s="71">
        <v>0</v>
      </c>
      <c r="P322" s="73">
        <v>2097.8307</v>
      </c>
      <c r="Q322" s="71"/>
      <c r="R322" s="71"/>
      <c r="S322" s="71"/>
      <c r="T322" s="71"/>
    </row>
    <row r="323" spans="1:20" x14ac:dyDescent="0.25">
      <c r="A323" s="71" t="s">
        <v>291</v>
      </c>
      <c r="B323" s="71">
        <v>161.21</v>
      </c>
      <c r="C323" s="71"/>
      <c r="D323" s="71">
        <v>161.21</v>
      </c>
      <c r="E323" s="71">
        <v>65</v>
      </c>
      <c r="F323" s="71">
        <v>49.894500000000001</v>
      </c>
      <c r="G323" s="71">
        <v>3.7764000000000002</v>
      </c>
      <c r="H323" s="71">
        <v>24</v>
      </c>
      <c r="I323" s="71">
        <v>21.134599999999999</v>
      </c>
      <c r="J323" s="71">
        <v>2.149</v>
      </c>
      <c r="K323" s="71"/>
      <c r="L323" s="71">
        <v>3.8529</v>
      </c>
      <c r="M323" s="71"/>
      <c r="N323" s="71">
        <v>0</v>
      </c>
      <c r="O323" s="71">
        <v>0</v>
      </c>
      <c r="P323" s="71">
        <v>167.1354</v>
      </c>
      <c r="Q323" s="71"/>
      <c r="R323" s="71"/>
      <c r="S323" s="71"/>
      <c r="T323" s="71"/>
    </row>
    <row r="324" spans="1:20" x14ac:dyDescent="0.25">
      <c r="A324" s="71" t="s">
        <v>292</v>
      </c>
      <c r="B324" s="71">
        <v>237.5</v>
      </c>
      <c r="C324" s="71"/>
      <c r="D324" s="71">
        <v>237.5</v>
      </c>
      <c r="E324" s="71">
        <v>39</v>
      </c>
      <c r="F324" s="71">
        <v>73.506299999999996</v>
      </c>
      <c r="G324" s="71"/>
      <c r="H324" s="71">
        <v>13</v>
      </c>
      <c r="I324" s="71">
        <v>31.136299999999999</v>
      </c>
      <c r="J324" s="71"/>
      <c r="K324" s="71"/>
      <c r="L324" s="71">
        <v>5.6763000000000003</v>
      </c>
      <c r="M324" s="71"/>
      <c r="N324" s="71">
        <v>0</v>
      </c>
      <c r="O324" s="71">
        <v>0</v>
      </c>
      <c r="P324" s="71">
        <v>237.5</v>
      </c>
      <c r="Q324" s="71"/>
      <c r="R324" s="71"/>
      <c r="S324" s="71"/>
      <c r="T324" s="71"/>
    </row>
    <row r="325" spans="1:20" x14ac:dyDescent="0.25">
      <c r="A325" s="71" t="s">
        <v>293</v>
      </c>
      <c r="B325" s="73">
        <v>1951.58</v>
      </c>
      <c r="C325" s="71">
        <v>43.132199999999997</v>
      </c>
      <c r="D325" s="73">
        <v>1994.7121999999999</v>
      </c>
      <c r="E325" s="71">
        <v>719.5</v>
      </c>
      <c r="F325" s="71">
        <v>617.36339999999996</v>
      </c>
      <c r="G325" s="71">
        <v>25.534099999999999</v>
      </c>
      <c r="H325" s="71">
        <v>247</v>
      </c>
      <c r="I325" s="71">
        <v>261.5068</v>
      </c>
      <c r="J325" s="71"/>
      <c r="K325" s="71">
        <v>24</v>
      </c>
      <c r="L325" s="71">
        <v>47.6736</v>
      </c>
      <c r="M325" s="71"/>
      <c r="N325" s="71">
        <v>0</v>
      </c>
      <c r="O325" s="71">
        <v>0</v>
      </c>
      <c r="P325" s="73">
        <v>2020.2463</v>
      </c>
      <c r="Q325" s="71"/>
      <c r="R325" s="71"/>
      <c r="S325" s="71"/>
      <c r="T325" s="71"/>
    </row>
    <row r="326" spans="1:20" x14ac:dyDescent="0.25">
      <c r="A326" s="71" t="s">
        <v>294</v>
      </c>
      <c r="B326" s="71">
        <v>667.5</v>
      </c>
      <c r="C326" s="71">
        <v>40.3962</v>
      </c>
      <c r="D326" s="71">
        <v>707.89620000000002</v>
      </c>
      <c r="E326" s="71">
        <v>281</v>
      </c>
      <c r="F326" s="71">
        <v>219.09389999999999</v>
      </c>
      <c r="G326" s="71">
        <v>15.4765</v>
      </c>
      <c r="H326" s="71">
        <v>73</v>
      </c>
      <c r="I326" s="71">
        <v>92.805199999999999</v>
      </c>
      <c r="J326" s="71"/>
      <c r="K326" s="71"/>
      <c r="L326" s="71">
        <v>16.918700000000001</v>
      </c>
      <c r="M326" s="71"/>
      <c r="N326" s="71">
        <v>0</v>
      </c>
      <c r="O326" s="71">
        <v>0</v>
      </c>
      <c r="P326" s="71">
        <v>723.37270000000001</v>
      </c>
      <c r="Q326" s="71"/>
      <c r="R326" s="71"/>
      <c r="S326" s="71"/>
      <c r="T326" s="71"/>
    </row>
    <row r="327" spans="1:20" x14ac:dyDescent="0.25">
      <c r="A327" s="71" t="s">
        <v>295</v>
      </c>
      <c r="B327" s="71">
        <v>966</v>
      </c>
      <c r="C327" s="71">
        <v>11.9551</v>
      </c>
      <c r="D327" s="71">
        <v>977.95510000000002</v>
      </c>
      <c r="E327" s="71">
        <v>681.03</v>
      </c>
      <c r="F327" s="71">
        <v>302.6771</v>
      </c>
      <c r="G327" s="71">
        <v>94.588200000000001</v>
      </c>
      <c r="H327" s="71">
        <v>128</v>
      </c>
      <c r="I327" s="71">
        <v>128.2099</v>
      </c>
      <c r="J327" s="71"/>
      <c r="K327" s="71"/>
      <c r="L327" s="71">
        <v>23.373100000000001</v>
      </c>
      <c r="M327" s="71"/>
      <c r="N327" s="71">
        <v>0</v>
      </c>
      <c r="O327" s="71">
        <v>0</v>
      </c>
      <c r="P327" s="73">
        <v>1072.5433</v>
      </c>
      <c r="Q327" s="71"/>
      <c r="R327" s="71"/>
      <c r="S327" s="71"/>
      <c r="T327" s="71"/>
    </row>
    <row r="328" spans="1:20" x14ac:dyDescent="0.25">
      <c r="A328" s="71" t="s">
        <v>296</v>
      </c>
      <c r="B328" s="71">
        <v>703.61</v>
      </c>
      <c r="C328" s="71"/>
      <c r="D328" s="71">
        <v>703.61</v>
      </c>
      <c r="E328" s="71">
        <v>722.61</v>
      </c>
      <c r="F328" s="71">
        <v>217.76730000000001</v>
      </c>
      <c r="G328" s="71">
        <v>126.2101</v>
      </c>
      <c r="H328" s="71">
        <v>84</v>
      </c>
      <c r="I328" s="71">
        <v>92.243300000000005</v>
      </c>
      <c r="J328" s="71"/>
      <c r="K328" s="71">
        <v>3</v>
      </c>
      <c r="L328" s="71">
        <v>16.816299999999998</v>
      </c>
      <c r="M328" s="71"/>
      <c r="N328" s="71">
        <v>28</v>
      </c>
      <c r="O328" s="71">
        <v>0</v>
      </c>
      <c r="P328" s="71">
        <v>857.82010000000002</v>
      </c>
      <c r="Q328" s="71"/>
      <c r="R328" s="71"/>
      <c r="S328" s="71"/>
      <c r="T328" s="71"/>
    </row>
    <row r="329" spans="1:20" x14ac:dyDescent="0.25">
      <c r="A329" s="71" t="s">
        <v>297</v>
      </c>
      <c r="B329" s="73">
        <v>1272.2550000000001</v>
      </c>
      <c r="C329" s="71">
        <v>36.3611</v>
      </c>
      <c r="D329" s="73">
        <v>1308.6161</v>
      </c>
      <c r="E329" s="71">
        <v>494.71</v>
      </c>
      <c r="F329" s="71">
        <v>405.01670000000001</v>
      </c>
      <c r="G329" s="71">
        <v>22.423300000000001</v>
      </c>
      <c r="H329" s="71">
        <v>110</v>
      </c>
      <c r="I329" s="71">
        <v>171.55959999999999</v>
      </c>
      <c r="J329" s="71"/>
      <c r="K329" s="71">
        <v>89</v>
      </c>
      <c r="L329" s="71">
        <v>31.2759</v>
      </c>
      <c r="M329" s="71">
        <v>34.634399999999999</v>
      </c>
      <c r="N329" s="71">
        <v>0</v>
      </c>
      <c r="O329" s="71">
        <v>0</v>
      </c>
      <c r="P329" s="73">
        <v>1365.6738</v>
      </c>
      <c r="Q329" s="71"/>
      <c r="R329" s="71"/>
      <c r="S329" s="71"/>
      <c r="T329" s="71"/>
    </row>
    <row r="330" spans="1:20" x14ac:dyDescent="0.25">
      <c r="A330" s="71" t="s">
        <v>538</v>
      </c>
      <c r="B330" s="71">
        <v>85.03</v>
      </c>
      <c r="C330" s="71">
        <v>9.3399999999999997E-2</v>
      </c>
      <c r="D330" s="71">
        <v>76.53</v>
      </c>
      <c r="E330" s="71">
        <v>43.03</v>
      </c>
      <c r="F330" s="71">
        <v>26.345700000000001</v>
      </c>
      <c r="G330" s="71">
        <v>4.1711</v>
      </c>
      <c r="H330" s="71">
        <v>6</v>
      </c>
      <c r="I330" s="71">
        <v>10.033099999999999</v>
      </c>
      <c r="J330" s="71"/>
      <c r="K330" s="71"/>
      <c r="L330" s="71">
        <v>1.8290999999999999</v>
      </c>
      <c r="M330" s="71"/>
      <c r="N330" s="71">
        <v>0</v>
      </c>
      <c r="O330" s="71">
        <v>0</v>
      </c>
      <c r="P330" s="71">
        <v>89.294499999999999</v>
      </c>
      <c r="Q330" s="71"/>
      <c r="R330" s="71"/>
      <c r="S330" s="71"/>
      <c r="T330" s="71"/>
    </row>
    <row r="331" spans="1:20" x14ac:dyDescent="0.25">
      <c r="A331" s="71" t="s">
        <v>539</v>
      </c>
      <c r="B331" s="71">
        <v>54.5</v>
      </c>
      <c r="C331" s="71"/>
      <c r="D331" s="71">
        <v>36</v>
      </c>
      <c r="E331" s="71">
        <v>22</v>
      </c>
      <c r="F331" s="71">
        <v>16.867799999999999</v>
      </c>
      <c r="G331" s="71">
        <v>1.2830999999999999</v>
      </c>
      <c r="H331" s="71">
        <v>9</v>
      </c>
      <c r="I331" s="71">
        <v>4.7195999999999998</v>
      </c>
      <c r="J331" s="71">
        <v>3.2103000000000002</v>
      </c>
      <c r="K331" s="71"/>
      <c r="L331" s="71">
        <v>0.86040000000000005</v>
      </c>
      <c r="M331" s="71"/>
      <c r="N331" s="71">
        <v>0</v>
      </c>
      <c r="O331" s="71">
        <v>0</v>
      </c>
      <c r="P331" s="71">
        <v>58.993400000000001</v>
      </c>
      <c r="Q331" s="71"/>
      <c r="R331" s="71"/>
      <c r="S331" s="71"/>
      <c r="T331" s="71"/>
    </row>
    <row r="332" spans="1:20" x14ac:dyDescent="0.25">
      <c r="A332" s="71" t="s">
        <v>298</v>
      </c>
      <c r="B332" s="71">
        <v>546.87</v>
      </c>
      <c r="C332" s="71">
        <v>25.760999999999999</v>
      </c>
      <c r="D332" s="71">
        <v>572.63099999999997</v>
      </c>
      <c r="E332" s="71">
        <v>209.01</v>
      </c>
      <c r="F332" s="71">
        <v>177.22929999999999</v>
      </c>
      <c r="G332" s="71">
        <v>7.9451999999999998</v>
      </c>
      <c r="H332" s="71">
        <v>106</v>
      </c>
      <c r="I332" s="71">
        <v>75.071899999999999</v>
      </c>
      <c r="J332" s="71">
        <v>23.196100000000001</v>
      </c>
      <c r="K332" s="71">
        <v>6</v>
      </c>
      <c r="L332" s="71">
        <v>13.6859</v>
      </c>
      <c r="M332" s="71"/>
      <c r="N332" s="71">
        <v>0</v>
      </c>
      <c r="O332" s="71">
        <v>0</v>
      </c>
      <c r="P332" s="71">
        <v>603.77229999999997</v>
      </c>
      <c r="Q332" s="71"/>
      <c r="R332" s="71"/>
      <c r="S332" s="71"/>
      <c r="T332" s="71"/>
    </row>
    <row r="333" spans="1:20" x14ac:dyDescent="0.25">
      <c r="A333" s="71" t="s">
        <v>299</v>
      </c>
      <c r="B333" s="71">
        <v>181.37</v>
      </c>
      <c r="C333" s="71"/>
      <c r="D333" s="71">
        <v>181.37</v>
      </c>
      <c r="E333" s="71">
        <v>51.6</v>
      </c>
      <c r="F333" s="71">
        <v>56.134</v>
      </c>
      <c r="G333" s="71"/>
      <c r="H333" s="71">
        <v>25</v>
      </c>
      <c r="I333" s="71">
        <v>23.7776</v>
      </c>
      <c r="J333" s="71">
        <v>0.91679999999999995</v>
      </c>
      <c r="K333" s="71"/>
      <c r="L333" s="71">
        <v>4.3346999999999998</v>
      </c>
      <c r="M333" s="71"/>
      <c r="N333" s="71">
        <v>0</v>
      </c>
      <c r="O333" s="71">
        <v>0</v>
      </c>
      <c r="P333" s="71">
        <v>182.2868</v>
      </c>
      <c r="Q333" s="71"/>
      <c r="R333" s="71"/>
      <c r="S333" s="71"/>
      <c r="T333" s="71"/>
    </row>
    <row r="334" spans="1:20" x14ac:dyDescent="0.25">
      <c r="A334" s="71" t="s">
        <v>540</v>
      </c>
      <c r="B334" s="71">
        <v>75.5</v>
      </c>
      <c r="C334" s="71"/>
      <c r="D334" s="71">
        <v>60</v>
      </c>
      <c r="E334" s="71">
        <v>42</v>
      </c>
      <c r="F334" s="71">
        <v>23.3673</v>
      </c>
      <c r="G334" s="71">
        <v>4.6581999999999999</v>
      </c>
      <c r="H334" s="71">
        <v>14</v>
      </c>
      <c r="I334" s="71">
        <v>7.8659999999999997</v>
      </c>
      <c r="J334" s="71">
        <v>4.6005000000000003</v>
      </c>
      <c r="K334" s="71"/>
      <c r="L334" s="71">
        <v>1.4339999999999999</v>
      </c>
      <c r="M334" s="71"/>
      <c r="N334" s="71">
        <v>0</v>
      </c>
      <c r="O334" s="71">
        <v>0</v>
      </c>
      <c r="P334" s="71">
        <v>84.758700000000005</v>
      </c>
      <c r="Q334" s="71"/>
      <c r="R334" s="71"/>
      <c r="S334" s="71"/>
      <c r="T334" s="71"/>
    </row>
    <row r="335" spans="1:20" x14ac:dyDescent="0.25">
      <c r="A335" s="71" t="s">
        <v>541</v>
      </c>
      <c r="B335" s="71">
        <v>37</v>
      </c>
      <c r="C335" s="71"/>
      <c r="D335" s="71">
        <v>31</v>
      </c>
      <c r="E335" s="71">
        <v>12</v>
      </c>
      <c r="F335" s="71">
        <v>11.451499999999999</v>
      </c>
      <c r="G335" s="71">
        <v>0.1371</v>
      </c>
      <c r="H335" s="71">
        <v>5</v>
      </c>
      <c r="I335" s="71">
        <v>4.0640999999999998</v>
      </c>
      <c r="J335" s="71">
        <v>0.70189999999999997</v>
      </c>
      <c r="K335" s="71"/>
      <c r="L335" s="71">
        <v>0.7409</v>
      </c>
      <c r="M335" s="71"/>
      <c r="N335" s="71">
        <v>0</v>
      </c>
      <c r="O335" s="71">
        <v>0</v>
      </c>
      <c r="P335" s="71">
        <v>37.838999999999999</v>
      </c>
      <c r="Q335" s="71"/>
      <c r="R335" s="71"/>
      <c r="S335" s="71"/>
      <c r="T335" s="71"/>
    </row>
    <row r="336" spans="1:20" x14ac:dyDescent="0.25">
      <c r="A336" s="71" t="s">
        <v>300</v>
      </c>
      <c r="B336" s="71">
        <v>674.47</v>
      </c>
      <c r="C336" s="71">
        <v>17.6706</v>
      </c>
      <c r="D336" s="71">
        <v>692.14059999999995</v>
      </c>
      <c r="E336" s="71">
        <v>270.99</v>
      </c>
      <c r="F336" s="71">
        <v>214.2175</v>
      </c>
      <c r="G336" s="71">
        <v>14.193099999999999</v>
      </c>
      <c r="H336" s="71">
        <v>112</v>
      </c>
      <c r="I336" s="71">
        <v>90.739599999999996</v>
      </c>
      <c r="J336" s="71">
        <v>15.9453</v>
      </c>
      <c r="K336" s="71">
        <v>4</v>
      </c>
      <c r="L336" s="71">
        <v>16.542200000000001</v>
      </c>
      <c r="M336" s="71"/>
      <c r="N336" s="71">
        <v>13.5</v>
      </c>
      <c r="O336" s="71">
        <v>0</v>
      </c>
      <c r="P336" s="71">
        <v>735.779</v>
      </c>
      <c r="Q336" s="71"/>
      <c r="R336" s="71"/>
      <c r="S336" s="71"/>
      <c r="T336" s="71"/>
    </row>
    <row r="337" spans="1:20" x14ac:dyDescent="0.25">
      <c r="A337" s="71" t="s">
        <v>542</v>
      </c>
      <c r="B337" s="71">
        <v>74.5</v>
      </c>
      <c r="C337" s="71"/>
      <c r="D337" s="71">
        <v>47.5</v>
      </c>
      <c r="E337" s="71">
        <v>23</v>
      </c>
      <c r="F337" s="71">
        <v>23.0578</v>
      </c>
      <c r="G337" s="71"/>
      <c r="H337" s="71">
        <v>10</v>
      </c>
      <c r="I337" s="71">
        <v>6.2272999999999996</v>
      </c>
      <c r="J337" s="71">
        <v>2.8296000000000001</v>
      </c>
      <c r="K337" s="71"/>
      <c r="L337" s="71">
        <v>1.1353</v>
      </c>
      <c r="M337" s="71"/>
      <c r="N337" s="71">
        <v>0</v>
      </c>
      <c r="O337" s="71">
        <v>0</v>
      </c>
      <c r="P337" s="71">
        <v>77.329599999999999</v>
      </c>
      <c r="Q337" s="71"/>
      <c r="R337" s="71"/>
      <c r="S337" s="71"/>
      <c r="T337" s="71"/>
    </row>
    <row r="338" spans="1:20" x14ac:dyDescent="0.25">
      <c r="A338" s="71" t="s">
        <v>301</v>
      </c>
      <c r="B338" s="71">
        <v>173</v>
      </c>
      <c r="C338" s="71"/>
      <c r="D338" s="71">
        <v>173</v>
      </c>
      <c r="E338" s="71">
        <v>87</v>
      </c>
      <c r="F338" s="71">
        <v>53.543500000000002</v>
      </c>
      <c r="G338" s="71">
        <v>8.3641000000000005</v>
      </c>
      <c r="H338" s="71">
        <v>25</v>
      </c>
      <c r="I338" s="71">
        <v>22.680299999999999</v>
      </c>
      <c r="J338" s="71">
        <v>1.7398</v>
      </c>
      <c r="K338" s="71"/>
      <c r="L338" s="71">
        <v>4.1346999999999996</v>
      </c>
      <c r="M338" s="71"/>
      <c r="N338" s="71">
        <v>0</v>
      </c>
      <c r="O338" s="71">
        <v>0</v>
      </c>
      <c r="P338" s="71">
        <v>183.10390000000001</v>
      </c>
      <c r="Q338" s="71"/>
      <c r="R338" s="71"/>
      <c r="S338" s="71"/>
      <c r="T338" s="71"/>
    </row>
    <row r="339" spans="1:20" x14ac:dyDescent="0.25">
      <c r="A339" s="71" t="s">
        <v>302</v>
      </c>
      <c r="B339" s="71">
        <v>410.75</v>
      </c>
      <c r="C339" s="71"/>
      <c r="D339" s="71">
        <v>410.75</v>
      </c>
      <c r="E339" s="71">
        <v>164.25</v>
      </c>
      <c r="F339" s="71">
        <v>127.1271</v>
      </c>
      <c r="G339" s="71">
        <v>9.2806999999999995</v>
      </c>
      <c r="H339" s="71">
        <v>58</v>
      </c>
      <c r="I339" s="71">
        <v>53.849299999999999</v>
      </c>
      <c r="J339" s="71">
        <v>3.113</v>
      </c>
      <c r="K339" s="71"/>
      <c r="L339" s="71">
        <v>9.8169000000000004</v>
      </c>
      <c r="M339" s="71"/>
      <c r="N339" s="71">
        <v>0</v>
      </c>
      <c r="O339" s="71">
        <v>0</v>
      </c>
      <c r="P339" s="71">
        <v>423.14370000000002</v>
      </c>
      <c r="Q339" s="71"/>
      <c r="R339" s="71"/>
      <c r="S339" s="71"/>
      <c r="T339" s="71"/>
    </row>
    <row r="340" spans="1:20" x14ac:dyDescent="0.25">
      <c r="A340" s="71" t="s">
        <v>303</v>
      </c>
      <c r="B340" s="71">
        <v>263.86</v>
      </c>
      <c r="C340" s="71"/>
      <c r="D340" s="71">
        <v>263.86</v>
      </c>
      <c r="E340" s="71">
        <v>118.29</v>
      </c>
      <c r="F340" s="71">
        <v>81.664699999999996</v>
      </c>
      <c r="G340" s="71">
        <v>9.1562999999999999</v>
      </c>
      <c r="H340" s="71">
        <v>22</v>
      </c>
      <c r="I340" s="71">
        <v>34.591999999999999</v>
      </c>
      <c r="J340" s="71"/>
      <c r="K340" s="71"/>
      <c r="L340" s="71">
        <v>6.3063000000000002</v>
      </c>
      <c r="M340" s="71"/>
      <c r="N340" s="71">
        <v>0</v>
      </c>
      <c r="O340" s="71">
        <v>0</v>
      </c>
      <c r="P340" s="71">
        <v>273.0163</v>
      </c>
      <c r="Q340" s="71"/>
      <c r="R340" s="71"/>
      <c r="S340" s="71"/>
      <c r="T340" s="71"/>
    </row>
    <row r="341" spans="1:20" x14ac:dyDescent="0.25">
      <c r="A341" s="71" t="s">
        <v>304</v>
      </c>
      <c r="B341" s="73">
        <v>1076.2149999999999</v>
      </c>
      <c r="C341" s="71">
        <v>24.823</v>
      </c>
      <c r="D341" s="73">
        <v>1101.038</v>
      </c>
      <c r="E341" s="71">
        <v>521.79</v>
      </c>
      <c r="F341" s="71">
        <v>340.7713</v>
      </c>
      <c r="G341" s="71">
        <v>45.2547</v>
      </c>
      <c r="H341" s="71">
        <v>148</v>
      </c>
      <c r="I341" s="71">
        <v>144.34610000000001</v>
      </c>
      <c r="J341" s="71">
        <v>2.7404000000000002</v>
      </c>
      <c r="K341" s="71">
        <v>1</v>
      </c>
      <c r="L341" s="71">
        <v>26.314800000000002</v>
      </c>
      <c r="M341" s="71"/>
      <c r="N341" s="71">
        <v>0</v>
      </c>
      <c r="O341" s="71">
        <v>0</v>
      </c>
      <c r="P341" s="73">
        <v>1149.0331000000001</v>
      </c>
      <c r="Q341" s="71"/>
      <c r="R341" s="71"/>
      <c r="S341" s="71"/>
      <c r="T341" s="71"/>
    </row>
    <row r="342" spans="1:20" x14ac:dyDescent="0.25">
      <c r="A342" s="71" t="s">
        <v>305</v>
      </c>
      <c r="B342" s="71">
        <v>783.78499999999997</v>
      </c>
      <c r="C342" s="71">
        <v>41.870100000000001</v>
      </c>
      <c r="D342" s="71">
        <v>825.65509999999995</v>
      </c>
      <c r="E342" s="71">
        <v>600.54</v>
      </c>
      <c r="F342" s="71">
        <v>255.5403</v>
      </c>
      <c r="G342" s="71">
        <v>86.248999999999995</v>
      </c>
      <c r="H342" s="71">
        <v>126</v>
      </c>
      <c r="I342" s="71">
        <v>108.24339999999999</v>
      </c>
      <c r="J342" s="71">
        <v>13.317500000000001</v>
      </c>
      <c r="K342" s="71"/>
      <c r="L342" s="71">
        <v>19.7332</v>
      </c>
      <c r="M342" s="71"/>
      <c r="N342" s="71">
        <v>19.5</v>
      </c>
      <c r="O342" s="71">
        <v>0</v>
      </c>
      <c r="P342" s="71">
        <v>944.72159999999997</v>
      </c>
      <c r="Q342" s="71"/>
      <c r="R342" s="71"/>
      <c r="S342" s="71"/>
      <c r="T342" s="71"/>
    </row>
    <row r="343" spans="1:20" x14ac:dyDescent="0.25">
      <c r="A343" s="71" t="s">
        <v>306</v>
      </c>
      <c r="B343" s="73">
        <v>1193.8</v>
      </c>
      <c r="C343" s="71"/>
      <c r="D343" s="73">
        <v>1193.8</v>
      </c>
      <c r="E343" s="71">
        <v>644.24</v>
      </c>
      <c r="F343" s="71">
        <v>369.48110000000003</v>
      </c>
      <c r="G343" s="71">
        <v>68.689700000000002</v>
      </c>
      <c r="H343" s="71">
        <v>172</v>
      </c>
      <c r="I343" s="71">
        <v>156.50720000000001</v>
      </c>
      <c r="J343" s="71">
        <v>11.6196</v>
      </c>
      <c r="K343" s="71"/>
      <c r="L343" s="71">
        <v>28.5318</v>
      </c>
      <c r="M343" s="71"/>
      <c r="N343" s="71">
        <v>0</v>
      </c>
      <c r="O343" s="71">
        <v>0</v>
      </c>
      <c r="P343" s="73">
        <v>1274.1093000000001</v>
      </c>
      <c r="Q343" s="71"/>
      <c r="R343" s="71"/>
      <c r="S343" s="71"/>
      <c r="T343" s="71"/>
    </row>
    <row r="344" spans="1:20" x14ac:dyDescent="0.25">
      <c r="A344" s="71" t="s">
        <v>307</v>
      </c>
      <c r="B344" s="71">
        <v>150.715</v>
      </c>
      <c r="C344" s="71"/>
      <c r="D344" s="71">
        <v>150.715</v>
      </c>
      <c r="E344" s="71">
        <v>82</v>
      </c>
      <c r="F344" s="71">
        <v>46.646299999999997</v>
      </c>
      <c r="G344" s="71">
        <v>8.8384</v>
      </c>
      <c r="H344" s="71">
        <v>15</v>
      </c>
      <c r="I344" s="71">
        <v>19.758700000000001</v>
      </c>
      <c r="J344" s="71"/>
      <c r="K344" s="71"/>
      <c r="L344" s="71">
        <v>3.6021000000000001</v>
      </c>
      <c r="M344" s="71"/>
      <c r="N344" s="71">
        <v>0</v>
      </c>
      <c r="O344" s="71">
        <v>0</v>
      </c>
      <c r="P344" s="71">
        <v>159.55340000000001</v>
      </c>
      <c r="Q344" s="71"/>
      <c r="R344" s="71"/>
      <c r="S344" s="71"/>
      <c r="T344" s="71"/>
    </row>
    <row r="345" spans="1:20" x14ac:dyDescent="0.25">
      <c r="A345" s="71" t="s">
        <v>308</v>
      </c>
      <c r="B345" s="71">
        <v>638</v>
      </c>
      <c r="C345" s="71">
        <v>28.2988</v>
      </c>
      <c r="D345" s="71">
        <v>666.29880000000003</v>
      </c>
      <c r="E345" s="71">
        <v>453.36</v>
      </c>
      <c r="F345" s="71">
        <v>206.21950000000001</v>
      </c>
      <c r="G345" s="71">
        <v>61.785800000000002</v>
      </c>
      <c r="H345" s="71">
        <v>55</v>
      </c>
      <c r="I345" s="71">
        <v>87.351799999999997</v>
      </c>
      <c r="J345" s="71"/>
      <c r="K345" s="71"/>
      <c r="L345" s="71">
        <v>15.9245</v>
      </c>
      <c r="M345" s="71"/>
      <c r="N345" s="71">
        <v>16.5</v>
      </c>
      <c r="O345" s="71">
        <v>0</v>
      </c>
      <c r="P345" s="71">
        <v>744.58460000000002</v>
      </c>
      <c r="Q345" s="71"/>
      <c r="R345" s="71"/>
      <c r="S345" s="71"/>
      <c r="T345" s="71"/>
    </row>
    <row r="346" spans="1:20" x14ac:dyDescent="0.25">
      <c r="A346" s="71" t="s">
        <v>309</v>
      </c>
      <c r="B346" s="71">
        <v>220.5</v>
      </c>
      <c r="C346" s="71"/>
      <c r="D346" s="71">
        <v>220.5</v>
      </c>
      <c r="E346" s="71">
        <v>157.75</v>
      </c>
      <c r="F346" s="71">
        <v>68.244799999999998</v>
      </c>
      <c r="G346" s="71">
        <v>22.3752</v>
      </c>
      <c r="H346" s="71">
        <v>34</v>
      </c>
      <c r="I346" s="71">
        <v>28.907599999999999</v>
      </c>
      <c r="J346" s="71">
        <v>3.8193000000000001</v>
      </c>
      <c r="K346" s="71">
        <v>5</v>
      </c>
      <c r="L346" s="71">
        <v>5.27</v>
      </c>
      <c r="M346" s="71"/>
      <c r="N346" s="71">
        <v>0</v>
      </c>
      <c r="O346" s="71">
        <v>0</v>
      </c>
      <c r="P346" s="71">
        <v>246.69450000000001</v>
      </c>
      <c r="Q346" s="71"/>
      <c r="R346" s="71"/>
      <c r="S346" s="71"/>
      <c r="T346" s="71"/>
    </row>
    <row r="347" spans="1:20" x14ac:dyDescent="0.25">
      <c r="A347" s="71" t="s">
        <v>310</v>
      </c>
      <c r="B347" s="73">
        <v>1196.4849999999999</v>
      </c>
      <c r="C347" s="71"/>
      <c r="D347" s="73">
        <v>1196.4849999999999</v>
      </c>
      <c r="E347" s="71">
        <v>915.79</v>
      </c>
      <c r="F347" s="71">
        <v>370.31209999999999</v>
      </c>
      <c r="G347" s="71">
        <v>136.36940000000001</v>
      </c>
      <c r="H347" s="71">
        <v>156</v>
      </c>
      <c r="I347" s="71">
        <v>156.85919999999999</v>
      </c>
      <c r="J347" s="71"/>
      <c r="K347" s="71">
        <v>4</v>
      </c>
      <c r="L347" s="71">
        <v>28.596</v>
      </c>
      <c r="M347" s="71"/>
      <c r="N347" s="71">
        <v>0</v>
      </c>
      <c r="O347" s="71">
        <v>0</v>
      </c>
      <c r="P347" s="73">
        <v>1332.8543999999999</v>
      </c>
      <c r="Q347" s="71"/>
      <c r="R347" s="71"/>
      <c r="S347" s="71"/>
      <c r="T347" s="71"/>
    </row>
    <row r="348" spans="1:20" x14ac:dyDescent="0.25">
      <c r="A348" s="71" t="s">
        <v>311</v>
      </c>
      <c r="B348" s="73">
        <v>1424.77</v>
      </c>
      <c r="C348" s="71">
        <v>42.856699999999996</v>
      </c>
      <c r="D348" s="73">
        <v>1467.6267</v>
      </c>
      <c r="E348" s="71">
        <v>918.5</v>
      </c>
      <c r="F348" s="71">
        <v>454.23050000000001</v>
      </c>
      <c r="G348" s="71">
        <v>116.06740000000001</v>
      </c>
      <c r="H348" s="71">
        <v>215</v>
      </c>
      <c r="I348" s="71">
        <v>192.4059</v>
      </c>
      <c r="J348" s="71">
        <v>16.945599999999999</v>
      </c>
      <c r="K348" s="71">
        <v>71</v>
      </c>
      <c r="L348" s="71">
        <v>35.076300000000003</v>
      </c>
      <c r="M348" s="71">
        <v>21.554200000000002</v>
      </c>
      <c r="N348" s="71">
        <v>0</v>
      </c>
      <c r="O348" s="71">
        <v>0</v>
      </c>
      <c r="P348" s="73">
        <v>1622.1939</v>
      </c>
      <c r="Q348" s="71"/>
      <c r="R348" s="71"/>
      <c r="S348" s="71"/>
      <c r="T348" s="71"/>
    </row>
    <row r="349" spans="1:20" x14ac:dyDescent="0.25">
      <c r="A349" s="71" t="s">
        <v>312</v>
      </c>
      <c r="B349" s="71">
        <v>719</v>
      </c>
      <c r="C349" s="71">
        <v>25.623899999999999</v>
      </c>
      <c r="D349" s="71">
        <v>744.62390000000005</v>
      </c>
      <c r="E349" s="71">
        <v>375</v>
      </c>
      <c r="F349" s="71">
        <v>230.46109999999999</v>
      </c>
      <c r="G349" s="71">
        <v>36.134700000000002</v>
      </c>
      <c r="H349" s="71">
        <v>126</v>
      </c>
      <c r="I349" s="71">
        <v>97.620199999999997</v>
      </c>
      <c r="J349" s="71">
        <v>21.2849</v>
      </c>
      <c r="K349" s="71">
        <v>13</v>
      </c>
      <c r="L349" s="71">
        <v>17.796500000000002</v>
      </c>
      <c r="M349" s="71"/>
      <c r="N349" s="71">
        <v>0</v>
      </c>
      <c r="O349" s="71">
        <v>0</v>
      </c>
      <c r="P349" s="71">
        <v>802.04349999999999</v>
      </c>
      <c r="Q349" s="71"/>
      <c r="R349" s="71"/>
      <c r="S349" s="71"/>
      <c r="T349" s="71"/>
    </row>
    <row r="350" spans="1:20" x14ac:dyDescent="0.25">
      <c r="A350" s="71" t="s">
        <v>543</v>
      </c>
      <c r="B350" s="71">
        <v>142</v>
      </c>
      <c r="C350" s="71"/>
      <c r="D350" s="71">
        <v>111</v>
      </c>
      <c r="E350" s="71">
        <v>81</v>
      </c>
      <c r="F350" s="71">
        <v>43.948999999999998</v>
      </c>
      <c r="G350" s="71">
        <v>9.2628000000000004</v>
      </c>
      <c r="H350" s="71">
        <v>21</v>
      </c>
      <c r="I350" s="71">
        <v>14.552099999999999</v>
      </c>
      <c r="J350" s="71">
        <v>4.8358999999999996</v>
      </c>
      <c r="K350" s="71">
        <v>1</v>
      </c>
      <c r="L350" s="71">
        <v>2.6528999999999998</v>
      </c>
      <c r="M350" s="71"/>
      <c r="N350" s="71">
        <v>0</v>
      </c>
      <c r="O350" s="71">
        <v>0</v>
      </c>
      <c r="P350" s="71">
        <v>156.09870000000001</v>
      </c>
      <c r="Q350" s="71"/>
      <c r="R350" s="71"/>
      <c r="S350" s="71"/>
      <c r="T350" s="71"/>
    </row>
    <row r="351" spans="1:20" x14ac:dyDescent="0.25">
      <c r="A351" s="71" t="s">
        <v>313</v>
      </c>
      <c r="B351" s="73">
        <v>1398.02</v>
      </c>
      <c r="C351" s="71">
        <v>48.440100000000001</v>
      </c>
      <c r="D351" s="73">
        <v>1446.4601</v>
      </c>
      <c r="E351" s="71">
        <v>633</v>
      </c>
      <c r="F351" s="71">
        <v>447.67939999999999</v>
      </c>
      <c r="G351" s="71">
        <v>46.330100000000002</v>
      </c>
      <c r="H351" s="71">
        <v>181</v>
      </c>
      <c r="I351" s="71">
        <v>189.6309</v>
      </c>
      <c r="J351" s="71"/>
      <c r="K351" s="71">
        <v>16</v>
      </c>
      <c r="L351" s="71">
        <v>34.570399999999999</v>
      </c>
      <c r="M351" s="71"/>
      <c r="N351" s="71">
        <v>0</v>
      </c>
      <c r="O351" s="71">
        <v>0</v>
      </c>
      <c r="P351" s="73">
        <v>1492.7901999999999</v>
      </c>
      <c r="Q351" s="71"/>
      <c r="R351" s="71"/>
      <c r="S351" s="71"/>
      <c r="T351" s="71"/>
    </row>
    <row r="352" spans="1:20" x14ac:dyDescent="0.25">
      <c r="A352" s="71" t="s">
        <v>314</v>
      </c>
      <c r="B352" s="73">
        <v>4717.59</v>
      </c>
      <c r="C352" s="71">
        <v>186.66069999999999</v>
      </c>
      <c r="D352" s="73">
        <v>4904.2506999999996</v>
      </c>
      <c r="E352" s="73">
        <v>2615.58</v>
      </c>
      <c r="F352" s="73">
        <v>1517.8656000000001</v>
      </c>
      <c r="G352" s="71">
        <v>274.42860000000002</v>
      </c>
      <c r="H352" s="71">
        <v>481</v>
      </c>
      <c r="I352" s="71">
        <v>642.94730000000004</v>
      </c>
      <c r="J352" s="71"/>
      <c r="K352" s="71">
        <v>714</v>
      </c>
      <c r="L352" s="71">
        <v>117.2116</v>
      </c>
      <c r="M352" s="71">
        <v>358.07299999999998</v>
      </c>
      <c r="N352" s="71">
        <v>45.5</v>
      </c>
      <c r="O352" s="71">
        <v>0</v>
      </c>
      <c r="P352" s="73">
        <v>5582.2523000000001</v>
      </c>
      <c r="Q352" s="71"/>
      <c r="R352" s="71"/>
      <c r="S352" s="71"/>
      <c r="T352" s="71"/>
    </row>
    <row r="353" spans="1:20" x14ac:dyDescent="0.25">
      <c r="A353" s="71" t="s">
        <v>315</v>
      </c>
      <c r="B353" s="71">
        <v>189.565</v>
      </c>
      <c r="C353" s="71"/>
      <c r="D353" s="71">
        <v>189.565</v>
      </c>
      <c r="E353" s="71">
        <v>98.95</v>
      </c>
      <c r="F353" s="71">
        <v>58.670400000000001</v>
      </c>
      <c r="G353" s="71">
        <v>10.069900000000001</v>
      </c>
      <c r="H353" s="71">
        <v>28</v>
      </c>
      <c r="I353" s="71">
        <v>24.852</v>
      </c>
      <c r="J353" s="71">
        <v>2.3610000000000002</v>
      </c>
      <c r="K353" s="71"/>
      <c r="L353" s="71">
        <v>4.5305999999999997</v>
      </c>
      <c r="M353" s="71"/>
      <c r="N353" s="71">
        <v>0</v>
      </c>
      <c r="O353" s="71">
        <v>0</v>
      </c>
      <c r="P353" s="71">
        <v>201.99590000000001</v>
      </c>
      <c r="Q353" s="71"/>
      <c r="R353" s="71"/>
      <c r="S353" s="71"/>
      <c r="T353" s="71"/>
    </row>
    <row r="354" spans="1:20" x14ac:dyDescent="0.25">
      <c r="A354" s="71" t="s">
        <v>316</v>
      </c>
      <c r="B354" s="71">
        <v>212.5</v>
      </c>
      <c r="C354" s="71"/>
      <c r="D354" s="71">
        <v>212.5</v>
      </c>
      <c r="E354" s="71">
        <v>84</v>
      </c>
      <c r="F354" s="71">
        <v>65.768799999999999</v>
      </c>
      <c r="G354" s="71">
        <v>4.5578000000000003</v>
      </c>
      <c r="H354" s="71">
        <v>46</v>
      </c>
      <c r="I354" s="71">
        <v>27.858799999999999</v>
      </c>
      <c r="J354" s="71">
        <v>13.6059</v>
      </c>
      <c r="K354" s="71"/>
      <c r="L354" s="71">
        <v>5.0788000000000002</v>
      </c>
      <c r="M354" s="71"/>
      <c r="N354" s="71">
        <v>0</v>
      </c>
      <c r="O354" s="71">
        <v>0</v>
      </c>
      <c r="P354" s="71">
        <v>230.66370000000001</v>
      </c>
      <c r="Q354" s="71"/>
      <c r="R354" s="71"/>
      <c r="S354" s="71"/>
      <c r="T354" s="71"/>
    </row>
    <row r="355" spans="1:20" x14ac:dyDescent="0.25">
      <c r="A355" s="71" t="s">
        <v>317</v>
      </c>
      <c r="B355" s="71">
        <v>187.27</v>
      </c>
      <c r="C355" s="71"/>
      <c r="D355" s="71">
        <v>187.27</v>
      </c>
      <c r="E355" s="71">
        <v>54</v>
      </c>
      <c r="F355" s="71">
        <v>57.960099999999997</v>
      </c>
      <c r="G355" s="71"/>
      <c r="H355" s="71">
        <v>17</v>
      </c>
      <c r="I355" s="71">
        <v>24.551100000000002</v>
      </c>
      <c r="J355" s="71"/>
      <c r="K355" s="71"/>
      <c r="L355" s="71">
        <v>4.4757999999999996</v>
      </c>
      <c r="M355" s="71"/>
      <c r="N355" s="71">
        <v>0</v>
      </c>
      <c r="O355" s="71">
        <v>0</v>
      </c>
      <c r="P355" s="71">
        <v>187.27</v>
      </c>
      <c r="Q355" s="71"/>
      <c r="R355" s="71"/>
      <c r="S355" s="71"/>
      <c r="T355" s="71"/>
    </row>
    <row r="356" spans="1:20" x14ac:dyDescent="0.25">
      <c r="A356" s="71" t="s">
        <v>318</v>
      </c>
      <c r="B356" s="71">
        <v>116.5</v>
      </c>
      <c r="C356" s="71"/>
      <c r="D356" s="71">
        <v>116.5</v>
      </c>
      <c r="E356" s="71">
        <v>48</v>
      </c>
      <c r="F356" s="71">
        <v>36.056800000000003</v>
      </c>
      <c r="G356" s="71">
        <v>2.9857999999999998</v>
      </c>
      <c r="H356" s="71">
        <v>6</v>
      </c>
      <c r="I356" s="71">
        <v>15.273199999999999</v>
      </c>
      <c r="J356" s="71"/>
      <c r="K356" s="71"/>
      <c r="L356" s="71">
        <v>2.7844000000000002</v>
      </c>
      <c r="M356" s="71"/>
      <c r="N356" s="71">
        <v>0</v>
      </c>
      <c r="O356" s="71">
        <v>0</v>
      </c>
      <c r="P356" s="71">
        <v>119.4858</v>
      </c>
      <c r="Q356" s="71"/>
      <c r="R356" s="71"/>
      <c r="S356" s="71"/>
      <c r="T356" s="71"/>
    </row>
    <row r="357" spans="1:20" x14ac:dyDescent="0.25">
      <c r="A357" s="71" t="s">
        <v>319</v>
      </c>
      <c r="B357" s="71">
        <v>188.5</v>
      </c>
      <c r="C357" s="71"/>
      <c r="D357" s="71">
        <v>188.5</v>
      </c>
      <c r="E357" s="71">
        <v>90</v>
      </c>
      <c r="F357" s="71">
        <v>58.340800000000002</v>
      </c>
      <c r="G357" s="71">
        <v>7.9147999999999996</v>
      </c>
      <c r="H357" s="71">
        <v>26</v>
      </c>
      <c r="I357" s="71">
        <v>24.712399999999999</v>
      </c>
      <c r="J357" s="71">
        <v>0.9657</v>
      </c>
      <c r="K357" s="71"/>
      <c r="L357" s="71">
        <v>4.5052000000000003</v>
      </c>
      <c r="M357" s="71"/>
      <c r="N357" s="71">
        <v>0</v>
      </c>
      <c r="O357" s="71">
        <v>0</v>
      </c>
      <c r="P357" s="71">
        <v>197.38050000000001</v>
      </c>
      <c r="Q357" s="71"/>
      <c r="R357" s="71"/>
      <c r="S357" s="71"/>
      <c r="T357" s="71"/>
    </row>
    <row r="358" spans="1:20" x14ac:dyDescent="0.25">
      <c r="A358" s="71" t="s">
        <v>320</v>
      </c>
      <c r="B358" s="73">
        <v>1282.375</v>
      </c>
      <c r="C358" s="71">
        <v>44.381900000000002</v>
      </c>
      <c r="D358" s="73">
        <v>1326.7569000000001</v>
      </c>
      <c r="E358" s="71">
        <v>408.07</v>
      </c>
      <c r="F358" s="71">
        <v>410.63130000000001</v>
      </c>
      <c r="G358" s="71"/>
      <c r="H358" s="71">
        <v>172</v>
      </c>
      <c r="I358" s="71">
        <v>173.93780000000001</v>
      </c>
      <c r="J358" s="71"/>
      <c r="K358" s="71">
        <v>10</v>
      </c>
      <c r="L358" s="71">
        <v>31.709499999999998</v>
      </c>
      <c r="M358" s="71"/>
      <c r="N358" s="71">
        <v>0</v>
      </c>
      <c r="O358" s="71">
        <v>0</v>
      </c>
      <c r="P358" s="73">
        <v>1326.7569000000001</v>
      </c>
      <c r="Q358" s="71"/>
      <c r="R358" s="71"/>
      <c r="S358" s="71"/>
      <c r="T358" s="71"/>
    </row>
    <row r="359" spans="1:20" x14ac:dyDescent="0.25">
      <c r="A359" s="71" t="s">
        <v>321</v>
      </c>
      <c r="B359" s="71">
        <v>150</v>
      </c>
      <c r="C359" s="71"/>
      <c r="D359" s="71">
        <v>150</v>
      </c>
      <c r="E359" s="71">
        <v>51</v>
      </c>
      <c r="F359" s="71">
        <v>46.424999999999997</v>
      </c>
      <c r="G359" s="71">
        <v>1.1437999999999999</v>
      </c>
      <c r="H359" s="71">
        <v>24</v>
      </c>
      <c r="I359" s="71">
        <v>19.664999999999999</v>
      </c>
      <c r="J359" s="71">
        <v>3.2511999999999999</v>
      </c>
      <c r="K359" s="71"/>
      <c r="L359" s="71">
        <v>3.585</v>
      </c>
      <c r="M359" s="71"/>
      <c r="N359" s="71">
        <v>0</v>
      </c>
      <c r="O359" s="71">
        <v>0</v>
      </c>
      <c r="P359" s="71">
        <v>154.39500000000001</v>
      </c>
      <c r="Q359" s="71"/>
      <c r="R359" s="71"/>
      <c r="S359" s="71"/>
      <c r="T359" s="71"/>
    </row>
    <row r="360" spans="1:20" x14ac:dyDescent="0.25">
      <c r="A360" s="71" t="s">
        <v>322</v>
      </c>
      <c r="B360" s="71">
        <v>139</v>
      </c>
      <c r="C360" s="71"/>
      <c r="D360" s="71">
        <v>139</v>
      </c>
      <c r="E360" s="71">
        <v>76</v>
      </c>
      <c r="F360" s="71">
        <v>43.020499999999998</v>
      </c>
      <c r="G360" s="71">
        <v>8.2448999999999995</v>
      </c>
      <c r="H360" s="71">
        <v>32</v>
      </c>
      <c r="I360" s="71">
        <v>18.222899999999999</v>
      </c>
      <c r="J360" s="71">
        <v>10.332800000000001</v>
      </c>
      <c r="K360" s="71"/>
      <c r="L360" s="71">
        <v>3.3220999999999998</v>
      </c>
      <c r="M360" s="71"/>
      <c r="N360" s="71">
        <v>0</v>
      </c>
      <c r="O360" s="71">
        <v>0</v>
      </c>
      <c r="P360" s="71">
        <v>157.57769999999999</v>
      </c>
      <c r="Q360" s="71"/>
      <c r="R360" s="71"/>
      <c r="S360" s="71"/>
      <c r="T360" s="71"/>
    </row>
    <row r="361" spans="1:20" x14ac:dyDescent="0.25">
      <c r="A361" s="71" t="s">
        <v>323</v>
      </c>
      <c r="B361" s="71">
        <v>723</v>
      </c>
      <c r="C361" s="71">
        <v>9.7059999999999995</v>
      </c>
      <c r="D361" s="71">
        <v>732.70600000000002</v>
      </c>
      <c r="E361" s="71">
        <v>406</v>
      </c>
      <c r="F361" s="71">
        <v>226.77250000000001</v>
      </c>
      <c r="G361" s="71">
        <v>44.806899999999999</v>
      </c>
      <c r="H361" s="71">
        <v>116</v>
      </c>
      <c r="I361" s="71">
        <v>96.0578</v>
      </c>
      <c r="J361" s="71">
        <v>14.9567</v>
      </c>
      <c r="K361" s="71"/>
      <c r="L361" s="71">
        <v>17.511700000000001</v>
      </c>
      <c r="M361" s="71"/>
      <c r="N361" s="71">
        <v>0</v>
      </c>
      <c r="O361" s="71">
        <v>0</v>
      </c>
      <c r="P361" s="71">
        <v>792.46960000000001</v>
      </c>
      <c r="Q361" s="71"/>
      <c r="R361" s="71"/>
      <c r="S361" s="71"/>
      <c r="T361" s="71"/>
    </row>
    <row r="362" spans="1:20" x14ac:dyDescent="0.25">
      <c r="A362" s="71" t="s">
        <v>324</v>
      </c>
      <c r="B362" s="71">
        <v>185.5</v>
      </c>
      <c r="C362" s="71">
        <v>7.8090000000000002</v>
      </c>
      <c r="D362" s="71">
        <v>193.309</v>
      </c>
      <c r="E362" s="71">
        <v>144</v>
      </c>
      <c r="F362" s="71">
        <v>59.829099999999997</v>
      </c>
      <c r="G362" s="71">
        <v>21.0427</v>
      </c>
      <c r="H362" s="71">
        <v>46</v>
      </c>
      <c r="I362" s="71">
        <v>25.3428</v>
      </c>
      <c r="J362" s="71">
        <v>15.492900000000001</v>
      </c>
      <c r="K362" s="71"/>
      <c r="L362" s="71">
        <v>4.6200999999999999</v>
      </c>
      <c r="M362" s="71"/>
      <c r="N362" s="71">
        <v>0</v>
      </c>
      <c r="O362" s="71">
        <v>0</v>
      </c>
      <c r="P362" s="71">
        <v>229.84460000000001</v>
      </c>
      <c r="Q362" s="71"/>
      <c r="R362" s="71"/>
      <c r="S362" s="71"/>
      <c r="T362" s="71"/>
    </row>
    <row r="363" spans="1:20" x14ac:dyDescent="0.25">
      <c r="A363" s="71" t="s">
        <v>325</v>
      </c>
      <c r="B363" s="71">
        <v>541.16499999999996</v>
      </c>
      <c r="C363" s="71">
        <v>9.6862999999999992</v>
      </c>
      <c r="D363" s="71">
        <v>550.85130000000004</v>
      </c>
      <c r="E363" s="71">
        <v>332.81</v>
      </c>
      <c r="F363" s="71">
        <v>170.48849999999999</v>
      </c>
      <c r="G363" s="71">
        <v>40.580399999999997</v>
      </c>
      <c r="H363" s="71">
        <v>76</v>
      </c>
      <c r="I363" s="71">
        <v>72.2166</v>
      </c>
      <c r="J363" s="71">
        <v>2.8374999999999999</v>
      </c>
      <c r="K363" s="71">
        <v>2</v>
      </c>
      <c r="L363" s="71">
        <v>13.1653</v>
      </c>
      <c r="M363" s="71"/>
      <c r="N363" s="71">
        <v>0</v>
      </c>
      <c r="O363" s="71">
        <v>0</v>
      </c>
      <c r="P363" s="71">
        <v>594.26919999999996</v>
      </c>
      <c r="Q363" s="71"/>
      <c r="R363" s="71"/>
      <c r="S363" s="71"/>
      <c r="T363" s="71"/>
    </row>
    <row r="364" spans="1:20" x14ac:dyDescent="0.25">
      <c r="A364" s="71" t="s">
        <v>326</v>
      </c>
      <c r="B364" s="71">
        <v>131.5</v>
      </c>
      <c r="C364" s="71"/>
      <c r="D364" s="71">
        <v>131.5</v>
      </c>
      <c r="E364" s="71">
        <v>75</v>
      </c>
      <c r="F364" s="71">
        <v>40.699300000000001</v>
      </c>
      <c r="G364" s="71">
        <v>8.5752000000000006</v>
      </c>
      <c r="H364" s="71">
        <v>22</v>
      </c>
      <c r="I364" s="71">
        <v>17.239699999999999</v>
      </c>
      <c r="J364" s="71">
        <v>3.5703</v>
      </c>
      <c r="K364" s="71"/>
      <c r="L364" s="71">
        <v>3.1429</v>
      </c>
      <c r="M364" s="71"/>
      <c r="N364" s="71">
        <v>0</v>
      </c>
      <c r="O364" s="71">
        <v>0</v>
      </c>
      <c r="P364" s="71">
        <v>143.6455</v>
      </c>
      <c r="Q364" s="71"/>
      <c r="R364" s="71"/>
      <c r="S364" s="71"/>
      <c r="T364" s="71"/>
    </row>
    <row r="365" spans="1:20" x14ac:dyDescent="0.25">
      <c r="A365" s="71" t="s">
        <v>327</v>
      </c>
      <c r="B365" s="71">
        <v>570.9</v>
      </c>
      <c r="C365" s="71">
        <v>43.790300000000002</v>
      </c>
      <c r="D365" s="71">
        <v>614.69029999999998</v>
      </c>
      <c r="E365" s="71">
        <v>217.62</v>
      </c>
      <c r="F365" s="71">
        <v>190.2466</v>
      </c>
      <c r="G365" s="71">
        <v>6.8433000000000002</v>
      </c>
      <c r="H365" s="71">
        <v>68</v>
      </c>
      <c r="I365" s="71">
        <v>80.585899999999995</v>
      </c>
      <c r="J365" s="71"/>
      <c r="K365" s="71"/>
      <c r="L365" s="71">
        <v>14.6911</v>
      </c>
      <c r="M365" s="71"/>
      <c r="N365" s="71">
        <v>0</v>
      </c>
      <c r="O365" s="71">
        <v>0</v>
      </c>
      <c r="P365" s="71">
        <v>621.53359999999998</v>
      </c>
      <c r="Q365" s="71"/>
      <c r="R365" s="71"/>
      <c r="S365" s="71"/>
      <c r="T365" s="71"/>
    </row>
    <row r="366" spans="1:20" x14ac:dyDescent="0.25">
      <c r="A366" s="71" t="s">
        <v>328</v>
      </c>
      <c r="B366" s="71">
        <v>717.14499999999998</v>
      </c>
      <c r="C366" s="71">
        <v>24.945900000000002</v>
      </c>
      <c r="D366" s="71">
        <v>742.09090000000003</v>
      </c>
      <c r="E366" s="71">
        <v>120.03</v>
      </c>
      <c r="F366" s="71">
        <v>229.6771</v>
      </c>
      <c r="G366" s="71"/>
      <c r="H366" s="71">
        <v>96</v>
      </c>
      <c r="I366" s="71">
        <v>97.2881</v>
      </c>
      <c r="J366" s="71"/>
      <c r="K366" s="71">
        <v>2</v>
      </c>
      <c r="L366" s="71">
        <v>17.736000000000001</v>
      </c>
      <c r="M366" s="71"/>
      <c r="N366" s="71">
        <v>0</v>
      </c>
      <c r="O366" s="71">
        <v>0</v>
      </c>
      <c r="P366" s="71">
        <v>742.09090000000003</v>
      </c>
      <c r="Q366" s="71"/>
      <c r="R366" s="71"/>
      <c r="S366" s="71"/>
      <c r="T366" s="71"/>
    </row>
    <row r="367" spans="1:20" x14ac:dyDescent="0.25">
      <c r="A367" s="71" t="s">
        <v>544</v>
      </c>
      <c r="B367" s="71">
        <v>71.52</v>
      </c>
      <c r="C367" s="71"/>
      <c r="D367" s="71">
        <v>50</v>
      </c>
      <c r="E367" s="71">
        <v>47.52</v>
      </c>
      <c r="F367" s="71">
        <v>22.135400000000001</v>
      </c>
      <c r="G367" s="71">
        <v>6.3460999999999999</v>
      </c>
      <c r="H367" s="71">
        <v>9</v>
      </c>
      <c r="I367" s="71">
        <v>6.5549999999999997</v>
      </c>
      <c r="J367" s="71">
        <v>1.8338000000000001</v>
      </c>
      <c r="K367" s="71"/>
      <c r="L367" s="71">
        <v>1.1950000000000001</v>
      </c>
      <c r="M367" s="71"/>
      <c r="N367" s="71">
        <v>0</v>
      </c>
      <c r="O367" s="71">
        <v>0</v>
      </c>
      <c r="P367" s="71">
        <v>79.6999</v>
      </c>
      <c r="Q367" s="71"/>
      <c r="R367" s="71"/>
      <c r="S367" s="71"/>
      <c r="T367" s="71"/>
    </row>
    <row r="368" spans="1:20" x14ac:dyDescent="0.25">
      <c r="A368" s="71" t="s">
        <v>329</v>
      </c>
      <c r="B368" s="71">
        <v>330.01</v>
      </c>
      <c r="C368" s="71">
        <v>12.8292</v>
      </c>
      <c r="D368" s="71">
        <v>342.83920000000001</v>
      </c>
      <c r="E368" s="71">
        <v>168.76</v>
      </c>
      <c r="F368" s="71">
        <v>106.1087</v>
      </c>
      <c r="G368" s="71">
        <v>15.662800000000001</v>
      </c>
      <c r="H368" s="71">
        <v>64</v>
      </c>
      <c r="I368" s="71">
        <v>44.946199999999997</v>
      </c>
      <c r="J368" s="71">
        <v>14.2903</v>
      </c>
      <c r="K368" s="71"/>
      <c r="L368" s="71">
        <v>8.1938999999999993</v>
      </c>
      <c r="M368" s="71"/>
      <c r="N368" s="71">
        <v>0</v>
      </c>
      <c r="O368" s="71">
        <v>0</v>
      </c>
      <c r="P368" s="71">
        <v>372.79230000000001</v>
      </c>
      <c r="Q368" s="71"/>
      <c r="R368" s="71"/>
      <c r="S368" s="71"/>
      <c r="T368" s="71"/>
    </row>
    <row r="369" spans="1:20" x14ac:dyDescent="0.25">
      <c r="A369" s="71" t="s">
        <v>330</v>
      </c>
      <c r="B369" s="71">
        <v>591</v>
      </c>
      <c r="C369" s="71">
        <v>28.756900000000002</v>
      </c>
      <c r="D369" s="71">
        <v>619.75689999999997</v>
      </c>
      <c r="E369" s="71">
        <v>432</v>
      </c>
      <c r="F369" s="71">
        <v>191.81479999999999</v>
      </c>
      <c r="G369" s="71">
        <v>60.046300000000002</v>
      </c>
      <c r="H369" s="71">
        <v>97</v>
      </c>
      <c r="I369" s="71">
        <v>81.250100000000003</v>
      </c>
      <c r="J369" s="71">
        <v>11.8124</v>
      </c>
      <c r="K369" s="71"/>
      <c r="L369" s="71">
        <v>14.812200000000001</v>
      </c>
      <c r="M369" s="71"/>
      <c r="N369" s="71">
        <v>14.5</v>
      </c>
      <c r="O369" s="71">
        <v>0</v>
      </c>
      <c r="P369" s="71">
        <v>706.11559999999997</v>
      </c>
      <c r="Q369" s="71"/>
      <c r="R369" s="71"/>
      <c r="S369" s="71"/>
      <c r="T369" s="71"/>
    </row>
    <row r="370" spans="1:20" x14ac:dyDescent="0.25">
      <c r="A370" s="71" t="s">
        <v>331</v>
      </c>
      <c r="B370" s="71">
        <v>221.13</v>
      </c>
      <c r="C370" s="71"/>
      <c r="D370" s="71">
        <v>221.13</v>
      </c>
      <c r="E370" s="71">
        <v>132.02000000000001</v>
      </c>
      <c r="F370" s="71">
        <v>68.439700000000002</v>
      </c>
      <c r="G370" s="71">
        <v>15.895099999999999</v>
      </c>
      <c r="H370" s="71">
        <v>48</v>
      </c>
      <c r="I370" s="71">
        <v>28.990100000000002</v>
      </c>
      <c r="J370" s="71">
        <v>14.257400000000001</v>
      </c>
      <c r="K370" s="71"/>
      <c r="L370" s="71">
        <v>5.2850000000000001</v>
      </c>
      <c r="M370" s="71"/>
      <c r="N370" s="71">
        <v>0</v>
      </c>
      <c r="O370" s="71">
        <v>0</v>
      </c>
      <c r="P370" s="71">
        <v>251.2825</v>
      </c>
      <c r="Q370" s="71"/>
      <c r="R370" s="71"/>
      <c r="S370" s="71"/>
      <c r="T370" s="71"/>
    </row>
    <row r="371" spans="1:20" x14ac:dyDescent="0.25">
      <c r="A371" s="71" t="s">
        <v>332</v>
      </c>
      <c r="B371" s="71">
        <v>97.234999999999999</v>
      </c>
      <c r="C371" s="71"/>
      <c r="D371" s="71">
        <v>97.234999999999999</v>
      </c>
      <c r="E371" s="71">
        <v>84.05</v>
      </c>
      <c r="F371" s="71">
        <v>30.094200000000001</v>
      </c>
      <c r="G371" s="71">
        <v>13.488899999999999</v>
      </c>
      <c r="H371" s="71">
        <v>10</v>
      </c>
      <c r="I371" s="71">
        <v>12.7475</v>
      </c>
      <c r="J371" s="71"/>
      <c r="K371" s="71"/>
      <c r="L371" s="71">
        <v>2.3239000000000001</v>
      </c>
      <c r="M371" s="71"/>
      <c r="N371" s="71">
        <v>0</v>
      </c>
      <c r="O371" s="71">
        <v>0</v>
      </c>
      <c r="P371" s="71">
        <v>110.7239</v>
      </c>
      <c r="Q371" s="71"/>
      <c r="R371" s="71"/>
      <c r="S371" s="71"/>
      <c r="T371" s="71"/>
    </row>
    <row r="372" spans="1:20" x14ac:dyDescent="0.25">
      <c r="A372" s="71" t="s">
        <v>333</v>
      </c>
      <c r="B372" s="71">
        <v>202.5</v>
      </c>
      <c r="C372" s="71"/>
      <c r="D372" s="71">
        <v>202.5</v>
      </c>
      <c r="E372" s="71">
        <v>195.62</v>
      </c>
      <c r="F372" s="71">
        <v>62.6738</v>
      </c>
      <c r="G372" s="71">
        <v>33.235300000000002</v>
      </c>
      <c r="H372" s="71">
        <v>21</v>
      </c>
      <c r="I372" s="71">
        <v>26.547799999999999</v>
      </c>
      <c r="J372" s="71"/>
      <c r="K372" s="71"/>
      <c r="L372" s="71">
        <v>4.8398000000000003</v>
      </c>
      <c r="M372" s="71"/>
      <c r="N372" s="71">
        <v>0</v>
      </c>
      <c r="O372" s="71">
        <v>0</v>
      </c>
      <c r="P372" s="71">
        <v>235.7353</v>
      </c>
      <c r="Q372" s="71"/>
      <c r="R372" s="71"/>
      <c r="S372" s="71"/>
      <c r="T372" s="71"/>
    </row>
    <row r="373" spans="1:20" x14ac:dyDescent="0.25">
      <c r="A373" s="71" t="s">
        <v>334</v>
      </c>
      <c r="B373" s="71">
        <v>566</v>
      </c>
      <c r="C373" s="71">
        <v>6.3791000000000002</v>
      </c>
      <c r="D373" s="71">
        <v>572.37909999999999</v>
      </c>
      <c r="E373" s="71">
        <v>624.24</v>
      </c>
      <c r="F373" s="71">
        <v>177.15129999999999</v>
      </c>
      <c r="G373" s="71">
        <v>111.77249999999999</v>
      </c>
      <c r="H373" s="71">
        <v>51</v>
      </c>
      <c r="I373" s="71">
        <v>75.038899999999998</v>
      </c>
      <c r="J373" s="71"/>
      <c r="K373" s="71"/>
      <c r="L373" s="71">
        <v>13.6799</v>
      </c>
      <c r="M373" s="71"/>
      <c r="N373" s="71">
        <v>0</v>
      </c>
      <c r="O373" s="71">
        <v>0</v>
      </c>
      <c r="P373" s="71">
        <v>684.15160000000003</v>
      </c>
      <c r="Q373" s="71"/>
      <c r="R373" s="71"/>
      <c r="S373" s="71"/>
      <c r="T373" s="71"/>
    </row>
    <row r="374" spans="1:20" x14ac:dyDescent="0.25">
      <c r="A374" s="71" t="s">
        <v>545</v>
      </c>
      <c r="B374" s="71">
        <v>148</v>
      </c>
      <c r="C374" s="71"/>
      <c r="D374" s="71">
        <v>105.5</v>
      </c>
      <c r="E374" s="71">
        <v>67.28</v>
      </c>
      <c r="F374" s="71">
        <v>45.805999999999997</v>
      </c>
      <c r="G374" s="71">
        <v>5.3686999999999996</v>
      </c>
      <c r="H374" s="71">
        <v>3</v>
      </c>
      <c r="I374" s="71">
        <v>13.831099999999999</v>
      </c>
      <c r="J374" s="71"/>
      <c r="K374" s="71"/>
      <c r="L374" s="71">
        <v>2.5215000000000001</v>
      </c>
      <c r="M374" s="71"/>
      <c r="N374" s="71">
        <v>0</v>
      </c>
      <c r="O374" s="71">
        <v>0</v>
      </c>
      <c r="P374" s="71">
        <v>153.36869999999999</v>
      </c>
      <c r="Q374" s="71"/>
      <c r="R374" s="71"/>
      <c r="S374" s="71"/>
      <c r="T374" s="71"/>
    </row>
    <row r="375" spans="1:20" x14ac:dyDescent="0.25">
      <c r="A375" s="71" t="s">
        <v>335</v>
      </c>
      <c r="B375" s="71">
        <v>141.5</v>
      </c>
      <c r="C375" s="71"/>
      <c r="D375" s="71">
        <v>141.5</v>
      </c>
      <c r="E375" s="71">
        <v>82</v>
      </c>
      <c r="F375" s="71">
        <v>43.7943</v>
      </c>
      <c r="G375" s="71">
        <v>9.5513999999999992</v>
      </c>
      <c r="H375" s="71">
        <v>5</v>
      </c>
      <c r="I375" s="71">
        <v>18.550699999999999</v>
      </c>
      <c r="J375" s="71"/>
      <c r="K375" s="71"/>
      <c r="L375" s="71">
        <v>3.3818999999999999</v>
      </c>
      <c r="M375" s="71"/>
      <c r="N375" s="71">
        <v>0</v>
      </c>
      <c r="O375" s="71">
        <v>0</v>
      </c>
      <c r="P375" s="71">
        <v>151.0514</v>
      </c>
      <c r="Q375" s="71"/>
      <c r="R375" s="71"/>
      <c r="S375" s="71"/>
      <c r="T375" s="71"/>
    </row>
    <row r="376" spans="1:20" x14ac:dyDescent="0.25">
      <c r="A376" s="71" t="s">
        <v>336</v>
      </c>
      <c r="B376" s="71">
        <v>529</v>
      </c>
      <c r="C376" s="71">
        <v>25.1235</v>
      </c>
      <c r="D376" s="71">
        <v>554.12350000000004</v>
      </c>
      <c r="E376" s="71">
        <v>369.14</v>
      </c>
      <c r="F376" s="71">
        <v>171.50120000000001</v>
      </c>
      <c r="G376" s="71">
        <v>49.408700000000003</v>
      </c>
      <c r="H376" s="71">
        <v>35</v>
      </c>
      <c r="I376" s="71">
        <v>72.645600000000002</v>
      </c>
      <c r="J376" s="71"/>
      <c r="K376" s="71"/>
      <c r="L376" s="71">
        <v>13.243600000000001</v>
      </c>
      <c r="M376" s="71"/>
      <c r="N376" s="71">
        <v>7.5</v>
      </c>
      <c r="O376" s="71">
        <v>0</v>
      </c>
      <c r="P376" s="71">
        <v>611.03219999999999</v>
      </c>
      <c r="Q376" s="71"/>
      <c r="R376" s="71"/>
      <c r="S376" s="71"/>
      <c r="T376" s="71"/>
    </row>
    <row r="377" spans="1:20" x14ac:dyDescent="0.25">
      <c r="A377" s="71" t="s">
        <v>337</v>
      </c>
      <c r="B377" s="71">
        <v>156.5</v>
      </c>
      <c r="C377" s="71"/>
      <c r="D377" s="71">
        <v>156.5</v>
      </c>
      <c r="E377" s="71">
        <v>102</v>
      </c>
      <c r="F377" s="71">
        <v>48.436799999999998</v>
      </c>
      <c r="G377" s="71">
        <v>13.3908</v>
      </c>
      <c r="H377" s="71">
        <v>7</v>
      </c>
      <c r="I377" s="71">
        <v>20.517199999999999</v>
      </c>
      <c r="J377" s="71"/>
      <c r="K377" s="71">
        <v>3</v>
      </c>
      <c r="L377" s="71">
        <v>3.7404000000000002</v>
      </c>
      <c r="M377" s="71"/>
      <c r="N377" s="71">
        <v>2.5</v>
      </c>
      <c r="O377" s="71">
        <v>0</v>
      </c>
      <c r="P377" s="71">
        <v>172.39080000000001</v>
      </c>
      <c r="Q377" s="71"/>
      <c r="R377" s="71"/>
      <c r="S377" s="71"/>
      <c r="T377" s="71"/>
    </row>
    <row r="378" spans="1:20" x14ac:dyDescent="0.25">
      <c r="A378" s="71" t="s">
        <v>338</v>
      </c>
      <c r="B378" s="71">
        <v>887.5</v>
      </c>
      <c r="C378" s="71">
        <v>20.7181</v>
      </c>
      <c r="D378" s="71">
        <v>908.21810000000005</v>
      </c>
      <c r="E378" s="71">
        <v>690.56</v>
      </c>
      <c r="F378" s="71">
        <v>281.09350000000001</v>
      </c>
      <c r="G378" s="71">
        <v>102.3676</v>
      </c>
      <c r="H378" s="71">
        <v>65</v>
      </c>
      <c r="I378" s="71">
        <v>119.06740000000001</v>
      </c>
      <c r="J378" s="71"/>
      <c r="K378" s="71">
        <v>14</v>
      </c>
      <c r="L378" s="71">
        <v>21.706399999999999</v>
      </c>
      <c r="M378" s="71"/>
      <c r="N378" s="71">
        <v>13.5</v>
      </c>
      <c r="O378" s="71">
        <v>0</v>
      </c>
      <c r="P378" s="73">
        <v>1024.0857000000001</v>
      </c>
      <c r="Q378" s="71"/>
      <c r="R378" s="71"/>
      <c r="S378" s="71"/>
      <c r="T378" s="71"/>
    </row>
    <row r="379" spans="1:20" x14ac:dyDescent="0.25">
      <c r="A379" s="71" t="s">
        <v>339</v>
      </c>
      <c r="B379" s="73">
        <v>1948.57</v>
      </c>
      <c r="C379" s="71">
        <v>41.523899999999998</v>
      </c>
      <c r="D379" s="73">
        <v>1990.0939000000001</v>
      </c>
      <c r="E379" s="71">
        <v>921.7</v>
      </c>
      <c r="F379" s="71">
        <v>615.93409999999994</v>
      </c>
      <c r="G379" s="71">
        <v>76.441500000000005</v>
      </c>
      <c r="H379" s="71">
        <v>296</v>
      </c>
      <c r="I379" s="71">
        <v>260.90129999999999</v>
      </c>
      <c r="J379" s="71">
        <v>26.324000000000002</v>
      </c>
      <c r="K379" s="71">
        <v>97</v>
      </c>
      <c r="L379" s="71">
        <v>47.563200000000002</v>
      </c>
      <c r="M379" s="71">
        <v>29.662099999999999</v>
      </c>
      <c r="N379" s="71">
        <v>5.25</v>
      </c>
      <c r="O379" s="71">
        <v>0</v>
      </c>
      <c r="P379" s="73">
        <v>2127.7714999999998</v>
      </c>
      <c r="Q379" s="71"/>
      <c r="R379" s="71"/>
      <c r="S379" s="71"/>
      <c r="T379" s="71"/>
    </row>
    <row r="380" spans="1:20" x14ac:dyDescent="0.25">
      <c r="A380" s="71" t="s">
        <v>546</v>
      </c>
      <c r="B380" s="71">
        <v>82.484999999999999</v>
      </c>
      <c r="C380" s="71"/>
      <c r="D380" s="71">
        <v>70</v>
      </c>
      <c r="E380" s="71">
        <v>27.85</v>
      </c>
      <c r="F380" s="71">
        <v>25.5291</v>
      </c>
      <c r="G380" s="71">
        <v>0.58020000000000005</v>
      </c>
      <c r="H380" s="71">
        <v>12</v>
      </c>
      <c r="I380" s="71">
        <v>9.1769999999999996</v>
      </c>
      <c r="J380" s="71">
        <v>2.1172</v>
      </c>
      <c r="K380" s="71"/>
      <c r="L380" s="71">
        <v>1.673</v>
      </c>
      <c r="M380" s="71"/>
      <c r="N380" s="71">
        <v>0</v>
      </c>
      <c r="O380" s="71">
        <v>0</v>
      </c>
      <c r="P380" s="71">
        <v>85.182400000000001</v>
      </c>
      <c r="Q380" s="71"/>
      <c r="R380" s="71"/>
      <c r="S380" s="71"/>
      <c r="T380" s="71"/>
    </row>
    <row r="381" spans="1:20" x14ac:dyDescent="0.25">
      <c r="A381" s="71" t="s">
        <v>340</v>
      </c>
      <c r="B381" s="71">
        <v>299.5</v>
      </c>
      <c r="C381" s="71"/>
      <c r="D381" s="71">
        <v>299.5</v>
      </c>
      <c r="E381" s="71">
        <v>134</v>
      </c>
      <c r="F381" s="71">
        <v>92.695300000000003</v>
      </c>
      <c r="G381" s="71">
        <v>10.3262</v>
      </c>
      <c r="H381" s="71">
        <v>30</v>
      </c>
      <c r="I381" s="71">
        <v>39.264499999999998</v>
      </c>
      <c r="J381" s="71"/>
      <c r="K381" s="71">
        <v>21</v>
      </c>
      <c r="L381" s="71">
        <v>7.1581000000000001</v>
      </c>
      <c r="M381" s="71">
        <v>8.3051999999999992</v>
      </c>
      <c r="N381" s="71">
        <v>1.5</v>
      </c>
      <c r="O381" s="71">
        <v>0</v>
      </c>
      <c r="P381" s="71">
        <v>319.63139999999999</v>
      </c>
      <c r="Q381" s="71"/>
      <c r="R381" s="71"/>
      <c r="S381" s="71"/>
      <c r="T381" s="71"/>
    </row>
    <row r="382" spans="1:20" x14ac:dyDescent="0.25">
      <c r="A382" s="71" t="s">
        <v>341</v>
      </c>
      <c r="B382" s="71">
        <v>282.5</v>
      </c>
      <c r="C382" s="71"/>
      <c r="D382" s="71">
        <v>282.5</v>
      </c>
      <c r="E382" s="71">
        <v>129</v>
      </c>
      <c r="F382" s="71">
        <v>87.433800000000005</v>
      </c>
      <c r="G382" s="71">
        <v>10.3916</v>
      </c>
      <c r="H382" s="71">
        <v>29</v>
      </c>
      <c r="I382" s="71">
        <v>37.035800000000002</v>
      </c>
      <c r="J382" s="71"/>
      <c r="K382" s="71">
        <v>38</v>
      </c>
      <c r="L382" s="71">
        <v>6.7518000000000002</v>
      </c>
      <c r="M382" s="71">
        <v>18.748999999999999</v>
      </c>
      <c r="N382" s="71">
        <v>0</v>
      </c>
      <c r="O382" s="71">
        <v>0</v>
      </c>
      <c r="P382" s="71">
        <v>311.64060000000001</v>
      </c>
      <c r="Q382" s="71"/>
      <c r="R382" s="71"/>
      <c r="S382" s="71"/>
      <c r="T382" s="71"/>
    </row>
    <row r="383" spans="1:20" x14ac:dyDescent="0.25">
      <c r="A383" s="71" t="s">
        <v>342</v>
      </c>
      <c r="B383" s="71">
        <v>498.04</v>
      </c>
      <c r="C383" s="71">
        <v>9.8783999999999992</v>
      </c>
      <c r="D383" s="71">
        <v>507.91840000000002</v>
      </c>
      <c r="E383" s="71">
        <v>170.92</v>
      </c>
      <c r="F383" s="71">
        <v>157.20070000000001</v>
      </c>
      <c r="G383" s="71">
        <v>3.4298000000000002</v>
      </c>
      <c r="H383" s="71">
        <v>65</v>
      </c>
      <c r="I383" s="71">
        <v>66.588099999999997</v>
      </c>
      <c r="J383" s="71"/>
      <c r="K383" s="71">
        <v>31</v>
      </c>
      <c r="L383" s="71">
        <v>12.139200000000001</v>
      </c>
      <c r="M383" s="71">
        <v>11.3165</v>
      </c>
      <c r="N383" s="71">
        <v>4.25</v>
      </c>
      <c r="O383" s="71">
        <v>0</v>
      </c>
      <c r="P383" s="71">
        <v>526.91470000000004</v>
      </c>
      <c r="Q383" s="71"/>
      <c r="R383" s="71"/>
      <c r="S383" s="71"/>
      <c r="T383" s="71"/>
    </row>
    <row r="384" spans="1:20" x14ac:dyDescent="0.25">
      <c r="A384" s="71" t="s">
        <v>343</v>
      </c>
      <c r="B384" s="71">
        <v>342.5</v>
      </c>
      <c r="C384" s="71"/>
      <c r="D384" s="71">
        <v>342.5</v>
      </c>
      <c r="E384" s="71">
        <v>131</v>
      </c>
      <c r="F384" s="71">
        <v>106.0038</v>
      </c>
      <c r="G384" s="71">
        <v>6.2491000000000003</v>
      </c>
      <c r="H384" s="71">
        <v>52</v>
      </c>
      <c r="I384" s="71">
        <v>44.901800000000001</v>
      </c>
      <c r="J384" s="71">
        <v>5.3236999999999997</v>
      </c>
      <c r="K384" s="71">
        <v>31</v>
      </c>
      <c r="L384" s="71">
        <v>8.1858000000000004</v>
      </c>
      <c r="M384" s="71">
        <v>13.688599999999999</v>
      </c>
      <c r="N384" s="71">
        <v>0</v>
      </c>
      <c r="O384" s="71">
        <v>0</v>
      </c>
      <c r="P384" s="71">
        <v>367.76139999999998</v>
      </c>
      <c r="Q384" s="71"/>
      <c r="R384" s="71"/>
      <c r="S384" s="71"/>
      <c r="T384" s="71"/>
    </row>
    <row r="385" spans="1:20" x14ac:dyDescent="0.25">
      <c r="A385" s="71" t="s">
        <v>547</v>
      </c>
      <c r="B385" s="71">
        <v>150.93</v>
      </c>
      <c r="C385" s="71">
        <v>2.5956000000000001</v>
      </c>
      <c r="D385" s="71">
        <v>97.025599999999997</v>
      </c>
      <c r="E385" s="71">
        <v>115.45</v>
      </c>
      <c r="F385" s="71">
        <v>47.516199999999998</v>
      </c>
      <c r="G385" s="71">
        <v>16.982600000000001</v>
      </c>
      <c r="H385" s="71">
        <v>9</v>
      </c>
      <c r="I385" s="71">
        <v>12.7201</v>
      </c>
      <c r="J385" s="71"/>
      <c r="K385" s="71">
        <v>23</v>
      </c>
      <c r="L385" s="71">
        <v>2.3189000000000002</v>
      </c>
      <c r="M385" s="71">
        <v>12.4087</v>
      </c>
      <c r="N385" s="71">
        <v>0</v>
      </c>
      <c r="O385" s="71">
        <v>0</v>
      </c>
      <c r="P385" s="71">
        <v>182.9169</v>
      </c>
      <c r="Q385" s="71"/>
      <c r="R385" s="71"/>
      <c r="S385" s="71"/>
      <c r="T385" s="71"/>
    </row>
    <row r="386" spans="1:20" x14ac:dyDescent="0.25">
      <c r="A386" s="71" t="s">
        <v>344</v>
      </c>
      <c r="B386" s="73">
        <v>4745.5600000000004</v>
      </c>
      <c r="C386" s="71">
        <v>53.330599999999997</v>
      </c>
      <c r="D386" s="73">
        <v>4798.8905999999997</v>
      </c>
      <c r="E386" s="73">
        <v>2952.55</v>
      </c>
      <c r="F386" s="73">
        <v>1485.2565999999999</v>
      </c>
      <c r="G386" s="71">
        <v>366.82330000000002</v>
      </c>
      <c r="H386" s="71">
        <v>714</v>
      </c>
      <c r="I386" s="71">
        <v>629.13459999999998</v>
      </c>
      <c r="J386" s="71">
        <v>63.649099999999997</v>
      </c>
      <c r="K386" s="71">
        <v>555</v>
      </c>
      <c r="L386" s="71">
        <v>114.6935</v>
      </c>
      <c r="M386" s="71">
        <v>264.18389999999999</v>
      </c>
      <c r="N386" s="71">
        <v>0</v>
      </c>
      <c r="O386" s="71">
        <v>0</v>
      </c>
      <c r="P386" s="73">
        <v>5493.5469000000003</v>
      </c>
      <c r="Q386" s="71"/>
      <c r="R386" s="71"/>
      <c r="S386" s="71"/>
      <c r="T386" s="71"/>
    </row>
    <row r="387" spans="1:20" x14ac:dyDescent="0.25">
      <c r="A387" s="71" t="s">
        <v>345</v>
      </c>
      <c r="B387" s="73">
        <v>1498.0650000000001</v>
      </c>
      <c r="C387" s="71">
        <v>50.105800000000002</v>
      </c>
      <c r="D387" s="73">
        <v>1548.1708000000001</v>
      </c>
      <c r="E387" s="71">
        <v>766.77</v>
      </c>
      <c r="F387" s="71">
        <v>479.15890000000002</v>
      </c>
      <c r="G387" s="71">
        <v>71.902799999999999</v>
      </c>
      <c r="H387" s="71">
        <v>224</v>
      </c>
      <c r="I387" s="71">
        <v>202.96520000000001</v>
      </c>
      <c r="J387" s="71">
        <v>15.7761</v>
      </c>
      <c r="K387" s="71">
        <v>1</v>
      </c>
      <c r="L387" s="71">
        <v>37.001300000000001</v>
      </c>
      <c r="M387" s="71"/>
      <c r="N387" s="71">
        <v>0</v>
      </c>
      <c r="O387" s="71">
        <v>0</v>
      </c>
      <c r="P387" s="73">
        <v>1635.8497</v>
      </c>
      <c r="Q387" s="71"/>
      <c r="R387" s="71"/>
      <c r="S387" s="71"/>
      <c r="T387" s="71"/>
    </row>
    <row r="388" spans="1:20" x14ac:dyDescent="0.25">
      <c r="A388" s="71" t="s">
        <v>346</v>
      </c>
      <c r="B388" s="71">
        <v>335.815</v>
      </c>
      <c r="C388" s="71">
        <v>24.225000000000001</v>
      </c>
      <c r="D388" s="71">
        <v>360.04</v>
      </c>
      <c r="E388" s="71">
        <v>217.63</v>
      </c>
      <c r="F388" s="71">
        <v>111.4324</v>
      </c>
      <c r="G388" s="71">
        <v>26.549399999999999</v>
      </c>
      <c r="H388" s="71">
        <v>51</v>
      </c>
      <c r="I388" s="71">
        <v>47.2012</v>
      </c>
      <c r="J388" s="71">
        <v>2.8491</v>
      </c>
      <c r="K388" s="71"/>
      <c r="L388" s="71">
        <v>8.6050000000000004</v>
      </c>
      <c r="M388" s="71"/>
      <c r="N388" s="71">
        <v>0</v>
      </c>
      <c r="O388" s="71">
        <v>0</v>
      </c>
      <c r="P388" s="71">
        <v>389.43849999999998</v>
      </c>
      <c r="Q388" s="71"/>
      <c r="R388" s="71"/>
      <c r="S388" s="71"/>
      <c r="T388" s="71"/>
    </row>
    <row r="389" spans="1:20" x14ac:dyDescent="0.25">
      <c r="A389" s="71" t="s">
        <v>347</v>
      </c>
      <c r="B389" s="73">
        <v>3955.125</v>
      </c>
      <c r="C389" s="71">
        <v>107.1016</v>
      </c>
      <c r="D389" s="73">
        <v>4062.2266</v>
      </c>
      <c r="E389" s="73">
        <v>1728.24</v>
      </c>
      <c r="F389" s="73">
        <v>1257.2591</v>
      </c>
      <c r="G389" s="71">
        <v>117.7452</v>
      </c>
      <c r="H389" s="71">
        <v>561</v>
      </c>
      <c r="I389" s="71">
        <v>532.55790000000002</v>
      </c>
      <c r="J389" s="71">
        <v>21.331600000000002</v>
      </c>
      <c r="K389" s="71">
        <v>109</v>
      </c>
      <c r="L389" s="71">
        <v>97.087199999999996</v>
      </c>
      <c r="M389" s="71">
        <v>7.1477000000000004</v>
      </c>
      <c r="N389" s="71">
        <v>0</v>
      </c>
      <c r="O389" s="71">
        <v>0</v>
      </c>
      <c r="P389" s="73">
        <v>4208.4511000000002</v>
      </c>
      <c r="Q389" s="71"/>
      <c r="R389" s="71"/>
      <c r="S389" s="71"/>
      <c r="T389" s="71"/>
    </row>
    <row r="390" spans="1:20" x14ac:dyDescent="0.25">
      <c r="A390" s="71" t="s">
        <v>548</v>
      </c>
      <c r="B390" s="71">
        <v>218.29</v>
      </c>
      <c r="C390" s="71"/>
      <c r="D390" s="71">
        <v>156</v>
      </c>
      <c r="E390" s="71">
        <v>117</v>
      </c>
      <c r="F390" s="71">
        <v>67.5608</v>
      </c>
      <c r="G390" s="71">
        <v>12.3598</v>
      </c>
      <c r="H390" s="71">
        <v>33</v>
      </c>
      <c r="I390" s="71">
        <v>20.451599999999999</v>
      </c>
      <c r="J390" s="71">
        <v>9.4113000000000007</v>
      </c>
      <c r="K390" s="71"/>
      <c r="L390" s="71">
        <v>3.7284000000000002</v>
      </c>
      <c r="M390" s="71"/>
      <c r="N390" s="71">
        <v>4</v>
      </c>
      <c r="O390" s="71">
        <v>0</v>
      </c>
      <c r="P390" s="71">
        <v>244.06110000000001</v>
      </c>
      <c r="Q390" s="71"/>
      <c r="R390" s="71"/>
      <c r="S390" s="71"/>
      <c r="T390" s="71"/>
    </row>
    <row r="391" spans="1:20" x14ac:dyDescent="0.25">
      <c r="A391" s="71" t="s">
        <v>348</v>
      </c>
      <c r="B391" s="73">
        <v>1240.69</v>
      </c>
      <c r="C391" s="71">
        <v>38.012500000000003</v>
      </c>
      <c r="D391" s="73">
        <v>1278.7025000000001</v>
      </c>
      <c r="E391" s="71">
        <v>503.26</v>
      </c>
      <c r="F391" s="71">
        <v>395.75839999999999</v>
      </c>
      <c r="G391" s="71">
        <v>26.875399999999999</v>
      </c>
      <c r="H391" s="71">
        <v>194</v>
      </c>
      <c r="I391" s="71">
        <v>167.6379</v>
      </c>
      <c r="J391" s="71">
        <v>19.771599999999999</v>
      </c>
      <c r="K391" s="71">
        <v>10</v>
      </c>
      <c r="L391" s="71">
        <v>30.561</v>
      </c>
      <c r="M391" s="71"/>
      <c r="N391" s="71">
        <v>4</v>
      </c>
      <c r="O391" s="71">
        <v>0</v>
      </c>
      <c r="P391" s="73">
        <v>1329.3495</v>
      </c>
      <c r="Q391" s="71"/>
      <c r="R391" s="71"/>
      <c r="S391" s="71"/>
      <c r="T391" s="71"/>
    </row>
    <row r="392" spans="1:20" x14ac:dyDescent="0.25">
      <c r="A392" s="71" t="s">
        <v>349</v>
      </c>
      <c r="B392" s="71">
        <v>400.01</v>
      </c>
      <c r="C392" s="71"/>
      <c r="D392" s="71">
        <v>400.01</v>
      </c>
      <c r="E392" s="71">
        <v>171.51</v>
      </c>
      <c r="F392" s="71">
        <v>123.8031</v>
      </c>
      <c r="G392" s="71">
        <v>11.9267</v>
      </c>
      <c r="H392" s="71">
        <v>45</v>
      </c>
      <c r="I392" s="71">
        <v>52.441299999999998</v>
      </c>
      <c r="J392" s="71"/>
      <c r="K392" s="71"/>
      <c r="L392" s="71">
        <v>9.5602</v>
      </c>
      <c r="M392" s="71"/>
      <c r="N392" s="71">
        <v>1</v>
      </c>
      <c r="O392" s="71">
        <v>0</v>
      </c>
      <c r="P392" s="71">
        <v>412.93669999999997</v>
      </c>
      <c r="Q392" s="71"/>
      <c r="R392" s="71"/>
      <c r="S392" s="71"/>
      <c r="T392" s="71"/>
    </row>
    <row r="393" spans="1:20" x14ac:dyDescent="0.25">
      <c r="A393" s="71" t="s">
        <v>549</v>
      </c>
      <c r="B393" s="71">
        <v>41.5</v>
      </c>
      <c r="C393" s="71"/>
      <c r="D393" s="71">
        <v>28.5</v>
      </c>
      <c r="E393" s="71">
        <v>15</v>
      </c>
      <c r="F393" s="71">
        <v>12.8443</v>
      </c>
      <c r="G393" s="71">
        <v>0.53890000000000005</v>
      </c>
      <c r="H393" s="71">
        <v>6</v>
      </c>
      <c r="I393" s="71">
        <v>3.7364000000000002</v>
      </c>
      <c r="J393" s="71">
        <v>1.6977</v>
      </c>
      <c r="K393" s="71"/>
      <c r="L393" s="71">
        <v>0.68120000000000003</v>
      </c>
      <c r="M393" s="71"/>
      <c r="N393" s="71">
        <v>0</v>
      </c>
      <c r="O393" s="71">
        <v>0</v>
      </c>
      <c r="P393" s="71">
        <v>43.736600000000003</v>
      </c>
      <c r="Q393" s="71"/>
      <c r="R393" s="71"/>
      <c r="S393" s="71"/>
      <c r="T393" s="71"/>
    </row>
    <row r="394" spans="1:20" x14ac:dyDescent="0.25">
      <c r="A394" s="71" t="s">
        <v>350</v>
      </c>
      <c r="B394" s="71">
        <v>633.25</v>
      </c>
      <c r="C394" s="71">
        <v>4.8536000000000001</v>
      </c>
      <c r="D394" s="71">
        <v>638.10360000000003</v>
      </c>
      <c r="E394" s="71">
        <v>354</v>
      </c>
      <c r="F394" s="71">
        <v>197.4931</v>
      </c>
      <c r="G394" s="71">
        <v>39.1267</v>
      </c>
      <c r="H394" s="71">
        <v>79</v>
      </c>
      <c r="I394" s="71">
        <v>83.6554</v>
      </c>
      <c r="J394" s="71"/>
      <c r="K394" s="71">
        <v>20</v>
      </c>
      <c r="L394" s="71">
        <v>15.2507</v>
      </c>
      <c r="M394" s="71">
        <v>2.8496000000000001</v>
      </c>
      <c r="N394" s="71">
        <v>0</v>
      </c>
      <c r="O394" s="71">
        <v>0</v>
      </c>
      <c r="P394" s="71">
        <v>680.07989999999995</v>
      </c>
      <c r="Q394" s="71"/>
      <c r="R394" s="71"/>
      <c r="S394" s="71"/>
      <c r="T394" s="71"/>
    </row>
    <row r="395" spans="1:20" x14ac:dyDescent="0.25">
      <c r="A395" s="71" t="s">
        <v>351</v>
      </c>
      <c r="B395" s="71">
        <v>558.25</v>
      </c>
      <c r="C395" s="71">
        <v>13.670199999999999</v>
      </c>
      <c r="D395" s="71">
        <v>571.92020000000002</v>
      </c>
      <c r="E395" s="71">
        <v>145</v>
      </c>
      <c r="F395" s="71">
        <v>177.0093</v>
      </c>
      <c r="G395" s="71"/>
      <c r="H395" s="71">
        <v>54</v>
      </c>
      <c r="I395" s="71">
        <v>74.978700000000003</v>
      </c>
      <c r="J395" s="71"/>
      <c r="K395" s="71"/>
      <c r="L395" s="71">
        <v>13.668900000000001</v>
      </c>
      <c r="M395" s="71"/>
      <c r="N395" s="71">
        <v>0</v>
      </c>
      <c r="O395" s="71">
        <v>0</v>
      </c>
      <c r="P395" s="71">
        <v>571.92020000000002</v>
      </c>
      <c r="Q395" s="71"/>
      <c r="R395" s="71"/>
      <c r="S395" s="71"/>
      <c r="T395" s="71"/>
    </row>
    <row r="396" spans="1:20" x14ac:dyDescent="0.25">
      <c r="A396" s="71" t="s">
        <v>352</v>
      </c>
      <c r="B396" s="71">
        <v>677.75</v>
      </c>
      <c r="C396" s="71">
        <v>5.048</v>
      </c>
      <c r="D396" s="71">
        <v>682.798</v>
      </c>
      <c r="E396" s="71">
        <v>98.25</v>
      </c>
      <c r="F396" s="71">
        <v>211.32599999999999</v>
      </c>
      <c r="G396" s="71"/>
      <c r="H396" s="71">
        <v>60</v>
      </c>
      <c r="I396" s="71">
        <v>89.514799999999994</v>
      </c>
      <c r="J396" s="71"/>
      <c r="K396" s="71"/>
      <c r="L396" s="71">
        <v>16.318899999999999</v>
      </c>
      <c r="M396" s="71"/>
      <c r="N396" s="71">
        <v>0</v>
      </c>
      <c r="O396" s="71">
        <v>0</v>
      </c>
      <c r="P396" s="71">
        <v>682.798</v>
      </c>
      <c r="Q396" s="71"/>
      <c r="R396" s="71"/>
      <c r="S396" s="71"/>
      <c r="T396" s="71"/>
    </row>
    <row r="397" spans="1:20" x14ac:dyDescent="0.25">
      <c r="A397" s="71" t="s">
        <v>353</v>
      </c>
      <c r="B397" s="73">
        <v>4182.78</v>
      </c>
      <c r="C397" s="71">
        <v>84.134</v>
      </c>
      <c r="D397" s="73">
        <v>4266.9139999999998</v>
      </c>
      <c r="E397" s="71">
        <v>909.17</v>
      </c>
      <c r="F397" s="73">
        <v>1320.6098999999999</v>
      </c>
      <c r="G397" s="71"/>
      <c r="H397" s="71">
        <v>385</v>
      </c>
      <c r="I397" s="71">
        <v>559.39239999999995</v>
      </c>
      <c r="J397" s="71"/>
      <c r="K397" s="71">
        <v>72</v>
      </c>
      <c r="L397" s="71">
        <v>101.97920000000001</v>
      </c>
      <c r="M397" s="71"/>
      <c r="N397" s="71">
        <v>0</v>
      </c>
      <c r="O397" s="71">
        <v>0</v>
      </c>
      <c r="P397" s="73">
        <v>4266.9139999999998</v>
      </c>
      <c r="Q397" s="71"/>
      <c r="R397" s="71"/>
      <c r="S397" s="71"/>
      <c r="T397" s="71"/>
    </row>
    <row r="398" spans="1:20" x14ac:dyDescent="0.25">
      <c r="A398" s="71" t="s">
        <v>354</v>
      </c>
      <c r="B398" s="73">
        <v>11409.3</v>
      </c>
      <c r="C398" s="71">
        <v>439.28309999999999</v>
      </c>
      <c r="D398" s="73">
        <v>11848.5831</v>
      </c>
      <c r="E398" s="73">
        <v>3064.83</v>
      </c>
      <c r="F398" s="73">
        <v>3667.1365000000001</v>
      </c>
      <c r="G398" s="71"/>
      <c r="H398" s="68">
        <v>1242</v>
      </c>
      <c r="I398" s="73">
        <v>1553.3492000000001</v>
      </c>
      <c r="J398" s="71"/>
      <c r="K398" s="71">
        <v>695</v>
      </c>
      <c r="L398" s="71">
        <v>283.18110000000001</v>
      </c>
      <c r="M398" s="71">
        <v>247.09129999999999</v>
      </c>
      <c r="N398" s="71">
        <v>28</v>
      </c>
      <c r="O398" s="71">
        <v>0</v>
      </c>
      <c r="P398" s="73">
        <v>12123.6744</v>
      </c>
      <c r="Q398" s="71"/>
      <c r="R398" s="71"/>
      <c r="S398" s="71"/>
      <c r="T398" s="71"/>
    </row>
    <row r="399" spans="1:20" x14ac:dyDescent="0.25">
      <c r="A399" s="71" t="s">
        <v>355</v>
      </c>
      <c r="B399" s="73">
        <v>2566.46</v>
      </c>
      <c r="C399" s="71">
        <v>144.86969999999999</v>
      </c>
      <c r="D399" s="73">
        <v>2711.3296999999998</v>
      </c>
      <c r="E399" s="73">
        <v>1109.45</v>
      </c>
      <c r="F399" s="71">
        <v>839.15650000000005</v>
      </c>
      <c r="G399" s="71">
        <v>67.573400000000007</v>
      </c>
      <c r="H399" s="71">
        <v>347</v>
      </c>
      <c r="I399" s="71">
        <v>355.45530000000002</v>
      </c>
      <c r="J399" s="71"/>
      <c r="K399" s="71">
        <v>18</v>
      </c>
      <c r="L399" s="71">
        <v>64.800799999999995</v>
      </c>
      <c r="M399" s="71"/>
      <c r="N399" s="71">
        <v>24.5</v>
      </c>
      <c r="O399" s="71">
        <v>0</v>
      </c>
      <c r="P399" s="73">
        <v>2803.4031</v>
      </c>
      <c r="Q399" s="71"/>
      <c r="R399" s="71"/>
      <c r="S399" s="71"/>
      <c r="T399" s="71"/>
    </row>
    <row r="400" spans="1:20" x14ac:dyDescent="0.25">
      <c r="A400" s="71" t="s">
        <v>356</v>
      </c>
      <c r="B400" s="71">
        <v>316.04000000000002</v>
      </c>
      <c r="C400" s="71">
        <v>15.2766</v>
      </c>
      <c r="D400" s="71">
        <v>331.31659999999999</v>
      </c>
      <c r="E400" s="71">
        <v>224.36</v>
      </c>
      <c r="F400" s="71">
        <v>102.5425</v>
      </c>
      <c r="G400" s="71">
        <v>30.453600000000002</v>
      </c>
      <c r="H400" s="71">
        <v>52</v>
      </c>
      <c r="I400" s="71">
        <v>43.435600000000001</v>
      </c>
      <c r="J400" s="71">
        <v>6.4233000000000002</v>
      </c>
      <c r="K400" s="71"/>
      <c r="L400" s="71">
        <v>7.9184999999999999</v>
      </c>
      <c r="M400" s="71"/>
      <c r="N400" s="71">
        <v>13</v>
      </c>
      <c r="O400" s="71">
        <v>0</v>
      </c>
      <c r="P400" s="71">
        <v>381.19349999999997</v>
      </c>
      <c r="Q400" s="71"/>
      <c r="R400" s="71"/>
      <c r="S400" s="71"/>
      <c r="T400" s="71"/>
    </row>
    <row r="401" spans="1:20" x14ac:dyDescent="0.25">
      <c r="A401" s="71" t="s">
        <v>357</v>
      </c>
      <c r="B401" s="71">
        <v>253.815</v>
      </c>
      <c r="C401" s="71">
        <v>10.4475</v>
      </c>
      <c r="D401" s="71">
        <v>264.26249999999999</v>
      </c>
      <c r="E401" s="71">
        <v>116</v>
      </c>
      <c r="F401" s="71">
        <v>81.789199999999994</v>
      </c>
      <c r="G401" s="71">
        <v>8.5526999999999997</v>
      </c>
      <c r="H401" s="71">
        <v>46</v>
      </c>
      <c r="I401" s="71">
        <v>34.644799999999996</v>
      </c>
      <c r="J401" s="71">
        <v>8.5164000000000009</v>
      </c>
      <c r="K401" s="71">
        <v>2</v>
      </c>
      <c r="L401" s="71">
        <v>6.3159000000000001</v>
      </c>
      <c r="M401" s="71"/>
      <c r="N401" s="71">
        <v>0</v>
      </c>
      <c r="O401" s="71">
        <v>0</v>
      </c>
      <c r="P401" s="71">
        <v>281.33159999999998</v>
      </c>
      <c r="Q401" s="71"/>
      <c r="R401" s="71"/>
      <c r="S401" s="71"/>
      <c r="T401" s="71"/>
    </row>
    <row r="402" spans="1:20" x14ac:dyDescent="0.25">
      <c r="A402" s="71" t="s">
        <v>358</v>
      </c>
      <c r="B402" s="71">
        <v>326.565</v>
      </c>
      <c r="C402" s="71"/>
      <c r="D402" s="71">
        <v>326.565</v>
      </c>
      <c r="E402" s="71">
        <v>312.36</v>
      </c>
      <c r="F402" s="71">
        <v>101.0719</v>
      </c>
      <c r="G402" s="71">
        <v>52.821899999999999</v>
      </c>
      <c r="H402" s="71">
        <v>46</v>
      </c>
      <c r="I402" s="71">
        <v>42.8127</v>
      </c>
      <c r="J402" s="71">
        <v>2.3904999999999998</v>
      </c>
      <c r="K402" s="71"/>
      <c r="L402" s="71">
        <v>7.8048999999999999</v>
      </c>
      <c r="M402" s="71"/>
      <c r="N402" s="71">
        <v>0</v>
      </c>
      <c r="O402" s="71">
        <v>0</v>
      </c>
      <c r="P402" s="71">
        <v>381.7774</v>
      </c>
      <c r="Q402" s="71"/>
      <c r="R402" s="71"/>
      <c r="S402" s="71"/>
      <c r="T402" s="71"/>
    </row>
    <row r="403" spans="1:20" x14ac:dyDescent="0.25">
      <c r="A403" s="71" t="s">
        <v>359</v>
      </c>
      <c r="B403" s="71">
        <v>545.25</v>
      </c>
      <c r="C403" s="71">
        <v>8.2975999999999992</v>
      </c>
      <c r="D403" s="71">
        <v>553.54759999999999</v>
      </c>
      <c r="E403" s="71">
        <v>210</v>
      </c>
      <c r="F403" s="71">
        <v>171.32300000000001</v>
      </c>
      <c r="G403" s="71">
        <v>9.6692999999999998</v>
      </c>
      <c r="H403" s="71">
        <v>78</v>
      </c>
      <c r="I403" s="71">
        <v>72.570099999999996</v>
      </c>
      <c r="J403" s="71">
        <v>4.0724</v>
      </c>
      <c r="K403" s="71">
        <v>15</v>
      </c>
      <c r="L403" s="71">
        <v>13.229799999999999</v>
      </c>
      <c r="M403" s="71">
        <v>1.0621</v>
      </c>
      <c r="N403" s="71">
        <v>0.5</v>
      </c>
      <c r="O403" s="71">
        <v>0</v>
      </c>
      <c r="P403" s="71">
        <v>568.85140000000001</v>
      </c>
      <c r="Q403" s="71"/>
      <c r="R403" s="71"/>
      <c r="S403" s="71"/>
      <c r="T403" s="71"/>
    </row>
    <row r="404" spans="1:20" x14ac:dyDescent="0.25">
      <c r="A404" s="71" t="s">
        <v>360</v>
      </c>
      <c r="B404" s="71">
        <v>632</v>
      </c>
      <c r="C404" s="71">
        <v>28.294899999999998</v>
      </c>
      <c r="D404" s="71">
        <v>660.29489999999998</v>
      </c>
      <c r="E404" s="71">
        <v>350</v>
      </c>
      <c r="F404" s="71">
        <v>204.3613</v>
      </c>
      <c r="G404" s="71">
        <v>36.409700000000001</v>
      </c>
      <c r="H404" s="71">
        <v>128</v>
      </c>
      <c r="I404" s="71">
        <v>86.564700000000002</v>
      </c>
      <c r="J404" s="71">
        <v>31.076499999999999</v>
      </c>
      <c r="K404" s="71">
        <v>2</v>
      </c>
      <c r="L404" s="71">
        <v>15.781000000000001</v>
      </c>
      <c r="M404" s="71"/>
      <c r="N404" s="71">
        <v>2.5</v>
      </c>
      <c r="O404" s="71">
        <v>0</v>
      </c>
      <c r="P404" s="71">
        <v>730.28110000000004</v>
      </c>
      <c r="Q404" s="71"/>
      <c r="R404" s="71"/>
      <c r="S404" s="71"/>
      <c r="T404" s="71"/>
    </row>
    <row r="405" spans="1:20" x14ac:dyDescent="0.25">
      <c r="A405" s="71" t="s">
        <v>550</v>
      </c>
      <c r="B405" s="71">
        <v>58.5</v>
      </c>
      <c r="C405" s="71"/>
      <c r="D405" s="71">
        <v>35</v>
      </c>
      <c r="E405" s="71">
        <v>29.1</v>
      </c>
      <c r="F405" s="71">
        <v>18.105799999999999</v>
      </c>
      <c r="G405" s="71">
        <v>2.7494999999999998</v>
      </c>
      <c r="H405" s="71">
        <v>6</v>
      </c>
      <c r="I405" s="71">
        <v>4.5884999999999998</v>
      </c>
      <c r="J405" s="71">
        <v>1.0586</v>
      </c>
      <c r="K405" s="71"/>
      <c r="L405" s="71">
        <v>0.83650000000000002</v>
      </c>
      <c r="M405" s="71"/>
      <c r="N405" s="71">
        <v>0</v>
      </c>
      <c r="O405" s="71">
        <v>0</v>
      </c>
      <c r="P405" s="71">
        <v>62.308100000000003</v>
      </c>
      <c r="Q405" s="71"/>
      <c r="R405" s="71"/>
      <c r="S405" s="71"/>
      <c r="T405" s="71"/>
    </row>
    <row r="406" spans="1:20" x14ac:dyDescent="0.25">
      <c r="A406" s="71" t="s">
        <v>361</v>
      </c>
      <c r="B406" s="71">
        <v>429.5</v>
      </c>
      <c r="C406" s="71">
        <v>18.0289</v>
      </c>
      <c r="D406" s="71">
        <v>447.52890000000002</v>
      </c>
      <c r="E406" s="71">
        <v>305.68</v>
      </c>
      <c r="F406" s="71">
        <v>138.5102</v>
      </c>
      <c r="G406" s="71">
        <v>41.7913</v>
      </c>
      <c r="H406" s="71">
        <v>66</v>
      </c>
      <c r="I406" s="71">
        <v>58.670999999999999</v>
      </c>
      <c r="J406" s="71">
        <v>5.4966999999999997</v>
      </c>
      <c r="K406" s="71"/>
      <c r="L406" s="71">
        <v>10.6959</v>
      </c>
      <c r="M406" s="71"/>
      <c r="N406" s="71">
        <v>2.125</v>
      </c>
      <c r="O406" s="71">
        <v>0</v>
      </c>
      <c r="P406" s="71">
        <v>496.94189999999998</v>
      </c>
      <c r="Q406" s="71"/>
      <c r="R406" s="71"/>
      <c r="S406" s="71"/>
      <c r="T406" s="71"/>
    </row>
    <row r="407" spans="1:20" x14ac:dyDescent="0.25">
      <c r="A407" s="71" t="s">
        <v>362</v>
      </c>
      <c r="B407" s="71">
        <v>596</v>
      </c>
      <c r="C407" s="71">
        <v>11.4887</v>
      </c>
      <c r="D407" s="71">
        <v>607.48869999999999</v>
      </c>
      <c r="E407" s="71">
        <v>314</v>
      </c>
      <c r="F407" s="71">
        <v>188.01779999999999</v>
      </c>
      <c r="G407" s="71">
        <v>31.4956</v>
      </c>
      <c r="H407" s="71">
        <v>86</v>
      </c>
      <c r="I407" s="71">
        <v>79.641800000000003</v>
      </c>
      <c r="J407" s="71">
        <v>4.7686999999999999</v>
      </c>
      <c r="K407" s="71"/>
      <c r="L407" s="71">
        <v>14.519</v>
      </c>
      <c r="M407" s="71"/>
      <c r="N407" s="71">
        <v>14</v>
      </c>
      <c r="O407" s="71">
        <v>0</v>
      </c>
      <c r="P407" s="71">
        <v>657.75300000000004</v>
      </c>
      <c r="Q407" s="71"/>
      <c r="R407" s="71"/>
      <c r="S407" s="71"/>
      <c r="T407" s="71"/>
    </row>
    <row r="408" spans="1:20" x14ac:dyDescent="0.25">
      <c r="A408" s="71" t="s">
        <v>363</v>
      </c>
      <c r="B408" s="73">
        <v>4399.0649999999996</v>
      </c>
      <c r="C408" s="71">
        <v>114.5716</v>
      </c>
      <c r="D408" s="73">
        <v>4513.6365999999998</v>
      </c>
      <c r="E408" s="73">
        <v>2338.77</v>
      </c>
      <c r="F408" s="73">
        <v>1822.9285</v>
      </c>
      <c r="G408" s="71">
        <v>128.96039999999999</v>
      </c>
      <c r="H408" s="68">
        <v>1144</v>
      </c>
      <c r="I408" s="71">
        <v>772.16780000000006</v>
      </c>
      <c r="J408" s="71">
        <v>278.87419999999997</v>
      </c>
      <c r="K408" s="71">
        <v>196</v>
      </c>
      <c r="L408" s="71">
        <v>140.76900000000001</v>
      </c>
      <c r="M408" s="71">
        <v>33.138599999999997</v>
      </c>
      <c r="N408" s="71">
        <v>22.125</v>
      </c>
      <c r="O408" s="71">
        <v>0</v>
      </c>
      <c r="P408" s="73">
        <v>4976.7348000000002</v>
      </c>
      <c r="Q408" s="71"/>
      <c r="R408" s="71"/>
      <c r="S408" s="71"/>
      <c r="T408" s="71"/>
    </row>
    <row r="409" spans="1:20" x14ac:dyDescent="0.25">
      <c r="A409" s="71" t="s">
        <v>364</v>
      </c>
      <c r="B409" s="71">
        <v>801.5</v>
      </c>
      <c r="C409" s="71">
        <v>17.793399999999998</v>
      </c>
      <c r="D409" s="71">
        <v>819.29340000000002</v>
      </c>
      <c r="E409" s="71">
        <v>329</v>
      </c>
      <c r="F409" s="71">
        <v>253.57130000000001</v>
      </c>
      <c r="G409" s="71">
        <v>18.857199999999999</v>
      </c>
      <c r="H409" s="71">
        <v>67</v>
      </c>
      <c r="I409" s="71">
        <v>107.40940000000001</v>
      </c>
      <c r="J409" s="71"/>
      <c r="K409" s="71">
        <v>1</v>
      </c>
      <c r="L409" s="71">
        <v>19.581099999999999</v>
      </c>
      <c r="M409" s="71"/>
      <c r="N409" s="71">
        <v>0</v>
      </c>
      <c r="O409" s="71">
        <v>0</v>
      </c>
      <c r="P409" s="71">
        <v>838.15060000000005</v>
      </c>
      <c r="Q409" s="71"/>
      <c r="R409" s="71"/>
      <c r="S409" s="71"/>
      <c r="T409" s="71"/>
    </row>
    <row r="410" spans="1:20" x14ac:dyDescent="0.25">
      <c r="A410" s="71" t="s">
        <v>365</v>
      </c>
      <c r="B410" s="71">
        <v>500.04</v>
      </c>
      <c r="C410" s="71">
        <v>24.263999999999999</v>
      </c>
      <c r="D410" s="71">
        <v>524.30399999999997</v>
      </c>
      <c r="E410" s="71">
        <v>195.62</v>
      </c>
      <c r="F410" s="71">
        <v>162.27209999999999</v>
      </c>
      <c r="G410" s="71">
        <v>8.3359000000000005</v>
      </c>
      <c r="H410" s="71">
        <v>58</v>
      </c>
      <c r="I410" s="71">
        <v>68.7363</v>
      </c>
      <c r="J410" s="71"/>
      <c r="K410" s="71"/>
      <c r="L410" s="71">
        <v>12.530900000000001</v>
      </c>
      <c r="M410" s="71"/>
      <c r="N410" s="71">
        <v>3.5</v>
      </c>
      <c r="O410" s="71">
        <v>0</v>
      </c>
      <c r="P410" s="71">
        <v>536.13990000000001</v>
      </c>
      <c r="Q410" s="71"/>
      <c r="R410" s="71"/>
      <c r="S410" s="71"/>
      <c r="T410" s="71"/>
    </row>
    <row r="411" spans="1:20" x14ac:dyDescent="0.25">
      <c r="A411" s="71" t="s">
        <v>366</v>
      </c>
      <c r="B411" s="73">
        <v>1336.7</v>
      </c>
      <c r="C411" s="71">
        <v>39.5779</v>
      </c>
      <c r="D411" s="73">
        <v>1376.2779</v>
      </c>
      <c r="E411" s="71"/>
      <c r="F411" s="71">
        <v>425.95800000000003</v>
      </c>
      <c r="G411" s="71"/>
      <c r="H411" s="71"/>
      <c r="I411" s="71">
        <v>180.43</v>
      </c>
      <c r="J411" s="71"/>
      <c r="K411" s="71"/>
      <c r="L411" s="71">
        <v>32.893000000000001</v>
      </c>
      <c r="M411" s="71"/>
      <c r="N411" s="71">
        <v>6.5</v>
      </c>
      <c r="O411" s="71">
        <v>0</v>
      </c>
      <c r="P411" s="73">
        <v>1382.7779</v>
      </c>
      <c r="Q411" s="71"/>
      <c r="R411" s="71"/>
      <c r="S411" s="71"/>
      <c r="T411" s="71"/>
    </row>
    <row r="412" spans="1:20" x14ac:dyDescent="0.25">
      <c r="A412" s="71" t="s">
        <v>367</v>
      </c>
      <c r="B412" s="71">
        <v>588.505</v>
      </c>
      <c r="C412" s="71">
        <v>30.993500000000001</v>
      </c>
      <c r="D412" s="71">
        <v>619.49850000000004</v>
      </c>
      <c r="E412" s="71">
        <v>273.38</v>
      </c>
      <c r="F412" s="71">
        <v>191.73480000000001</v>
      </c>
      <c r="G412" s="71">
        <v>20.411300000000001</v>
      </c>
      <c r="H412" s="71">
        <v>82</v>
      </c>
      <c r="I412" s="71">
        <v>81.216300000000004</v>
      </c>
      <c r="J412" s="71">
        <v>0.58779999999999999</v>
      </c>
      <c r="K412" s="71">
        <v>10</v>
      </c>
      <c r="L412" s="71">
        <v>14.805999999999999</v>
      </c>
      <c r="M412" s="71"/>
      <c r="N412" s="71">
        <v>3.5</v>
      </c>
      <c r="O412" s="71">
        <v>0</v>
      </c>
      <c r="P412" s="71">
        <v>643.99760000000003</v>
      </c>
      <c r="Q412" s="71"/>
      <c r="R412" s="71"/>
      <c r="S412" s="71"/>
      <c r="T412" s="71"/>
    </row>
    <row r="413" spans="1:20" x14ac:dyDescent="0.25">
      <c r="A413" s="71" t="s">
        <v>368</v>
      </c>
      <c r="B413" s="71">
        <v>790.44</v>
      </c>
      <c r="C413" s="71">
        <v>23.3034</v>
      </c>
      <c r="D413" s="71">
        <v>813.74339999999995</v>
      </c>
      <c r="E413" s="71">
        <v>301.72000000000003</v>
      </c>
      <c r="F413" s="71">
        <v>251.8536</v>
      </c>
      <c r="G413" s="71">
        <v>12.4666</v>
      </c>
      <c r="H413" s="71">
        <v>133</v>
      </c>
      <c r="I413" s="71">
        <v>106.6818</v>
      </c>
      <c r="J413" s="71">
        <v>19.738700000000001</v>
      </c>
      <c r="K413" s="71">
        <v>3</v>
      </c>
      <c r="L413" s="71">
        <v>19.448499999999999</v>
      </c>
      <c r="M413" s="71"/>
      <c r="N413" s="71">
        <v>0</v>
      </c>
      <c r="O413" s="71">
        <v>0</v>
      </c>
      <c r="P413" s="71">
        <v>845.94870000000003</v>
      </c>
      <c r="Q413" s="71"/>
      <c r="R413" s="71"/>
      <c r="S413" s="71"/>
      <c r="T413" s="71"/>
    </row>
    <row r="414" spans="1:20" x14ac:dyDescent="0.25">
      <c r="A414" s="71" t="s">
        <v>369</v>
      </c>
      <c r="B414" s="71">
        <v>318.20999999999998</v>
      </c>
      <c r="C414" s="71"/>
      <c r="D414" s="71">
        <v>318.20999999999998</v>
      </c>
      <c r="E414" s="71">
        <v>96.43</v>
      </c>
      <c r="F414" s="71">
        <v>98.486000000000004</v>
      </c>
      <c r="G414" s="71"/>
      <c r="H414" s="71">
        <v>41</v>
      </c>
      <c r="I414" s="71">
        <v>41.717300000000002</v>
      </c>
      <c r="J414" s="71"/>
      <c r="K414" s="71"/>
      <c r="L414" s="71">
        <v>7.6052</v>
      </c>
      <c r="M414" s="71"/>
      <c r="N414" s="71">
        <v>0</v>
      </c>
      <c r="O414" s="71">
        <v>0</v>
      </c>
      <c r="P414" s="71">
        <v>318.20999999999998</v>
      </c>
      <c r="Q414" s="71"/>
      <c r="R414" s="71"/>
      <c r="S414" s="71"/>
      <c r="T414" s="71"/>
    </row>
    <row r="415" spans="1:20" x14ac:dyDescent="0.25">
      <c r="A415" s="71" t="s">
        <v>551</v>
      </c>
      <c r="B415" s="71">
        <v>114.79</v>
      </c>
      <c r="C415" s="71"/>
      <c r="D415" s="71">
        <v>82</v>
      </c>
      <c r="E415" s="71">
        <v>46</v>
      </c>
      <c r="F415" s="71">
        <v>35.527500000000003</v>
      </c>
      <c r="G415" s="71">
        <v>2.6181000000000001</v>
      </c>
      <c r="H415" s="71">
        <v>14</v>
      </c>
      <c r="I415" s="71">
        <v>10.7502</v>
      </c>
      <c r="J415" s="71">
        <v>2.4373999999999998</v>
      </c>
      <c r="K415" s="71"/>
      <c r="L415" s="71">
        <v>1.9598</v>
      </c>
      <c r="M415" s="71"/>
      <c r="N415" s="71">
        <v>0.5</v>
      </c>
      <c r="O415" s="71">
        <v>0</v>
      </c>
      <c r="P415" s="71">
        <v>120.3455</v>
      </c>
      <c r="Q415" s="71"/>
      <c r="R415" s="71"/>
      <c r="S415" s="71"/>
      <c r="T415" s="71"/>
    </row>
    <row r="416" spans="1:20" x14ac:dyDescent="0.25">
      <c r="A416" s="71" t="s">
        <v>370</v>
      </c>
      <c r="B416" s="71">
        <v>208.5</v>
      </c>
      <c r="C416" s="71"/>
      <c r="D416" s="71">
        <v>208.5</v>
      </c>
      <c r="E416" s="71">
        <v>106</v>
      </c>
      <c r="F416" s="71">
        <v>64.530799999999999</v>
      </c>
      <c r="G416" s="71">
        <v>10.3673</v>
      </c>
      <c r="H416" s="71">
        <v>36</v>
      </c>
      <c r="I416" s="71">
        <v>27.334399999999999</v>
      </c>
      <c r="J416" s="71">
        <v>6.4992000000000001</v>
      </c>
      <c r="K416" s="71"/>
      <c r="L416" s="71">
        <v>4.9832000000000001</v>
      </c>
      <c r="M416" s="71"/>
      <c r="N416" s="71">
        <v>0</v>
      </c>
      <c r="O416" s="71">
        <v>0</v>
      </c>
      <c r="P416" s="71">
        <v>225.3665</v>
      </c>
      <c r="Q416" s="71"/>
      <c r="R416" s="71"/>
      <c r="S416" s="71"/>
      <c r="T416" s="71"/>
    </row>
    <row r="417" spans="1:20" x14ac:dyDescent="0.25">
      <c r="A417" s="71" t="s">
        <v>371</v>
      </c>
      <c r="B417" s="71">
        <v>595.1</v>
      </c>
      <c r="C417" s="71">
        <v>5.0156000000000001</v>
      </c>
      <c r="D417" s="71">
        <v>600.11559999999997</v>
      </c>
      <c r="E417" s="71">
        <v>369.5</v>
      </c>
      <c r="F417" s="71">
        <v>185.73580000000001</v>
      </c>
      <c r="G417" s="71">
        <v>45.941099999999999</v>
      </c>
      <c r="H417" s="71">
        <v>78</v>
      </c>
      <c r="I417" s="71">
        <v>78.675200000000004</v>
      </c>
      <c r="J417" s="71"/>
      <c r="K417" s="71"/>
      <c r="L417" s="71">
        <v>14.3428</v>
      </c>
      <c r="M417" s="71"/>
      <c r="N417" s="71">
        <v>0</v>
      </c>
      <c r="O417" s="71">
        <v>0</v>
      </c>
      <c r="P417" s="71">
        <v>646.05669999999998</v>
      </c>
      <c r="Q417" s="71"/>
      <c r="R417" s="71"/>
      <c r="S417" s="71"/>
      <c r="T417" s="71"/>
    </row>
    <row r="418" spans="1:20" x14ac:dyDescent="0.25">
      <c r="A418" s="71" t="s">
        <v>372</v>
      </c>
      <c r="B418" s="73">
        <v>1914.46</v>
      </c>
      <c r="C418" s="71">
        <v>29.588899999999999</v>
      </c>
      <c r="D418" s="73">
        <v>1944.0489</v>
      </c>
      <c r="E418" s="71">
        <v>996.44</v>
      </c>
      <c r="F418" s="71">
        <v>601.68309999999997</v>
      </c>
      <c r="G418" s="71">
        <v>98.6892</v>
      </c>
      <c r="H418" s="71">
        <v>351</v>
      </c>
      <c r="I418" s="71">
        <v>254.8648</v>
      </c>
      <c r="J418" s="71">
        <v>72.101399999999998</v>
      </c>
      <c r="K418" s="71">
        <v>15</v>
      </c>
      <c r="L418" s="71">
        <v>46.462800000000001</v>
      </c>
      <c r="M418" s="71"/>
      <c r="N418" s="71">
        <v>22.75</v>
      </c>
      <c r="O418" s="71">
        <v>0</v>
      </c>
      <c r="P418" s="73">
        <v>2137.5895</v>
      </c>
      <c r="Q418" s="71"/>
      <c r="R418" s="71"/>
      <c r="S418" s="71"/>
      <c r="T418" s="71"/>
    </row>
    <row r="419" spans="1:20" x14ac:dyDescent="0.25">
      <c r="A419" s="71" t="s">
        <v>373</v>
      </c>
      <c r="B419" s="73">
        <v>1097</v>
      </c>
      <c r="C419" s="71">
        <v>32.420999999999999</v>
      </c>
      <c r="D419" s="73">
        <v>1129.421</v>
      </c>
      <c r="E419" s="71">
        <v>227</v>
      </c>
      <c r="F419" s="71">
        <v>349.55579999999998</v>
      </c>
      <c r="G419" s="71"/>
      <c r="H419" s="71">
        <v>139</v>
      </c>
      <c r="I419" s="71">
        <v>148.06710000000001</v>
      </c>
      <c r="J419" s="71"/>
      <c r="K419" s="71"/>
      <c r="L419" s="71">
        <v>26.993200000000002</v>
      </c>
      <c r="M419" s="71"/>
      <c r="N419" s="71">
        <v>0</v>
      </c>
      <c r="O419" s="71">
        <v>0</v>
      </c>
      <c r="P419" s="73">
        <v>1129.421</v>
      </c>
      <c r="Q419" s="71"/>
      <c r="R419" s="71"/>
      <c r="S419" s="71"/>
      <c r="T419" s="71"/>
    </row>
    <row r="420" spans="1:20" x14ac:dyDescent="0.25">
      <c r="A420" s="71" t="s">
        <v>374</v>
      </c>
      <c r="B420" s="71">
        <v>262.26</v>
      </c>
      <c r="C420" s="71">
        <v>10.4847</v>
      </c>
      <c r="D420" s="71">
        <v>272.74470000000002</v>
      </c>
      <c r="E420" s="71">
        <v>131.26</v>
      </c>
      <c r="F420" s="71">
        <v>84.414500000000004</v>
      </c>
      <c r="G420" s="71">
        <v>11.711399999999999</v>
      </c>
      <c r="H420" s="71">
        <v>45</v>
      </c>
      <c r="I420" s="71">
        <v>35.756799999999998</v>
      </c>
      <c r="J420" s="71">
        <v>6.9324000000000003</v>
      </c>
      <c r="K420" s="71"/>
      <c r="L420" s="71">
        <v>6.5186000000000002</v>
      </c>
      <c r="M420" s="71"/>
      <c r="N420" s="71">
        <v>2.2850000000000001</v>
      </c>
      <c r="O420" s="71">
        <v>0</v>
      </c>
      <c r="P420" s="71">
        <v>293.67349999999999</v>
      </c>
      <c r="Q420" s="71"/>
      <c r="R420" s="71"/>
      <c r="S420" s="71"/>
      <c r="T420" s="71"/>
    </row>
    <row r="421" spans="1:20" x14ac:dyDescent="0.25">
      <c r="A421" s="71" t="s">
        <v>375</v>
      </c>
      <c r="B421" s="71">
        <v>199.97499999999999</v>
      </c>
      <c r="C421" s="71">
        <v>2.9104000000000001</v>
      </c>
      <c r="D421" s="71">
        <v>202.8854</v>
      </c>
      <c r="E421" s="71">
        <v>93.06</v>
      </c>
      <c r="F421" s="71">
        <v>62.792999999999999</v>
      </c>
      <c r="G421" s="71">
        <v>7.5667</v>
      </c>
      <c r="H421" s="71">
        <v>30</v>
      </c>
      <c r="I421" s="71">
        <v>26.598299999999998</v>
      </c>
      <c r="J421" s="71">
        <v>2.5512999999999999</v>
      </c>
      <c r="K421" s="71"/>
      <c r="L421" s="71">
        <v>4.8490000000000002</v>
      </c>
      <c r="M421" s="71"/>
      <c r="N421" s="71">
        <v>0</v>
      </c>
      <c r="O421" s="71">
        <v>0</v>
      </c>
      <c r="P421" s="71">
        <v>213.0034</v>
      </c>
      <c r="Q421" s="71"/>
      <c r="R421" s="71"/>
      <c r="S421" s="71"/>
      <c r="T421" s="71"/>
    </row>
    <row r="422" spans="1:20" x14ac:dyDescent="0.25">
      <c r="A422" s="71" t="s">
        <v>376</v>
      </c>
      <c r="B422" s="73">
        <v>1444.9749999999999</v>
      </c>
      <c r="C422" s="71">
        <v>37.6509</v>
      </c>
      <c r="D422" s="73">
        <v>1482.6259</v>
      </c>
      <c r="E422" s="71">
        <v>566.03</v>
      </c>
      <c r="F422" s="71">
        <v>458.87270000000001</v>
      </c>
      <c r="G422" s="71">
        <v>26.789300000000001</v>
      </c>
      <c r="H422" s="71">
        <v>172</v>
      </c>
      <c r="I422" s="71">
        <v>194.3723</v>
      </c>
      <c r="J422" s="71"/>
      <c r="K422" s="71">
        <v>1</v>
      </c>
      <c r="L422" s="71">
        <v>35.434800000000003</v>
      </c>
      <c r="M422" s="71"/>
      <c r="N422" s="71">
        <v>0</v>
      </c>
      <c r="O422" s="71">
        <v>0</v>
      </c>
      <c r="P422" s="73">
        <v>1509.4151999999999</v>
      </c>
      <c r="Q422" s="71"/>
      <c r="R422" s="71"/>
      <c r="S422" s="71"/>
      <c r="T422" s="71"/>
    </row>
    <row r="423" spans="1:20" x14ac:dyDescent="0.25">
      <c r="A423" s="71" t="s">
        <v>552</v>
      </c>
      <c r="B423" s="71">
        <v>52.5</v>
      </c>
      <c r="C423" s="71"/>
      <c r="D423" s="71">
        <v>34</v>
      </c>
      <c r="E423" s="71">
        <v>33.75</v>
      </c>
      <c r="F423" s="71">
        <v>16.248799999999999</v>
      </c>
      <c r="G423" s="71">
        <v>4.3758999999999997</v>
      </c>
      <c r="H423" s="71">
        <v>5</v>
      </c>
      <c r="I423" s="71">
        <v>4.4573999999999998</v>
      </c>
      <c r="J423" s="71">
        <v>0.40699999999999997</v>
      </c>
      <c r="K423" s="71"/>
      <c r="L423" s="71">
        <v>0.81259999999999999</v>
      </c>
      <c r="M423" s="71"/>
      <c r="N423" s="71">
        <v>0</v>
      </c>
      <c r="O423" s="71">
        <v>0</v>
      </c>
      <c r="P423" s="71">
        <v>57.282899999999998</v>
      </c>
      <c r="Q423" s="71"/>
      <c r="R423" s="71"/>
      <c r="S423" s="71"/>
      <c r="T423" s="71"/>
    </row>
    <row r="424" spans="1:20" x14ac:dyDescent="0.25">
      <c r="A424" s="71" t="s">
        <v>377</v>
      </c>
      <c r="B424" s="71">
        <v>400.83</v>
      </c>
      <c r="C424" s="71">
        <v>15.148300000000001</v>
      </c>
      <c r="D424" s="71">
        <v>415.97829999999999</v>
      </c>
      <c r="E424" s="71">
        <v>261.02</v>
      </c>
      <c r="F424" s="71">
        <v>128.74529999999999</v>
      </c>
      <c r="G424" s="71">
        <v>33.0687</v>
      </c>
      <c r="H424" s="71">
        <v>41</v>
      </c>
      <c r="I424" s="71">
        <v>54.534799999999997</v>
      </c>
      <c r="J424" s="71"/>
      <c r="K424" s="71"/>
      <c r="L424" s="71">
        <v>9.9419000000000004</v>
      </c>
      <c r="M424" s="71"/>
      <c r="N424" s="71">
        <v>7</v>
      </c>
      <c r="O424" s="71">
        <v>0</v>
      </c>
      <c r="P424" s="71">
        <v>456.04700000000003</v>
      </c>
      <c r="Q424" s="71"/>
      <c r="R424" s="71"/>
      <c r="S424" s="71"/>
      <c r="T424" s="71"/>
    </row>
    <row r="425" spans="1:20" x14ac:dyDescent="0.25">
      <c r="A425" s="71" t="s">
        <v>378</v>
      </c>
      <c r="B425" s="71">
        <v>204.5</v>
      </c>
      <c r="C425" s="71"/>
      <c r="D425" s="71">
        <v>204.5</v>
      </c>
      <c r="E425" s="71">
        <v>136.5</v>
      </c>
      <c r="F425" s="71">
        <v>63.2928</v>
      </c>
      <c r="G425" s="71">
        <v>18.3018</v>
      </c>
      <c r="H425" s="71">
        <v>31</v>
      </c>
      <c r="I425" s="71">
        <v>26.81</v>
      </c>
      <c r="J425" s="71">
        <v>3.1425000000000001</v>
      </c>
      <c r="K425" s="71"/>
      <c r="L425" s="71">
        <v>4.8875999999999999</v>
      </c>
      <c r="M425" s="71"/>
      <c r="N425" s="71">
        <v>0</v>
      </c>
      <c r="O425" s="71">
        <v>0</v>
      </c>
      <c r="P425" s="71">
        <v>225.9443</v>
      </c>
      <c r="Q425" s="71"/>
      <c r="R425" s="71"/>
      <c r="S425" s="71"/>
      <c r="T425" s="71"/>
    </row>
    <row r="426" spans="1:20" x14ac:dyDescent="0.25">
      <c r="A426" s="71" t="s">
        <v>379</v>
      </c>
      <c r="B426" s="71">
        <v>170.51</v>
      </c>
      <c r="C426" s="71"/>
      <c r="D426" s="71">
        <v>170.51</v>
      </c>
      <c r="E426" s="71">
        <v>118.52</v>
      </c>
      <c r="F426" s="71">
        <v>52.772799999999997</v>
      </c>
      <c r="G426" s="71">
        <v>16.436800000000002</v>
      </c>
      <c r="H426" s="71">
        <v>42</v>
      </c>
      <c r="I426" s="71">
        <v>22.353899999999999</v>
      </c>
      <c r="J426" s="71">
        <v>14.7346</v>
      </c>
      <c r="K426" s="71"/>
      <c r="L426" s="71">
        <v>4.0751999999999997</v>
      </c>
      <c r="M426" s="71"/>
      <c r="N426" s="71">
        <v>0</v>
      </c>
      <c r="O426" s="71">
        <v>0</v>
      </c>
      <c r="P426" s="71">
        <v>201.6814</v>
      </c>
      <c r="Q426" s="71"/>
      <c r="R426" s="71"/>
      <c r="S426" s="71"/>
      <c r="T426" s="71"/>
    </row>
    <row r="427" spans="1:20" x14ac:dyDescent="0.25">
      <c r="A427" s="71" t="s">
        <v>380</v>
      </c>
      <c r="B427" s="71">
        <v>384</v>
      </c>
      <c r="C427" s="71"/>
      <c r="D427" s="71">
        <v>384</v>
      </c>
      <c r="E427" s="71">
        <v>261</v>
      </c>
      <c r="F427" s="71">
        <v>118.848</v>
      </c>
      <c r="G427" s="71">
        <v>35.537999999999997</v>
      </c>
      <c r="H427" s="71">
        <v>50</v>
      </c>
      <c r="I427" s="71">
        <v>50.342399999999998</v>
      </c>
      <c r="J427" s="71"/>
      <c r="K427" s="71"/>
      <c r="L427" s="71">
        <v>9.1776</v>
      </c>
      <c r="M427" s="71"/>
      <c r="N427" s="71">
        <v>0</v>
      </c>
      <c r="O427" s="71">
        <v>0</v>
      </c>
      <c r="P427" s="71">
        <v>419.53800000000001</v>
      </c>
      <c r="Q427" s="71"/>
      <c r="R427" s="71"/>
      <c r="S427" s="71"/>
      <c r="T427" s="71"/>
    </row>
    <row r="428" spans="1:20" x14ac:dyDescent="0.25">
      <c r="A428" s="71" t="s">
        <v>381</v>
      </c>
      <c r="B428" s="73">
        <v>1414.1949999999999</v>
      </c>
      <c r="C428" s="71">
        <v>30.626200000000001</v>
      </c>
      <c r="D428" s="73">
        <v>1444.8212000000001</v>
      </c>
      <c r="E428" s="73">
        <v>1068.71</v>
      </c>
      <c r="F428" s="71">
        <v>447.17219999999998</v>
      </c>
      <c r="G428" s="71">
        <v>155.38380000000001</v>
      </c>
      <c r="H428" s="71">
        <v>202</v>
      </c>
      <c r="I428" s="71">
        <v>189.4161</v>
      </c>
      <c r="J428" s="71">
        <v>9.4380000000000006</v>
      </c>
      <c r="K428" s="71"/>
      <c r="L428" s="71">
        <v>34.531199999999998</v>
      </c>
      <c r="M428" s="71"/>
      <c r="N428" s="71">
        <v>0</v>
      </c>
      <c r="O428" s="71">
        <v>0</v>
      </c>
      <c r="P428" s="73">
        <v>1609.643</v>
      </c>
      <c r="Q428" s="71"/>
      <c r="R428" s="71"/>
      <c r="S428" s="71"/>
      <c r="T428" s="71"/>
    </row>
    <row r="429" spans="1:20" x14ac:dyDescent="0.25">
      <c r="A429" s="71" t="s">
        <v>553</v>
      </c>
      <c r="B429" s="71">
        <v>138.5</v>
      </c>
      <c r="C429" s="71"/>
      <c r="D429" s="71">
        <v>108.5</v>
      </c>
      <c r="E429" s="71">
        <v>103</v>
      </c>
      <c r="F429" s="71">
        <v>42.8658</v>
      </c>
      <c r="G429" s="71">
        <v>15.0336</v>
      </c>
      <c r="H429" s="71">
        <v>19</v>
      </c>
      <c r="I429" s="71">
        <v>14.224399999999999</v>
      </c>
      <c r="J429" s="71">
        <v>3.5817000000000001</v>
      </c>
      <c r="K429" s="71"/>
      <c r="L429" s="71">
        <v>2.5931999999999999</v>
      </c>
      <c r="M429" s="71"/>
      <c r="N429" s="71">
        <v>0</v>
      </c>
      <c r="O429" s="71">
        <v>0</v>
      </c>
      <c r="P429" s="71">
        <v>157.11529999999999</v>
      </c>
      <c r="Q429" s="71"/>
      <c r="R429" s="71"/>
      <c r="S429" s="71"/>
      <c r="T429" s="71"/>
    </row>
    <row r="430" spans="1:20" x14ac:dyDescent="0.25">
      <c r="A430" s="71" t="s">
        <v>554</v>
      </c>
      <c r="B430" s="71">
        <v>138</v>
      </c>
      <c r="C430" s="71"/>
      <c r="D430" s="71">
        <v>109</v>
      </c>
      <c r="E430" s="71">
        <v>94.03</v>
      </c>
      <c r="F430" s="71">
        <v>42.710999999999999</v>
      </c>
      <c r="G430" s="71">
        <v>12.8306</v>
      </c>
      <c r="H430" s="71">
        <v>18</v>
      </c>
      <c r="I430" s="71">
        <v>14.289899999999999</v>
      </c>
      <c r="J430" s="71">
        <v>2.7826</v>
      </c>
      <c r="K430" s="71"/>
      <c r="L430" s="71">
        <v>2.6051000000000002</v>
      </c>
      <c r="M430" s="71"/>
      <c r="N430" s="71">
        <v>0</v>
      </c>
      <c r="O430" s="71">
        <v>0</v>
      </c>
      <c r="P430" s="71">
        <v>153.61320000000001</v>
      </c>
      <c r="Q430" s="71"/>
      <c r="R430" s="71"/>
      <c r="S430" s="71"/>
      <c r="T430" s="71"/>
    </row>
    <row r="431" spans="1:20" x14ac:dyDescent="0.25">
      <c r="A431" s="71" t="s">
        <v>382</v>
      </c>
      <c r="B431" s="73">
        <v>16392.29</v>
      </c>
      <c r="C431" s="71">
        <v>316.53039999999999</v>
      </c>
      <c r="D431" s="73">
        <v>16708.820400000001</v>
      </c>
      <c r="E431" s="73">
        <v>3155.85</v>
      </c>
      <c r="F431" s="73">
        <v>5171.3798999999999</v>
      </c>
      <c r="G431" s="71"/>
      <c r="H431" s="68">
        <v>2655</v>
      </c>
      <c r="I431" s="73">
        <v>2190.5264000000002</v>
      </c>
      <c r="J431" s="71">
        <v>348.35520000000002</v>
      </c>
      <c r="K431" s="71">
        <v>874</v>
      </c>
      <c r="L431" s="71">
        <v>399.3408</v>
      </c>
      <c r="M431" s="71">
        <v>284.7955</v>
      </c>
      <c r="N431" s="71">
        <v>0</v>
      </c>
      <c r="O431" s="71">
        <v>0</v>
      </c>
      <c r="P431" s="73">
        <v>17341.971099999999</v>
      </c>
      <c r="Q431" s="71"/>
      <c r="R431" s="71"/>
      <c r="S431" s="71"/>
      <c r="T431" s="71"/>
    </row>
    <row r="432" spans="1:20" x14ac:dyDescent="0.25">
      <c r="A432" s="71" t="s">
        <v>383</v>
      </c>
      <c r="B432" s="73">
        <v>16347.715</v>
      </c>
      <c r="C432" s="71">
        <v>127.873</v>
      </c>
      <c r="D432" s="73">
        <v>16475.588</v>
      </c>
      <c r="E432" s="73">
        <v>2518.91</v>
      </c>
      <c r="F432" s="73">
        <v>5099.1944999999996</v>
      </c>
      <c r="G432" s="71"/>
      <c r="H432" s="68">
        <v>2185</v>
      </c>
      <c r="I432" s="73">
        <v>2159.9495999999999</v>
      </c>
      <c r="J432" s="71">
        <v>18.787800000000001</v>
      </c>
      <c r="K432" s="71">
        <v>633</v>
      </c>
      <c r="L432" s="71">
        <v>393.76659999999998</v>
      </c>
      <c r="M432" s="71">
        <v>143.5401</v>
      </c>
      <c r="N432" s="71">
        <v>0</v>
      </c>
      <c r="O432" s="71">
        <v>0</v>
      </c>
      <c r="P432" s="73">
        <v>16637.9159</v>
      </c>
      <c r="Q432" s="71"/>
      <c r="R432" s="71"/>
      <c r="S432" s="71"/>
      <c r="T432" s="71"/>
    </row>
    <row r="433" spans="1:20" x14ac:dyDescent="0.25">
      <c r="A433" s="71" t="s">
        <v>384</v>
      </c>
      <c r="B433" s="73">
        <v>17276.62</v>
      </c>
      <c r="C433" s="71">
        <v>86.344700000000003</v>
      </c>
      <c r="D433" s="73">
        <v>17362.9647</v>
      </c>
      <c r="E433" s="73">
        <v>2592.77</v>
      </c>
      <c r="F433" s="73">
        <v>5373.8375999999998</v>
      </c>
      <c r="G433" s="71"/>
      <c r="H433" s="68">
        <v>2660</v>
      </c>
      <c r="I433" s="73">
        <v>2276.2847000000002</v>
      </c>
      <c r="J433" s="71">
        <v>287.78649999999999</v>
      </c>
      <c r="K433" s="71">
        <v>417</v>
      </c>
      <c r="L433" s="71">
        <v>414.97489999999999</v>
      </c>
      <c r="M433" s="71">
        <v>1.2151000000000001</v>
      </c>
      <c r="N433" s="71">
        <v>0</v>
      </c>
      <c r="O433" s="71">
        <v>0</v>
      </c>
      <c r="P433" s="73">
        <v>17651.9663</v>
      </c>
      <c r="Q433" s="71"/>
      <c r="R433" s="71"/>
      <c r="S433" s="71"/>
      <c r="T433" s="71"/>
    </row>
    <row r="434" spans="1:20" x14ac:dyDescent="0.25">
      <c r="A434" s="71" t="s">
        <v>385</v>
      </c>
      <c r="B434" s="73">
        <v>4440.6499999999996</v>
      </c>
      <c r="C434" s="71">
        <v>1.0739000000000001</v>
      </c>
      <c r="D434" s="73">
        <v>4441.7239</v>
      </c>
      <c r="E434" s="73">
        <v>1722.2</v>
      </c>
      <c r="F434" s="73">
        <v>1374.7135000000001</v>
      </c>
      <c r="G434" s="71">
        <v>86.871600000000001</v>
      </c>
      <c r="H434" s="71">
        <v>876</v>
      </c>
      <c r="I434" s="71">
        <v>582.30999999999995</v>
      </c>
      <c r="J434" s="71">
        <v>220.26750000000001</v>
      </c>
      <c r="K434" s="71">
        <v>228</v>
      </c>
      <c r="L434" s="71">
        <v>106.1572</v>
      </c>
      <c r="M434" s="71">
        <v>73.105699999999999</v>
      </c>
      <c r="N434" s="71">
        <v>6.4349999999999996</v>
      </c>
      <c r="O434" s="71">
        <v>0</v>
      </c>
      <c r="P434" s="73">
        <v>4828.4036999999998</v>
      </c>
      <c r="Q434" s="71"/>
      <c r="R434" s="71"/>
      <c r="S434" s="71"/>
      <c r="T434" s="71"/>
    </row>
    <row r="435" spans="1:20" x14ac:dyDescent="0.25">
      <c r="A435" s="71" t="s">
        <v>386</v>
      </c>
      <c r="B435" s="73">
        <v>2294.4650000000001</v>
      </c>
      <c r="C435" s="71">
        <v>10.7561</v>
      </c>
      <c r="D435" s="73">
        <v>2305.2211000000002</v>
      </c>
      <c r="E435" s="71">
        <v>590.70000000000005</v>
      </c>
      <c r="F435" s="71">
        <v>713.46590000000003</v>
      </c>
      <c r="G435" s="71"/>
      <c r="H435" s="71">
        <v>376</v>
      </c>
      <c r="I435" s="71">
        <v>302.21449999999999</v>
      </c>
      <c r="J435" s="71">
        <v>55.339100000000002</v>
      </c>
      <c r="K435" s="71">
        <v>78</v>
      </c>
      <c r="L435" s="71">
        <v>55.094799999999999</v>
      </c>
      <c r="M435" s="71">
        <v>13.7431</v>
      </c>
      <c r="N435" s="71">
        <v>10</v>
      </c>
      <c r="O435" s="71">
        <v>0</v>
      </c>
      <c r="P435" s="73">
        <v>2384.3033</v>
      </c>
      <c r="Q435" s="71"/>
      <c r="R435" s="71"/>
      <c r="S435" s="71"/>
      <c r="T435" s="71"/>
    </row>
    <row r="436" spans="1:20" x14ac:dyDescent="0.25">
      <c r="A436" s="71" t="s">
        <v>387</v>
      </c>
      <c r="B436" s="71">
        <v>290.5</v>
      </c>
      <c r="C436" s="71"/>
      <c r="D436" s="71">
        <v>290.5</v>
      </c>
      <c r="E436" s="71">
        <v>142</v>
      </c>
      <c r="F436" s="71">
        <v>89.909800000000004</v>
      </c>
      <c r="G436" s="71">
        <v>13.022600000000001</v>
      </c>
      <c r="H436" s="71">
        <v>33</v>
      </c>
      <c r="I436" s="71">
        <v>38.084600000000002</v>
      </c>
      <c r="J436" s="71"/>
      <c r="K436" s="71"/>
      <c r="L436" s="71">
        <v>6.9429999999999996</v>
      </c>
      <c r="M436" s="71"/>
      <c r="N436" s="71">
        <v>0</v>
      </c>
      <c r="O436" s="71">
        <v>0</v>
      </c>
      <c r="P436" s="71">
        <v>303.52260000000001</v>
      </c>
      <c r="Q436" s="71"/>
      <c r="R436" s="71"/>
      <c r="S436" s="71"/>
      <c r="T436" s="71"/>
    </row>
    <row r="437" spans="1:20" x14ac:dyDescent="0.25">
      <c r="A437" s="71" t="s">
        <v>555</v>
      </c>
      <c r="B437" s="71">
        <v>72</v>
      </c>
      <c r="C437" s="71">
        <v>0.18679999999999999</v>
      </c>
      <c r="D437" s="71">
        <v>43.5</v>
      </c>
      <c r="E437" s="71">
        <v>51</v>
      </c>
      <c r="F437" s="71">
        <v>22.341799999999999</v>
      </c>
      <c r="G437" s="71">
        <v>7.1645000000000003</v>
      </c>
      <c r="H437" s="71">
        <v>3</v>
      </c>
      <c r="I437" s="71">
        <v>5.7028999999999996</v>
      </c>
      <c r="J437" s="71"/>
      <c r="K437" s="71"/>
      <c r="L437" s="71">
        <v>1.0397000000000001</v>
      </c>
      <c r="M437" s="71"/>
      <c r="N437" s="71">
        <v>0</v>
      </c>
      <c r="O437" s="71">
        <v>0</v>
      </c>
      <c r="P437" s="71">
        <v>79.351299999999995</v>
      </c>
      <c r="Q437" s="71"/>
      <c r="R437" s="71"/>
      <c r="S437" s="71"/>
      <c r="T437" s="71"/>
    </row>
    <row r="438" spans="1:20" x14ac:dyDescent="0.25">
      <c r="A438" s="71" t="s">
        <v>388</v>
      </c>
      <c r="B438" s="71">
        <v>369.5</v>
      </c>
      <c r="C438" s="71">
        <v>6.9333999999999998</v>
      </c>
      <c r="D438" s="71">
        <v>376.43340000000001</v>
      </c>
      <c r="E438" s="71">
        <v>237</v>
      </c>
      <c r="F438" s="71">
        <v>116.5061</v>
      </c>
      <c r="G438" s="71">
        <v>30.1235</v>
      </c>
      <c r="H438" s="71">
        <v>42</v>
      </c>
      <c r="I438" s="71">
        <v>49.3504</v>
      </c>
      <c r="J438" s="71"/>
      <c r="K438" s="71"/>
      <c r="L438" s="71">
        <v>8.9968000000000004</v>
      </c>
      <c r="M438" s="71"/>
      <c r="N438" s="71">
        <v>0</v>
      </c>
      <c r="O438" s="71">
        <v>0</v>
      </c>
      <c r="P438" s="71">
        <v>406.55689999999998</v>
      </c>
      <c r="Q438" s="71"/>
      <c r="R438" s="71"/>
      <c r="S438" s="71"/>
      <c r="T438" s="71"/>
    </row>
    <row r="439" spans="1:20" x14ac:dyDescent="0.25">
      <c r="A439" s="71" t="s">
        <v>389</v>
      </c>
      <c r="B439" s="71">
        <v>481.86</v>
      </c>
      <c r="C439" s="71">
        <v>12.5343</v>
      </c>
      <c r="D439" s="71">
        <v>494.39429999999999</v>
      </c>
      <c r="E439" s="71">
        <v>251.9</v>
      </c>
      <c r="F439" s="71">
        <v>153.01499999999999</v>
      </c>
      <c r="G439" s="71">
        <v>24.7212</v>
      </c>
      <c r="H439" s="71">
        <v>93</v>
      </c>
      <c r="I439" s="71">
        <v>64.815100000000001</v>
      </c>
      <c r="J439" s="71">
        <v>21.1387</v>
      </c>
      <c r="K439" s="71"/>
      <c r="L439" s="71">
        <v>11.816000000000001</v>
      </c>
      <c r="M439" s="71"/>
      <c r="N439" s="71">
        <v>4.5</v>
      </c>
      <c r="O439" s="71">
        <v>0</v>
      </c>
      <c r="P439" s="71">
        <v>544.75419999999997</v>
      </c>
      <c r="Q439" s="71"/>
      <c r="R439" s="71"/>
      <c r="S439" s="71"/>
      <c r="T439" s="71"/>
    </row>
    <row r="440" spans="1:20" x14ac:dyDescent="0.25">
      <c r="A440" s="71" t="s">
        <v>390</v>
      </c>
      <c r="B440" s="71">
        <v>444.57499999999999</v>
      </c>
      <c r="C440" s="71">
        <v>13.4277</v>
      </c>
      <c r="D440" s="71">
        <v>458.0027</v>
      </c>
      <c r="E440" s="71">
        <v>338.1</v>
      </c>
      <c r="F440" s="71">
        <v>141.7518</v>
      </c>
      <c r="G440" s="71">
        <v>49.0869</v>
      </c>
      <c r="H440" s="71">
        <v>71</v>
      </c>
      <c r="I440" s="71">
        <v>60.044199999999996</v>
      </c>
      <c r="J440" s="71">
        <v>8.2169000000000008</v>
      </c>
      <c r="K440" s="71"/>
      <c r="L440" s="71">
        <v>10.946300000000001</v>
      </c>
      <c r="M440" s="71"/>
      <c r="N440" s="71">
        <v>0</v>
      </c>
      <c r="O440" s="71">
        <v>0</v>
      </c>
      <c r="P440" s="71">
        <v>515.30650000000003</v>
      </c>
      <c r="Q440" s="71"/>
      <c r="R440" s="71"/>
      <c r="S440" s="71"/>
      <c r="T440" s="71"/>
    </row>
    <row r="441" spans="1:20" x14ac:dyDescent="0.25">
      <c r="A441" s="71" t="s">
        <v>391</v>
      </c>
      <c r="B441" s="73">
        <v>3784.62</v>
      </c>
      <c r="C441" s="71">
        <v>95.82</v>
      </c>
      <c r="D441" s="73">
        <v>3880.44</v>
      </c>
      <c r="E441" s="73">
        <v>1880.79</v>
      </c>
      <c r="F441" s="73">
        <v>1200.9962</v>
      </c>
      <c r="G441" s="71">
        <v>169.9485</v>
      </c>
      <c r="H441" s="71">
        <v>355</v>
      </c>
      <c r="I441" s="71">
        <v>508.72570000000002</v>
      </c>
      <c r="J441" s="71"/>
      <c r="K441" s="71">
        <v>21</v>
      </c>
      <c r="L441" s="71">
        <v>92.742500000000007</v>
      </c>
      <c r="M441" s="71"/>
      <c r="N441" s="71">
        <v>0</v>
      </c>
      <c r="O441" s="71">
        <v>0</v>
      </c>
      <c r="P441" s="73">
        <v>4050.3885</v>
      </c>
      <c r="Q441" s="71"/>
      <c r="R441" s="71"/>
      <c r="S441" s="71"/>
      <c r="T441" s="71"/>
    </row>
    <row r="442" spans="1:20" x14ac:dyDescent="0.25">
      <c r="A442" s="71" t="s">
        <v>392</v>
      </c>
      <c r="B442" s="73">
        <v>2563</v>
      </c>
      <c r="C442" s="71">
        <v>54.528500000000001</v>
      </c>
      <c r="D442" s="73">
        <v>2617.5284999999999</v>
      </c>
      <c r="E442" s="73">
        <v>1325</v>
      </c>
      <c r="F442" s="71">
        <v>810.12509999999997</v>
      </c>
      <c r="G442" s="71">
        <v>128.71870000000001</v>
      </c>
      <c r="H442" s="71">
        <v>284</v>
      </c>
      <c r="I442" s="71">
        <v>343.15800000000002</v>
      </c>
      <c r="J442" s="71"/>
      <c r="K442" s="71"/>
      <c r="L442" s="71">
        <v>62.558900000000001</v>
      </c>
      <c r="M442" s="71"/>
      <c r="N442" s="71">
        <v>0</v>
      </c>
      <c r="O442" s="71">
        <v>0</v>
      </c>
      <c r="P442" s="73">
        <v>2746.2471999999998</v>
      </c>
      <c r="Q442" s="71"/>
      <c r="R442" s="71"/>
      <c r="S442" s="71"/>
      <c r="T442" s="71"/>
    </row>
    <row r="443" spans="1:20" x14ac:dyDescent="0.25">
      <c r="A443" s="71" t="s">
        <v>393</v>
      </c>
      <c r="B443" s="73">
        <v>1980.5</v>
      </c>
      <c r="C443" s="71">
        <v>85.914900000000003</v>
      </c>
      <c r="D443" s="73">
        <v>2066.4149000000002</v>
      </c>
      <c r="E443" s="73">
        <v>1067.0899999999999</v>
      </c>
      <c r="F443" s="71">
        <v>639.55539999999996</v>
      </c>
      <c r="G443" s="71">
        <v>106.8836</v>
      </c>
      <c r="H443" s="71">
        <v>291</v>
      </c>
      <c r="I443" s="71">
        <v>270.90699999999998</v>
      </c>
      <c r="J443" s="71">
        <v>15.069800000000001</v>
      </c>
      <c r="K443" s="71">
        <v>3</v>
      </c>
      <c r="L443" s="71">
        <v>49.387300000000003</v>
      </c>
      <c r="M443" s="71"/>
      <c r="N443" s="71">
        <v>10.5</v>
      </c>
      <c r="O443" s="71">
        <v>0</v>
      </c>
      <c r="P443" s="73">
        <v>2198.8683000000001</v>
      </c>
      <c r="Q443" s="71"/>
      <c r="R443" s="71"/>
      <c r="S443" s="71"/>
      <c r="T443" s="71"/>
    </row>
    <row r="444" spans="1:20" x14ac:dyDescent="0.25">
      <c r="A444" s="71" t="s">
        <v>394</v>
      </c>
      <c r="B444" s="71">
        <v>914.6</v>
      </c>
      <c r="C444" s="71">
        <v>60.377099999999999</v>
      </c>
      <c r="D444" s="71">
        <v>974.97709999999995</v>
      </c>
      <c r="E444" s="71">
        <v>501.24</v>
      </c>
      <c r="F444" s="71">
        <v>301.75540000000001</v>
      </c>
      <c r="G444" s="71">
        <v>49.871099999999998</v>
      </c>
      <c r="H444" s="71">
        <v>152</v>
      </c>
      <c r="I444" s="71">
        <v>127.81950000000001</v>
      </c>
      <c r="J444" s="71">
        <v>18.135400000000001</v>
      </c>
      <c r="K444" s="71">
        <v>1</v>
      </c>
      <c r="L444" s="71">
        <v>23.302</v>
      </c>
      <c r="M444" s="71"/>
      <c r="N444" s="71">
        <v>0</v>
      </c>
      <c r="O444" s="71">
        <v>0</v>
      </c>
      <c r="P444" s="73">
        <v>1042.9836</v>
      </c>
      <c r="Q444" s="71"/>
      <c r="R444" s="71"/>
      <c r="S444" s="71"/>
      <c r="T444" s="71"/>
    </row>
    <row r="445" spans="1:20" x14ac:dyDescent="0.25">
      <c r="A445" s="71" t="s">
        <v>395</v>
      </c>
      <c r="B445" s="73">
        <v>1775.345</v>
      </c>
      <c r="C445" s="71">
        <v>3.0274999999999999</v>
      </c>
      <c r="D445" s="73">
        <v>1778.3724999999999</v>
      </c>
      <c r="E445" s="71">
        <v>772.98</v>
      </c>
      <c r="F445" s="71">
        <v>550.40629999999999</v>
      </c>
      <c r="G445" s="71">
        <v>55.6434</v>
      </c>
      <c r="H445" s="71">
        <v>312</v>
      </c>
      <c r="I445" s="71">
        <v>233.1446</v>
      </c>
      <c r="J445" s="71">
        <v>59.141500000000001</v>
      </c>
      <c r="K445" s="71">
        <v>5</v>
      </c>
      <c r="L445" s="71">
        <v>42.503100000000003</v>
      </c>
      <c r="M445" s="71"/>
      <c r="N445" s="71">
        <v>10.3</v>
      </c>
      <c r="O445" s="71">
        <v>0</v>
      </c>
      <c r="P445" s="73">
        <v>1903.4574</v>
      </c>
      <c r="Q445" s="71"/>
      <c r="R445" s="71"/>
      <c r="S445" s="71"/>
      <c r="T445" s="71"/>
    </row>
    <row r="446" spans="1:20" x14ac:dyDescent="0.25">
      <c r="A446" s="71" t="s">
        <v>396</v>
      </c>
      <c r="B446" s="73">
        <v>15379.325000000001</v>
      </c>
      <c r="C446" s="71">
        <v>192.20150000000001</v>
      </c>
      <c r="D446" s="73">
        <v>15571.5265</v>
      </c>
      <c r="E446" s="73">
        <v>10417.950000000001</v>
      </c>
      <c r="F446" s="73">
        <v>4819.3874999999998</v>
      </c>
      <c r="G446" s="73">
        <v>1399.6418000000001</v>
      </c>
      <c r="H446" s="68">
        <v>2459</v>
      </c>
      <c r="I446" s="73">
        <v>2041.4271000000001</v>
      </c>
      <c r="J446" s="71">
        <v>313.17970000000003</v>
      </c>
      <c r="K446" s="71">
        <v>429</v>
      </c>
      <c r="L446" s="71">
        <v>372.15949999999998</v>
      </c>
      <c r="M446" s="71">
        <v>34.104300000000002</v>
      </c>
      <c r="N446" s="71">
        <v>375.15</v>
      </c>
      <c r="O446" s="71">
        <v>0</v>
      </c>
      <c r="P446" s="73">
        <v>17380.422600000002</v>
      </c>
      <c r="Q446" s="71"/>
      <c r="R446" s="71"/>
      <c r="S446" s="71"/>
      <c r="T446" s="71"/>
    </row>
    <row r="447" spans="1:20" x14ac:dyDescent="0.25">
      <c r="A447" s="71" t="s">
        <v>397</v>
      </c>
      <c r="B447" s="73">
        <v>8790.8649999999998</v>
      </c>
      <c r="C447" s="71">
        <v>44.018700000000003</v>
      </c>
      <c r="D447" s="73">
        <v>8834.8837000000003</v>
      </c>
      <c r="E447" s="73">
        <v>10750.35</v>
      </c>
      <c r="F447" s="73">
        <v>2734.3964999999998</v>
      </c>
      <c r="G447" s="73">
        <v>2003.9881</v>
      </c>
      <c r="H447" s="68">
        <v>1509</v>
      </c>
      <c r="I447" s="73">
        <v>1158.2533000000001</v>
      </c>
      <c r="J447" s="71">
        <v>263.06009999999998</v>
      </c>
      <c r="K447" s="71">
        <v>175</v>
      </c>
      <c r="L447" s="71">
        <v>211.15369999999999</v>
      </c>
      <c r="M447" s="71"/>
      <c r="N447" s="71">
        <v>28</v>
      </c>
      <c r="O447" s="71">
        <v>0</v>
      </c>
      <c r="P447" s="73">
        <v>10866.871800000001</v>
      </c>
      <c r="Q447" s="71"/>
      <c r="R447" s="71"/>
      <c r="S447" s="71"/>
      <c r="T447" s="71"/>
    </row>
    <row r="448" spans="1:20" x14ac:dyDescent="0.25">
      <c r="A448" s="71" t="s">
        <v>398</v>
      </c>
      <c r="B448" s="73">
        <v>5879.69</v>
      </c>
      <c r="C448" s="71">
        <v>46.238599999999998</v>
      </c>
      <c r="D448" s="73">
        <v>5925.9286000000002</v>
      </c>
      <c r="E448" s="73">
        <v>2769.04</v>
      </c>
      <c r="F448" s="73">
        <v>1834.0749000000001</v>
      </c>
      <c r="G448" s="71">
        <v>233.7413</v>
      </c>
      <c r="H448" s="71">
        <v>956</v>
      </c>
      <c r="I448" s="71">
        <v>776.88919999999996</v>
      </c>
      <c r="J448" s="71">
        <v>134.3331</v>
      </c>
      <c r="K448" s="71">
        <v>553</v>
      </c>
      <c r="L448" s="71">
        <v>141.62970000000001</v>
      </c>
      <c r="M448" s="71">
        <v>246.82220000000001</v>
      </c>
      <c r="N448" s="71">
        <v>1</v>
      </c>
      <c r="O448" s="71">
        <v>0</v>
      </c>
      <c r="P448" s="73">
        <v>6407.4921000000004</v>
      </c>
      <c r="Q448" s="71"/>
      <c r="R448" s="71"/>
      <c r="S448" s="71"/>
      <c r="T448" s="71"/>
    </row>
    <row r="449" spans="1:20" x14ac:dyDescent="0.25">
      <c r="A449" s="71" t="s">
        <v>399</v>
      </c>
      <c r="B449" s="73">
        <v>18319.73</v>
      </c>
      <c r="C449" s="71">
        <v>208.0909</v>
      </c>
      <c r="D449" s="73">
        <v>18527.820899999999</v>
      </c>
      <c r="E449" s="73">
        <v>1609.59</v>
      </c>
      <c r="F449" s="73">
        <v>5734.3606</v>
      </c>
      <c r="G449" s="71"/>
      <c r="H449" s="68">
        <v>2502</v>
      </c>
      <c r="I449" s="73">
        <v>2428.9973</v>
      </c>
      <c r="J449" s="71">
        <v>54.752000000000002</v>
      </c>
      <c r="K449" s="71">
        <v>656</v>
      </c>
      <c r="L449" s="71">
        <v>442.81490000000002</v>
      </c>
      <c r="M449" s="71">
        <v>127.911</v>
      </c>
      <c r="N449" s="71">
        <v>0</v>
      </c>
      <c r="O449" s="71">
        <v>0</v>
      </c>
      <c r="P449" s="73">
        <v>18655.731899999999</v>
      </c>
      <c r="Q449" s="71"/>
      <c r="R449" s="71"/>
      <c r="S449" s="71"/>
      <c r="T449" s="71"/>
    </row>
    <row r="450" spans="1:20" x14ac:dyDescent="0.25">
      <c r="A450" s="71" t="s">
        <v>400</v>
      </c>
      <c r="B450" s="73">
        <v>5673.69</v>
      </c>
      <c r="C450" s="71">
        <v>69.315299999999993</v>
      </c>
      <c r="D450" s="73">
        <v>5743.0052999999998</v>
      </c>
      <c r="E450" s="71">
        <v>518.29</v>
      </c>
      <c r="F450" s="73">
        <v>1777.4601</v>
      </c>
      <c r="G450" s="71"/>
      <c r="H450" s="71">
        <v>761</v>
      </c>
      <c r="I450" s="71">
        <v>752.90800000000002</v>
      </c>
      <c r="J450" s="71">
        <v>6.069</v>
      </c>
      <c r="K450" s="71">
        <v>65</v>
      </c>
      <c r="L450" s="71">
        <v>137.2578</v>
      </c>
      <c r="M450" s="71"/>
      <c r="N450" s="71">
        <v>0</v>
      </c>
      <c r="O450" s="71">
        <v>0</v>
      </c>
      <c r="P450" s="73">
        <v>5743.0052999999998</v>
      </c>
      <c r="Q450" s="71"/>
      <c r="R450" s="71"/>
      <c r="S450" s="71"/>
      <c r="T450" s="71"/>
    </row>
    <row r="451" spans="1:20" x14ac:dyDescent="0.25">
      <c r="A451" s="71" t="s">
        <v>401</v>
      </c>
      <c r="B451" s="73">
        <v>7062.1850000000004</v>
      </c>
      <c r="C451" s="71">
        <v>78.562899999999999</v>
      </c>
      <c r="D451" s="73">
        <v>7140.7479000000003</v>
      </c>
      <c r="E451" s="71">
        <v>844.22</v>
      </c>
      <c r="F451" s="73">
        <v>2210.0614999999998</v>
      </c>
      <c r="G451" s="71"/>
      <c r="H451" s="68">
        <v>1213</v>
      </c>
      <c r="I451" s="71">
        <v>936.15200000000004</v>
      </c>
      <c r="J451" s="71">
        <v>207.636</v>
      </c>
      <c r="K451" s="71">
        <v>371</v>
      </c>
      <c r="L451" s="71">
        <v>170.66390000000001</v>
      </c>
      <c r="M451" s="71">
        <v>120.2017</v>
      </c>
      <c r="N451" s="71">
        <v>0</v>
      </c>
      <c r="O451" s="71">
        <v>0</v>
      </c>
      <c r="P451" s="73">
        <v>7260.9495999999999</v>
      </c>
      <c r="Q451" s="71"/>
      <c r="R451" s="71"/>
      <c r="S451" s="71"/>
      <c r="T451" s="71"/>
    </row>
    <row r="452" spans="1:20" x14ac:dyDescent="0.25">
      <c r="A452" s="71" t="s">
        <v>402</v>
      </c>
      <c r="B452" s="73">
        <v>9499.69</v>
      </c>
      <c r="C452" s="71">
        <v>159.96539999999999</v>
      </c>
      <c r="D452" s="73">
        <v>9659.6553999999996</v>
      </c>
      <c r="E452" s="73">
        <v>2677.41</v>
      </c>
      <c r="F452" s="73">
        <v>2989.6633000000002</v>
      </c>
      <c r="G452" s="71"/>
      <c r="H452" s="68">
        <v>1433</v>
      </c>
      <c r="I452" s="73">
        <v>1266.3807999999999</v>
      </c>
      <c r="J452" s="71">
        <v>124.9644</v>
      </c>
      <c r="K452" s="68">
        <v>1271</v>
      </c>
      <c r="L452" s="71">
        <v>230.86580000000001</v>
      </c>
      <c r="M452" s="71">
        <v>624.08050000000003</v>
      </c>
      <c r="N452" s="71">
        <v>0</v>
      </c>
      <c r="O452" s="71">
        <v>0</v>
      </c>
      <c r="P452" s="73">
        <v>10283.7359</v>
      </c>
      <c r="Q452" s="71"/>
      <c r="R452" s="71"/>
      <c r="S452" s="71"/>
      <c r="T452" s="71"/>
    </row>
    <row r="453" spans="1:20" x14ac:dyDescent="0.25">
      <c r="A453" s="71" t="s">
        <v>403</v>
      </c>
      <c r="B453" s="73">
        <v>15658.35</v>
      </c>
      <c r="C453" s="71"/>
      <c r="D453" s="73">
        <v>15658.35</v>
      </c>
      <c r="E453" s="73">
        <v>2299.39</v>
      </c>
      <c r="F453" s="73">
        <v>4846.2592999999997</v>
      </c>
      <c r="G453" s="71"/>
      <c r="H453" s="68">
        <v>2295</v>
      </c>
      <c r="I453" s="73">
        <v>2052.8096999999998</v>
      </c>
      <c r="J453" s="71">
        <v>181.64269999999999</v>
      </c>
      <c r="K453" s="68">
        <v>1159</v>
      </c>
      <c r="L453" s="71">
        <v>374.2346</v>
      </c>
      <c r="M453" s="71">
        <v>470.85930000000002</v>
      </c>
      <c r="N453" s="71">
        <v>0</v>
      </c>
      <c r="O453" s="71">
        <v>0</v>
      </c>
      <c r="P453" s="73">
        <v>16129.2093</v>
      </c>
      <c r="Q453" s="71"/>
      <c r="R453" s="71"/>
      <c r="S453" s="71"/>
      <c r="T453" s="71"/>
    </row>
    <row r="454" spans="1:20" x14ac:dyDescent="0.25">
      <c r="A454" s="71" t="s">
        <v>404</v>
      </c>
      <c r="B454" s="73">
        <v>2358.64</v>
      </c>
      <c r="C454" s="71">
        <v>72.457499999999996</v>
      </c>
      <c r="D454" s="73">
        <v>2431.0974999999999</v>
      </c>
      <c r="E454" s="71">
        <v>827.37</v>
      </c>
      <c r="F454" s="71">
        <v>752.42470000000003</v>
      </c>
      <c r="G454" s="71">
        <v>18.7363</v>
      </c>
      <c r="H454" s="71">
        <v>422</v>
      </c>
      <c r="I454" s="71">
        <v>318.71690000000001</v>
      </c>
      <c r="J454" s="71">
        <v>77.462299999999999</v>
      </c>
      <c r="K454" s="71">
        <v>253</v>
      </c>
      <c r="L454" s="71">
        <v>58.103200000000001</v>
      </c>
      <c r="M454" s="71">
        <v>116.93810000000001</v>
      </c>
      <c r="N454" s="71">
        <v>0</v>
      </c>
      <c r="O454" s="71">
        <v>0</v>
      </c>
      <c r="P454" s="73">
        <v>2566.7719000000002</v>
      </c>
      <c r="Q454" s="71"/>
      <c r="R454" s="71"/>
      <c r="S454" s="71"/>
      <c r="T454" s="71"/>
    </row>
    <row r="455" spans="1:20" x14ac:dyDescent="0.25">
      <c r="A455" s="71" t="s">
        <v>405</v>
      </c>
      <c r="B455" s="73">
        <v>1653.355</v>
      </c>
      <c r="C455" s="71">
        <v>62.991900000000001</v>
      </c>
      <c r="D455" s="73">
        <v>1716.3469</v>
      </c>
      <c r="E455" s="71">
        <v>907.63</v>
      </c>
      <c r="F455" s="71">
        <v>531.20939999999996</v>
      </c>
      <c r="G455" s="71">
        <v>94.105199999999996</v>
      </c>
      <c r="H455" s="71">
        <v>239</v>
      </c>
      <c r="I455" s="71">
        <v>225.01310000000001</v>
      </c>
      <c r="J455" s="71">
        <v>10.4902</v>
      </c>
      <c r="K455" s="71">
        <v>367</v>
      </c>
      <c r="L455" s="71">
        <v>41.020699999999998</v>
      </c>
      <c r="M455" s="71">
        <v>195.58760000000001</v>
      </c>
      <c r="N455" s="71">
        <v>0</v>
      </c>
      <c r="O455" s="71">
        <v>0</v>
      </c>
      <c r="P455" s="73">
        <v>2006.0397</v>
      </c>
      <c r="Q455" s="71"/>
      <c r="R455" s="71"/>
      <c r="S455" s="71"/>
      <c r="T455" s="71"/>
    </row>
    <row r="456" spans="1:20" x14ac:dyDescent="0.25">
      <c r="A456" s="71" t="s">
        <v>406</v>
      </c>
      <c r="B456" s="71">
        <v>659.07</v>
      </c>
      <c r="C456" s="71">
        <v>13.1967</v>
      </c>
      <c r="D456" s="71">
        <v>672.26670000000001</v>
      </c>
      <c r="E456" s="71">
        <v>88.62</v>
      </c>
      <c r="F456" s="71">
        <v>208.06649999999999</v>
      </c>
      <c r="G456" s="71"/>
      <c r="H456" s="71">
        <v>101</v>
      </c>
      <c r="I456" s="71">
        <v>88.134200000000007</v>
      </c>
      <c r="J456" s="71">
        <v>9.6494</v>
      </c>
      <c r="K456" s="71">
        <v>36</v>
      </c>
      <c r="L456" s="71">
        <v>16.0672</v>
      </c>
      <c r="M456" s="71">
        <v>11.9597</v>
      </c>
      <c r="N456" s="71">
        <v>1</v>
      </c>
      <c r="O456" s="71">
        <v>0</v>
      </c>
      <c r="P456" s="71">
        <v>685.22640000000001</v>
      </c>
      <c r="Q456" s="71"/>
      <c r="R456" s="71"/>
      <c r="S456" s="71"/>
      <c r="T456" s="71"/>
    </row>
    <row r="457" spans="1:20" x14ac:dyDescent="0.25">
      <c r="A457" s="71" t="s">
        <v>407</v>
      </c>
      <c r="B457" s="73">
        <v>2208.8200000000002</v>
      </c>
      <c r="C457" s="71">
        <v>14.6027</v>
      </c>
      <c r="D457" s="73">
        <v>2223.4227000000001</v>
      </c>
      <c r="E457" s="71">
        <v>99</v>
      </c>
      <c r="F457" s="71">
        <v>688.14930000000004</v>
      </c>
      <c r="G457" s="71"/>
      <c r="H457" s="71">
        <v>225</v>
      </c>
      <c r="I457" s="71">
        <v>291.4907</v>
      </c>
      <c r="J457" s="71"/>
      <c r="K457" s="71">
        <v>123</v>
      </c>
      <c r="L457" s="71">
        <v>53.139800000000001</v>
      </c>
      <c r="M457" s="71">
        <v>41.9161</v>
      </c>
      <c r="N457" s="71">
        <v>0</v>
      </c>
      <c r="O457" s="71">
        <v>0</v>
      </c>
      <c r="P457" s="73">
        <v>2265.3388</v>
      </c>
      <c r="Q457" s="71"/>
      <c r="R457" s="71"/>
      <c r="S457" s="71"/>
      <c r="T457" s="71"/>
    </row>
    <row r="458" spans="1:20" x14ac:dyDescent="0.25">
      <c r="A458" s="71" t="s">
        <v>408</v>
      </c>
      <c r="B458" s="71">
        <v>1038.1099999999999</v>
      </c>
      <c r="C458" s="71">
        <v>27.122699999999998</v>
      </c>
      <c r="D458" s="71">
        <v>1065.2327</v>
      </c>
      <c r="E458" s="71">
        <v>838.69</v>
      </c>
      <c r="F458" s="71">
        <v>329.68950000000001</v>
      </c>
      <c r="G458" s="71">
        <v>127.2499</v>
      </c>
      <c r="H458" s="71">
        <v>169</v>
      </c>
      <c r="I458" s="71">
        <v>139.65199999999999</v>
      </c>
      <c r="J458" s="71">
        <v>22.010999999999999</v>
      </c>
      <c r="K458" s="71">
        <v>140</v>
      </c>
      <c r="L458" s="71">
        <v>25.459099999999999</v>
      </c>
      <c r="M458" s="71">
        <v>68.724599999999995</v>
      </c>
      <c r="N458" s="71">
        <v>0</v>
      </c>
      <c r="O458" s="71">
        <v>0</v>
      </c>
      <c r="P458" s="73">
        <v>1261.2072000000001</v>
      </c>
      <c r="Q458" s="71"/>
      <c r="R458" s="71"/>
      <c r="S458" s="71"/>
      <c r="T458" s="71"/>
    </row>
    <row r="459" spans="1:20" x14ac:dyDescent="0.25">
      <c r="A459" s="71" t="s">
        <v>409</v>
      </c>
      <c r="B459" s="73">
        <v>2060.19</v>
      </c>
      <c r="C459" s="71">
        <v>52.598100000000002</v>
      </c>
      <c r="D459" s="73">
        <v>2112.7881000000002</v>
      </c>
      <c r="E459" s="73">
        <v>1994.26</v>
      </c>
      <c r="F459" s="71">
        <v>653.90790000000004</v>
      </c>
      <c r="G459" s="71">
        <v>335.089</v>
      </c>
      <c r="H459" s="71">
        <v>356</v>
      </c>
      <c r="I459" s="71">
        <v>276.98649999999998</v>
      </c>
      <c r="J459" s="71">
        <v>59.260100000000001</v>
      </c>
      <c r="K459" s="71">
        <v>7</v>
      </c>
      <c r="L459" s="71">
        <v>50.495600000000003</v>
      </c>
      <c r="M459" s="71"/>
      <c r="N459" s="71">
        <v>34</v>
      </c>
      <c r="O459" s="71">
        <v>0</v>
      </c>
      <c r="P459" s="73">
        <v>2481.8771000000002</v>
      </c>
      <c r="Q459" s="71"/>
      <c r="R459" s="71"/>
      <c r="S459" s="71"/>
      <c r="T459" s="71"/>
    </row>
    <row r="460" spans="1:20" x14ac:dyDescent="0.25">
      <c r="A460" s="71" t="s">
        <v>410</v>
      </c>
      <c r="B460" s="73">
        <v>4246.915</v>
      </c>
      <c r="C460" s="71">
        <v>10.6373</v>
      </c>
      <c r="D460" s="73">
        <v>4257.5523000000003</v>
      </c>
      <c r="E460" s="71">
        <v>358.62</v>
      </c>
      <c r="F460" s="73">
        <v>1317.7123999999999</v>
      </c>
      <c r="G460" s="71"/>
      <c r="H460" s="71">
        <v>524</v>
      </c>
      <c r="I460" s="71">
        <v>558.16510000000005</v>
      </c>
      <c r="J460" s="71"/>
      <c r="K460" s="71">
        <v>235</v>
      </c>
      <c r="L460" s="71">
        <v>101.7555</v>
      </c>
      <c r="M460" s="71">
        <v>79.946700000000007</v>
      </c>
      <c r="N460" s="71">
        <v>0</v>
      </c>
      <c r="O460" s="71">
        <v>0</v>
      </c>
      <c r="P460" s="73">
        <v>4337.4989999999998</v>
      </c>
      <c r="Q460" s="71"/>
      <c r="R460" s="71"/>
      <c r="S460" s="71"/>
      <c r="T460" s="71"/>
    </row>
    <row r="461" spans="1:20" x14ac:dyDescent="0.25">
      <c r="A461" s="71" t="s">
        <v>411</v>
      </c>
      <c r="B461" s="73">
        <v>1344.56</v>
      </c>
      <c r="C461" s="71">
        <v>24.5992</v>
      </c>
      <c r="D461" s="73">
        <v>1369.1592000000001</v>
      </c>
      <c r="E461" s="71">
        <v>423.49</v>
      </c>
      <c r="F461" s="71">
        <v>423.75479999999999</v>
      </c>
      <c r="G461" s="71"/>
      <c r="H461" s="71">
        <v>225</v>
      </c>
      <c r="I461" s="71">
        <v>179.49680000000001</v>
      </c>
      <c r="J461" s="71">
        <v>34.127400000000002</v>
      </c>
      <c r="K461" s="71">
        <v>32</v>
      </c>
      <c r="L461" s="71">
        <v>32.722900000000003</v>
      </c>
      <c r="M461" s="71"/>
      <c r="N461" s="71">
        <v>9</v>
      </c>
      <c r="O461" s="71">
        <v>0</v>
      </c>
      <c r="P461" s="73">
        <v>1378.1592000000001</v>
      </c>
      <c r="Q461" s="71"/>
      <c r="R461" s="71"/>
      <c r="S461" s="71"/>
      <c r="T461" s="71"/>
    </row>
    <row r="462" spans="1:20" x14ac:dyDescent="0.25">
      <c r="A462" s="71" t="s">
        <v>412</v>
      </c>
      <c r="B462" s="73">
        <v>2781.02</v>
      </c>
      <c r="C462" s="71">
        <v>24.613</v>
      </c>
      <c r="D462" s="73">
        <v>2805.6329999999998</v>
      </c>
      <c r="E462" s="73">
        <v>3518.55</v>
      </c>
      <c r="F462" s="71">
        <v>868.34339999999997</v>
      </c>
      <c r="G462" s="71">
        <v>662.55079999999998</v>
      </c>
      <c r="H462" s="71">
        <v>399</v>
      </c>
      <c r="I462" s="71">
        <v>367.81849999999997</v>
      </c>
      <c r="J462" s="71">
        <v>23.386099999999999</v>
      </c>
      <c r="K462" s="71">
        <v>127</v>
      </c>
      <c r="L462" s="71">
        <v>67.054599999999994</v>
      </c>
      <c r="M462" s="71">
        <v>35.967199999999998</v>
      </c>
      <c r="N462" s="71">
        <v>0</v>
      </c>
      <c r="O462" s="71">
        <v>0</v>
      </c>
      <c r="P462" s="73">
        <v>3504.1509999999998</v>
      </c>
      <c r="Q462" s="71"/>
      <c r="R462" s="71"/>
      <c r="S462" s="71"/>
      <c r="T462" s="71"/>
    </row>
    <row r="463" spans="1:20" x14ac:dyDescent="0.25">
      <c r="A463" s="71" t="s">
        <v>413</v>
      </c>
      <c r="B463" s="73">
        <v>6163.2</v>
      </c>
      <c r="C463" s="71">
        <v>67.537400000000005</v>
      </c>
      <c r="D463" s="73">
        <v>6230.7374</v>
      </c>
      <c r="E463" s="73">
        <v>7082.13</v>
      </c>
      <c r="F463" s="73">
        <v>1928.4132</v>
      </c>
      <c r="G463" s="73">
        <v>1288.43</v>
      </c>
      <c r="H463" s="68">
        <v>1145</v>
      </c>
      <c r="I463" s="71">
        <v>816.84969999999998</v>
      </c>
      <c r="J463" s="71">
        <v>246.11269999999999</v>
      </c>
      <c r="K463" s="68">
        <v>1074</v>
      </c>
      <c r="L463" s="71">
        <v>148.91460000000001</v>
      </c>
      <c r="M463" s="71">
        <v>555.05119999999999</v>
      </c>
      <c r="N463" s="71">
        <v>54.15</v>
      </c>
      <c r="O463" s="71">
        <v>0</v>
      </c>
      <c r="P463" s="73">
        <v>8128.3685999999998</v>
      </c>
      <c r="Q463" s="71"/>
      <c r="R463" s="71"/>
      <c r="S463" s="71"/>
      <c r="T463" s="71"/>
    </row>
    <row r="464" spans="1:20" x14ac:dyDescent="0.25">
      <c r="A464" s="71" t="s">
        <v>414</v>
      </c>
      <c r="B464" s="73">
        <v>4767.8599999999997</v>
      </c>
      <c r="C464" s="71"/>
      <c r="D464" s="73">
        <v>4767.8599999999997</v>
      </c>
      <c r="E464" s="73">
        <v>4790.2700000000004</v>
      </c>
      <c r="F464" s="73">
        <v>1475.6527000000001</v>
      </c>
      <c r="G464" s="71">
        <v>828.65409999999997</v>
      </c>
      <c r="H464" s="71">
        <v>767</v>
      </c>
      <c r="I464" s="71">
        <v>625.06640000000004</v>
      </c>
      <c r="J464" s="71">
        <v>106.4502</v>
      </c>
      <c r="K464" s="71">
        <v>44</v>
      </c>
      <c r="L464" s="71">
        <v>113.95189999999999</v>
      </c>
      <c r="M464" s="71"/>
      <c r="N464" s="71">
        <v>0</v>
      </c>
      <c r="O464" s="71">
        <v>0</v>
      </c>
      <c r="P464" s="73">
        <v>5596.5141000000003</v>
      </c>
      <c r="Q464" s="71"/>
      <c r="R464" s="71"/>
      <c r="S464" s="71"/>
      <c r="T464" s="71"/>
    </row>
    <row r="465" spans="1:20" x14ac:dyDescent="0.25">
      <c r="A465" s="71" t="s">
        <v>415</v>
      </c>
      <c r="B465" s="73">
        <v>2564.11</v>
      </c>
      <c r="C465" s="71">
        <v>46.103999999999999</v>
      </c>
      <c r="D465" s="73">
        <v>2610.2139999999999</v>
      </c>
      <c r="E465" s="73">
        <v>1944.36</v>
      </c>
      <c r="F465" s="71">
        <v>807.86120000000005</v>
      </c>
      <c r="G465" s="71">
        <v>284.12580000000003</v>
      </c>
      <c r="H465" s="71">
        <v>396</v>
      </c>
      <c r="I465" s="71">
        <v>342.19909999999999</v>
      </c>
      <c r="J465" s="71">
        <v>40.350700000000003</v>
      </c>
      <c r="K465" s="71">
        <v>165</v>
      </c>
      <c r="L465" s="71">
        <v>62.384099999999997</v>
      </c>
      <c r="M465" s="71">
        <v>61.569499999999998</v>
      </c>
      <c r="N465" s="71">
        <v>73.5</v>
      </c>
      <c r="O465" s="71">
        <v>0</v>
      </c>
      <c r="P465" s="73">
        <v>3029.4092999999998</v>
      </c>
      <c r="Q465" s="71"/>
      <c r="R465" s="71"/>
      <c r="S465" s="71"/>
      <c r="T465" s="71"/>
    </row>
    <row r="466" spans="1:20" x14ac:dyDescent="0.25">
      <c r="A466" s="71" t="s">
        <v>416</v>
      </c>
      <c r="B466" s="71">
        <v>662.35500000000002</v>
      </c>
      <c r="C466" s="71">
        <v>1.6015999999999999</v>
      </c>
      <c r="D466" s="71">
        <v>663.95659999999998</v>
      </c>
      <c r="E466" s="71">
        <v>204.03</v>
      </c>
      <c r="F466" s="71">
        <v>205.49459999999999</v>
      </c>
      <c r="G466" s="71"/>
      <c r="H466" s="71">
        <v>120</v>
      </c>
      <c r="I466" s="71">
        <v>87.044700000000006</v>
      </c>
      <c r="J466" s="71">
        <v>24.7165</v>
      </c>
      <c r="K466" s="71">
        <v>34</v>
      </c>
      <c r="L466" s="71">
        <v>15.868600000000001</v>
      </c>
      <c r="M466" s="71">
        <v>10.8789</v>
      </c>
      <c r="N466" s="71">
        <v>0</v>
      </c>
      <c r="O466" s="71">
        <v>0</v>
      </c>
      <c r="P466" s="71">
        <v>674.83550000000002</v>
      </c>
      <c r="Q466" s="71"/>
      <c r="R466" s="71"/>
      <c r="S466" s="71"/>
      <c r="T466" s="71"/>
    </row>
    <row r="467" spans="1:20" x14ac:dyDescent="0.25">
      <c r="A467" s="71" t="s">
        <v>417</v>
      </c>
      <c r="B467" s="73">
        <v>4062.87</v>
      </c>
      <c r="C467" s="71">
        <v>71.417599999999993</v>
      </c>
      <c r="D467" s="73">
        <v>4134.2875999999997</v>
      </c>
      <c r="E467" s="71">
        <v>376.99</v>
      </c>
      <c r="F467" s="73">
        <v>1279.5619999999999</v>
      </c>
      <c r="G467" s="71"/>
      <c r="H467" s="71">
        <v>542</v>
      </c>
      <c r="I467" s="71">
        <v>542.00509999999997</v>
      </c>
      <c r="J467" s="71"/>
      <c r="K467" s="71">
        <v>32</v>
      </c>
      <c r="L467" s="71">
        <v>98.8095</v>
      </c>
      <c r="M467" s="71"/>
      <c r="N467" s="71">
        <v>17</v>
      </c>
      <c r="O467" s="71">
        <v>0</v>
      </c>
      <c r="P467" s="73">
        <v>4151.2875999999997</v>
      </c>
      <c r="Q467" s="71"/>
      <c r="R467" s="71"/>
      <c r="S467" s="71"/>
      <c r="T467" s="71"/>
    </row>
    <row r="468" spans="1:20" x14ac:dyDescent="0.25">
      <c r="A468" s="71" t="s">
        <v>418</v>
      </c>
      <c r="B468" s="73">
        <v>1740.4449999999999</v>
      </c>
      <c r="C468" s="71">
        <v>64.075900000000004</v>
      </c>
      <c r="D468" s="73">
        <v>1804.5209</v>
      </c>
      <c r="E468" s="73">
        <v>1120.67</v>
      </c>
      <c r="F468" s="71">
        <v>558.49919999999997</v>
      </c>
      <c r="G468" s="71">
        <v>140.54329999999999</v>
      </c>
      <c r="H468" s="68">
        <v>1968</v>
      </c>
      <c r="I468" s="71">
        <v>236.5727</v>
      </c>
      <c r="J468" s="73">
        <v>3238.2240999999999</v>
      </c>
      <c r="K468" s="71">
        <v>16</v>
      </c>
      <c r="L468" s="71">
        <v>43.128</v>
      </c>
      <c r="M468" s="71"/>
      <c r="N468" s="71">
        <v>0</v>
      </c>
      <c r="O468" s="71">
        <v>0</v>
      </c>
      <c r="P468" s="73">
        <v>5183.2883000000002</v>
      </c>
      <c r="Q468" s="71"/>
      <c r="R468" s="71"/>
      <c r="S468" s="71"/>
      <c r="T468" s="71"/>
    </row>
    <row r="469" spans="1:20" x14ac:dyDescent="0.25">
      <c r="A469" s="71" t="s">
        <v>419</v>
      </c>
      <c r="B469" s="73">
        <v>2292.2750000000001</v>
      </c>
      <c r="C469" s="71">
        <v>32.831800000000001</v>
      </c>
      <c r="D469" s="73">
        <v>2325.1068</v>
      </c>
      <c r="E469" s="73">
        <v>1820.13</v>
      </c>
      <c r="F469" s="71">
        <v>719.62059999999997</v>
      </c>
      <c r="G469" s="71">
        <v>275.12740000000002</v>
      </c>
      <c r="H469" s="71">
        <v>507</v>
      </c>
      <c r="I469" s="71">
        <v>304.82150000000001</v>
      </c>
      <c r="J469" s="71">
        <v>151.63390000000001</v>
      </c>
      <c r="K469" s="71">
        <v>66</v>
      </c>
      <c r="L469" s="71">
        <v>55.570099999999996</v>
      </c>
      <c r="M469" s="71">
        <v>6.258</v>
      </c>
      <c r="N469" s="71">
        <v>0</v>
      </c>
      <c r="O469" s="71">
        <v>0</v>
      </c>
      <c r="P469" s="73">
        <v>2758.1261</v>
      </c>
      <c r="Q469" s="71"/>
      <c r="R469" s="71"/>
      <c r="S469" s="71"/>
      <c r="T469" s="71"/>
    </row>
    <row r="470" spans="1:20" x14ac:dyDescent="0.25">
      <c r="A470" s="71" t="s">
        <v>1240</v>
      </c>
      <c r="B470" s="71">
        <v>148</v>
      </c>
      <c r="C470" s="71"/>
      <c r="D470" s="71">
        <v>148</v>
      </c>
      <c r="E470" s="71">
        <v>124</v>
      </c>
      <c r="F470" s="71">
        <v>45.805999999999997</v>
      </c>
      <c r="G470" s="71">
        <v>19.548500000000001</v>
      </c>
      <c r="H470" s="71">
        <v>17</v>
      </c>
      <c r="I470" s="71">
        <v>19.402799999999999</v>
      </c>
      <c r="J470" s="71"/>
      <c r="K470" s="71"/>
      <c r="L470" s="71">
        <v>3.5371999999999999</v>
      </c>
      <c r="M470" s="71"/>
      <c r="N470" s="71">
        <v>0</v>
      </c>
      <c r="O470" s="71">
        <v>0</v>
      </c>
      <c r="P470" s="71">
        <v>167.54849999999999</v>
      </c>
      <c r="Q470" s="71"/>
      <c r="R470" s="71"/>
      <c r="S470" s="71"/>
      <c r="T470" s="71"/>
    </row>
    <row r="471" spans="1:20" x14ac:dyDescent="0.25">
      <c r="A471" s="71" t="s">
        <v>556</v>
      </c>
      <c r="B471" s="71">
        <v>85.5</v>
      </c>
      <c r="C471" s="71"/>
      <c r="D471" s="71">
        <v>61.5</v>
      </c>
      <c r="E471" s="71">
        <v>38.53</v>
      </c>
      <c r="F471" s="71">
        <v>26.462299999999999</v>
      </c>
      <c r="G471" s="71">
        <v>3.0181</v>
      </c>
      <c r="H471" s="71">
        <v>6</v>
      </c>
      <c r="I471" s="71">
        <v>8.0626999999999995</v>
      </c>
      <c r="J471" s="71"/>
      <c r="K471" s="71"/>
      <c r="L471" s="71">
        <v>1.4699</v>
      </c>
      <c r="M471" s="71"/>
      <c r="N471" s="71">
        <v>0</v>
      </c>
      <c r="O471" s="71">
        <v>0</v>
      </c>
      <c r="P471" s="71">
        <v>88.518100000000004</v>
      </c>
      <c r="Q471" s="71"/>
      <c r="R471" s="71"/>
      <c r="S471" s="71"/>
      <c r="T471" s="71"/>
    </row>
    <row r="472" spans="1:20" x14ac:dyDescent="0.25">
      <c r="A472" s="71" t="s">
        <v>557</v>
      </c>
      <c r="B472" s="71">
        <v>70</v>
      </c>
      <c r="C472" s="71"/>
      <c r="D472" s="71">
        <v>58</v>
      </c>
      <c r="E472" s="71">
        <v>35</v>
      </c>
      <c r="F472" s="71">
        <v>21.664999999999999</v>
      </c>
      <c r="G472" s="71">
        <v>3.3338000000000001</v>
      </c>
      <c r="H472" s="71">
        <v>7</v>
      </c>
      <c r="I472" s="71">
        <v>7.6037999999999997</v>
      </c>
      <c r="J472" s="71"/>
      <c r="K472" s="71"/>
      <c r="L472" s="71">
        <v>1.3862000000000001</v>
      </c>
      <c r="M472" s="71"/>
      <c r="N472" s="71">
        <v>0</v>
      </c>
      <c r="O472" s="71">
        <v>0</v>
      </c>
      <c r="P472" s="71">
        <v>73.333799999999997</v>
      </c>
      <c r="Q472" s="71"/>
      <c r="R472" s="71"/>
      <c r="S472" s="71"/>
      <c r="T472" s="71"/>
    </row>
    <row r="473" spans="1:20" x14ac:dyDescent="0.25">
      <c r="A473" s="71" t="s">
        <v>420</v>
      </c>
      <c r="B473" s="71">
        <v>57</v>
      </c>
      <c r="C473" s="71">
        <v>1.0345</v>
      </c>
      <c r="D473" s="71">
        <v>58.034500000000001</v>
      </c>
      <c r="E473" s="71">
        <v>65.52</v>
      </c>
      <c r="F473" s="71">
        <v>17.9617</v>
      </c>
      <c r="G473" s="71">
        <v>11.89</v>
      </c>
      <c r="H473" s="71">
        <v>6</v>
      </c>
      <c r="I473" s="71">
        <v>7.6082999999999998</v>
      </c>
      <c r="J473" s="71"/>
      <c r="K473" s="71"/>
      <c r="L473" s="71">
        <v>1.387</v>
      </c>
      <c r="M473" s="71"/>
      <c r="N473" s="71">
        <v>0</v>
      </c>
      <c r="O473" s="71">
        <v>0</v>
      </c>
      <c r="P473" s="71">
        <v>69.924499999999995</v>
      </c>
      <c r="Q473" s="71"/>
      <c r="R473" s="71"/>
      <c r="S473" s="71"/>
      <c r="T473" s="71"/>
    </row>
    <row r="474" spans="1:20" x14ac:dyDescent="0.25">
      <c r="A474" s="71" t="s">
        <v>558</v>
      </c>
      <c r="B474" s="71">
        <v>71.88</v>
      </c>
      <c r="C474" s="71"/>
      <c r="D474" s="71">
        <v>50.5</v>
      </c>
      <c r="E474" s="71">
        <v>29</v>
      </c>
      <c r="F474" s="71">
        <v>22.2469</v>
      </c>
      <c r="G474" s="71">
        <v>1.6882999999999999</v>
      </c>
      <c r="H474" s="71">
        <v>7</v>
      </c>
      <c r="I474" s="71">
        <v>6.6205999999999996</v>
      </c>
      <c r="J474" s="71">
        <v>0.28460000000000002</v>
      </c>
      <c r="K474" s="71"/>
      <c r="L474" s="71">
        <v>1.2070000000000001</v>
      </c>
      <c r="M474" s="71"/>
      <c r="N474" s="71">
        <v>0</v>
      </c>
      <c r="O474" s="71">
        <v>0</v>
      </c>
      <c r="P474" s="71">
        <v>73.852900000000005</v>
      </c>
      <c r="Q474" s="71"/>
      <c r="R474" s="71"/>
      <c r="S474" s="71"/>
      <c r="T474" s="71"/>
    </row>
    <row r="475" spans="1:20" x14ac:dyDescent="0.25">
      <c r="A475" s="71" t="s">
        <v>559</v>
      </c>
      <c r="B475" s="71">
        <v>44.56</v>
      </c>
      <c r="C475" s="71"/>
      <c r="D475" s="71">
        <v>34.06</v>
      </c>
      <c r="E475" s="71">
        <v>26.9</v>
      </c>
      <c r="F475" s="71">
        <v>13.7913</v>
      </c>
      <c r="G475" s="71">
        <v>3.2763</v>
      </c>
      <c r="H475" s="71">
        <v>1</v>
      </c>
      <c r="I475" s="71">
        <v>4.4653</v>
      </c>
      <c r="J475" s="71"/>
      <c r="K475" s="71"/>
      <c r="L475" s="71">
        <v>0.81399999999999995</v>
      </c>
      <c r="M475" s="71"/>
      <c r="N475" s="71">
        <v>0</v>
      </c>
      <c r="O475" s="71">
        <v>0</v>
      </c>
      <c r="P475" s="71">
        <v>47.836300000000001</v>
      </c>
      <c r="Q475" s="71"/>
      <c r="R475" s="71"/>
      <c r="S475" s="71"/>
      <c r="T475" s="71"/>
    </row>
    <row r="476" spans="1:20" x14ac:dyDescent="0.25">
      <c r="A476" s="71" t="s">
        <v>421</v>
      </c>
      <c r="B476" s="73">
        <v>2271.19</v>
      </c>
      <c r="C476" s="71">
        <v>90.576999999999998</v>
      </c>
      <c r="D476" s="73">
        <v>2361.7669999999998</v>
      </c>
      <c r="E476" s="73">
        <v>1352.2</v>
      </c>
      <c r="F476" s="71">
        <v>730.96690000000001</v>
      </c>
      <c r="G476" s="71">
        <v>155.3083</v>
      </c>
      <c r="H476" s="71">
        <v>251</v>
      </c>
      <c r="I476" s="71">
        <v>309.6277</v>
      </c>
      <c r="J476" s="71"/>
      <c r="K476" s="71">
        <v>267</v>
      </c>
      <c r="L476" s="71">
        <v>56.446199999999997</v>
      </c>
      <c r="M476" s="71">
        <v>126.3323</v>
      </c>
      <c r="N476" s="71">
        <v>0</v>
      </c>
      <c r="O476" s="71">
        <v>0</v>
      </c>
      <c r="P476" s="73">
        <v>2643.4076</v>
      </c>
      <c r="Q476" s="71"/>
      <c r="R476" s="71"/>
      <c r="S476" s="71"/>
      <c r="T476" s="71"/>
    </row>
    <row r="477" spans="1:20" x14ac:dyDescent="0.25">
      <c r="A477" s="71" t="s">
        <v>422</v>
      </c>
      <c r="B477" s="71">
        <v>297.01</v>
      </c>
      <c r="C477" s="71"/>
      <c r="D477" s="71">
        <v>297.01</v>
      </c>
      <c r="E477" s="71">
        <v>194.13</v>
      </c>
      <c r="F477" s="71">
        <v>91.924599999999998</v>
      </c>
      <c r="G477" s="71">
        <v>25.5503</v>
      </c>
      <c r="H477" s="71">
        <v>37</v>
      </c>
      <c r="I477" s="71">
        <v>38.938000000000002</v>
      </c>
      <c r="J477" s="71"/>
      <c r="K477" s="71"/>
      <c r="L477" s="71">
        <v>7.0984999999999996</v>
      </c>
      <c r="M477" s="71"/>
      <c r="N477" s="71">
        <v>0</v>
      </c>
      <c r="O477" s="71">
        <v>0</v>
      </c>
      <c r="P477" s="71">
        <v>322.56029999999998</v>
      </c>
      <c r="Q477" s="71"/>
      <c r="R477" s="71"/>
      <c r="S477" s="71"/>
      <c r="T477" s="71"/>
    </row>
    <row r="478" spans="1:20" x14ac:dyDescent="0.25">
      <c r="A478" s="71" t="s">
        <v>423</v>
      </c>
      <c r="B478" s="71">
        <v>354.5</v>
      </c>
      <c r="C478" s="71">
        <v>10.209199999999999</v>
      </c>
      <c r="D478" s="71">
        <v>364.70920000000001</v>
      </c>
      <c r="E478" s="71">
        <v>127</v>
      </c>
      <c r="F478" s="71">
        <v>112.8775</v>
      </c>
      <c r="G478" s="71">
        <v>3.5306000000000002</v>
      </c>
      <c r="H478" s="71">
        <v>54</v>
      </c>
      <c r="I478" s="71">
        <v>47.813400000000001</v>
      </c>
      <c r="J478" s="71">
        <v>4.6399999999999997</v>
      </c>
      <c r="K478" s="71"/>
      <c r="L478" s="71">
        <v>8.7164999999999999</v>
      </c>
      <c r="M478" s="71"/>
      <c r="N478" s="71">
        <v>0</v>
      </c>
      <c r="O478" s="71">
        <v>0</v>
      </c>
      <c r="P478" s="71">
        <v>372.87979999999999</v>
      </c>
      <c r="Q478" s="71"/>
      <c r="R478" s="71"/>
      <c r="S478" s="71"/>
      <c r="T478" s="71"/>
    </row>
    <row r="479" spans="1:20" x14ac:dyDescent="0.25">
      <c r="A479" s="71" t="s">
        <v>424</v>
      </c>
      <c r="B479" s="71">
        <v>550.45000000000005</v>
      </c>
      <c r="C479" s="71"/>
      <c r="D479" s="71">
        <v>550.45000000000005</v>
      </c>
      <c r="E479" s="71">
        <v>279</v>
      </c>
      <c r="F479" s="71">
        <v>170.36429999999999</v>
      </c>
      <c r="G479" s="71">
        <v>27.158899999999999</v>
      </c>
      <c r="H479" s="71">
        <v>85</v>
      </c>
      <c r="I479" s="71">
        <v>72.164000000000001</v>
      </c>
      <c r="J479" s="71">
        <v>9.6270000000000007</v>
      </c>
      <c r="K479" s="71"/>
      <c r="L479" s="71">
        <v>13.155799999999999</v>
      </c>
      <c r="M479" s="71"/>
      <c r="N479" s="71">
        <v>0</v>
      </c>
      <c r="O479" s="71">
        <v>0</v>
      </c>
      <c r="P479" s="71">
        <v>587.23590000000002</v>
      </c>
      <c r="Q479" s="71"/>
      <c r="R479" s="71"/>
      <c r="S479" s="71"/>
      <c r="T479" s="71"/>
    </row>
    <row r="480" spans="1:20" x14ac:dyDescent="0.25">
      <c r="A480" s="71" t="s">
        <v>425</v>
      </c>
      <c r="B480" s="71">
        <v>506</v>
      </c>
      <c r="C480" s="71">
        <v>7.7169999999999996</v>
      </c>
      <c r="D480" s="71">
        <v>513.71699999999998</v>
      </c>
      <c r="E480" s="71">
        <v>227</v>
      </c>
      <c r="F480" s="71">
        <v>158.99539999999999</v>
      </c>
      <c r="G480" s="71">
        <v>17.001100000000001</v>
      </c>
      <c r="H480" s="71">
        <v>85</v>
      </c>
      <c r="I480" s="71">
        <v>67.348299999999995</v>
      </c>
      <c r="J480" s="71">
        <v>13.238799999999999</v>
      </c>
      <c r="K480" s="71">
        <v>5</v>
      </c>
      <c r="L480" s="71">
        <v>12.277799999999999</v>
      </c>
      <c r="M480" s="71"/>
      <c r="N480" s="71">
        <v>0</v>
      </c>
      <c r="O480" s="71">
        <v>0</v>
      </c>
      <c r="P480" s="71">
        <v>543.95690000000002</v>
      </c>
      <c r="Q480" s="71"/>
      <c r="R480" s="71"/>
      <c r="S480" s="71"/>
      <c r="T480" s="71"/>
    </row>
    <row r="481" spans="1:20" x14ac:dyDescent="0.25">
      <c r="A481" s="71" t="s">
        <v>426</v>
      </c>
      <c r="B481" s="71">
        <v>762</v>
      </c>
      <c r="C481" s="71">
        <v>34.7376</v>
      </c>
      <c r="D481" s="71">
        <v>796.73760000000004</v>
      </c>
      <c r="E481" s="71">
        <v>391</v>
      </c>
      <c r="F481" s="71">
        <v>246.59030000000001</v>
      </c>
      <c r="G481" s="71">
        <v>36.102400000000003</v>
      </c>
      <c r="H481" s="71">
        <v>101</v>
      </c>
      <c r="I481" s="71">
        <v>104.45229999999999</v>
      </c>
      <c r="J481" s="71"/>
      <c r="K481" s="71">
        <v>1</v>
      </c>
      <c r="L481" s="71">
        <v>19.042000000000002</v>
      </c>
      <c r="M481" s="71"/>
      <c r="N481" s="71">
        <v>6</v>
      </c>
      <c r="O481" s="71">
        <v>0</v>
      </c>
      <c r="P481" s="71">
        <v>838.84</v>
      </c>
      <c r="Q481" s="71"/>
      <c r="R481" s="71"/>
      <c r="S481" s="71"/>
      <c r="T481" s="71"/>
    </row>
    <row r="482" spans="1:20" x14ac:dyDescent="0.25">
      <c r="A482" s="71" t="s">
        <v>427</v>
      </c>
      <c r="B482" s="71">
        <v>582.5</v>
      </c>
      <c r="C482" s="71">
        <v>11.3118</v>
      </c>
      <c r="D482" s="71">
        <v>593.81179999999995</v>
      </c>
      <c r="E482" s="71">
        <v>350.08</v>
      </c>
      <c r="F482" s="71">
        <v>183.78479999999999</v>
      </c>
      <c r="G482" s="71">
        <v>41.574399999999997</v>
      </c>
      <c r="H482" s="71">
        <v>92</v>
      </c>
      <c r="I482" s="71">
        <v>77.848699999999994</v>
      </c>
      <c r="J482" s="71">
        <v>10.6135</v>
      </c>
      <c r="K482" s="71"/>
      <c r="L482" s="71">
        <v>14.1921</v>
      </c>
      <c r="M482" s="71"/>
      <c r="N482" s="71">
        <v>0</v>
      </c>
      <c r="O482" s="71">
        <v>0</v>
      </c>
      <c r="P482" s="71">
        <v>645.99969999999996</v>
      </c>
      <c r="Q482" s="71"/>
      <c r="R482" s="71"/>
      <c r="S482" s="71"/>
      <c r="T482" s="71"/>
    </row>
    <row r="483" spans="1:20" x14ac:dyDescent="0.25">
      <c r="A483" s="71" t="s">
        <v>428</v>
      </c>
      <c r="B483" s="71">
        <v>862.56</v>
      </c>
      <c r="C483" s="71">
        <v>25.788900000000002</v>
      </c>
      <c r="D483" s="71">
        <v>888.34889999999996</v>
      </c>
      <c r="E483" s="71">
        <v>413</v>
      </c>
      <c r="F483" s="71">
        <v>274.94400000000002</v>
      </c>
      <c r="G483" s="71">
        <v>34.514000000000003</v>
      </c>
      <c r="H483" s="71">
        <v>144</v>
      </c>
      <c r="I483" s="71">
        <v>116.46250000000001</v>
      </c>
      <c r="J483" s="71">
        <v>20.653099999999998</v>
      </c>
      <c r="K483" s="71">
        <v>11</v>
      </c>
      <c r="L483" s="71">
        <v>21.2315</v>
      </c>
      <c r="M483" s="71"/>
      <c r="N483" s="71">
        <v>4.625</v>
      </c>
      <c r="O483" s="71">
        <v>0</v>
      </c>
      <c r="P483" s="71">
        <v>948.14099999999996</v>
      </c>
      <c r="Q483" s="71"/>
      <c r="R483" s="71"/>
      <c r="S483" s="71"/>
      <c r="T483" s="71"/>
    </row>
    <row r="484" spans="1:20" x14ac:dyDescent="0.25">
      <c r="A484" s="71" t="s">
        <v>429</v>
      </c>
      <c r="B484" s="71">
        <v>249.5</v>
      </c>
      <c r="C484" s="71"/>
      <c r="D484" s="71">
        <v>249.5</v>
      </c>
      <c r="E484" s="71">
        <v>196.38</v>
      </c>
      <c r="F484" s="71">
        <v>77.220299999999995</v>
      </c>
      <c r="G484" s="71">
        <v>29.790299999999998</v>
      </c>
      <c r="H484" s="71">
        <v>34</v>
      </c>
      <c r="I484" s="71">
        <v>32.709499999999998</v>
      </c>
      <c r="J484" s="71">
        <v>0.96789999999999998</v>
      </c>
      <c r="K484" s="71"/>
      <c r="L484" s="71">
        <v>5.9630999999999998</v>
      </c>
      <c r="M484" s="71"/>
      <c r="N484" s="71">
        <v>0</v>
      </c>
      <c r="O484" s="71">
        <v>0</v>
      </c>
      <c r="P484" s="71">
        <v>280.25819999999999</v>
      </c>
      <c r="Q484" s="71"/>
      <c r="R484" s="71"/>
      <c r="S484" s="71"/>
      <c r="T484" s="71"/>
    </row>
    <row r="485" spans="1:20" x14ac:dyDescent="0.25">
      <c r="A485" s="71" t="s">
        <v>430</v>
      </c>
      <c r="B485" s="73">
        <v>3016.68</v>
      </c>
      <c r="C485" s="71">
        <v>16.9956</v>
      </c>
      <c r="D485" s="73">
        <v>3033.6756</v>
      </c>
      <c r="E485" s="73">
        <v>2156.3200000000002</v>
      </c>
      <c r="F485" s="71">
        <v>938.92259999999999</v>
      </c>
      <c r="G485" s="71">
        <v>304.3501</v>
      </c>
      <c r="H485" s="71">
        <v>381</v>
      </c>
      <c r="I485" s="71">
        <v>397.7149</v>
      </c>
      <c r="J485" s="71"/>
      <c r="K485" s="71">
        <v>30</v>
      </c>
      <c r="L485" s="71">
        <v>72.504800000000003</v>
      </c>
      <c r="M485" s="71"/>
      <c r="N485" s="71">
        <v>4.2649999999999997</v>
      </c>
      <c r="O485" s="71">
        <v>0</v>
      </c>
      <c r="P485" s="73">
        <v>3342.2907</v>
      </c>
      <c r="Q485" s="71"/>
      <c r="R485" s="71"/>
      <c r="S485" s="71"/>
      <c r="T485" s="71"/>
    </row>
    <row r="486" spans="1:20" x14ac:dyDescent="0.25">
      <c r="A486" s="71" t="s">
        <v>561</v>
      </c>
      <c r="B486" s="71">
        <v>212.5</v>
      </c>
      <c r="C486" s="71"/>
      <c r="D486" s="71">
        <v>188</v>
      </c>
      <c r="E486" s="71">
        <v>38</v>
      </c>
      <c r="F486" s="71">
        <v>65.768799999999999</v>
      </c>
      <c r="G486" s="71"/>
      <c r="H486" s="71">
        <v>28</v>
      </c>
      <c r="I486" s="71">
        <v>24.646799999999999</v>
      </c>
      <c r="J486" s="71">
        <v>2.5148999999999999</v>
      </c>
      <c r="K486" s="71"/>
      <c r="L486" s="71">
        <v>4.4931999999999999</v>
      </c>
      <c r="M486" s="71"/>
      <c r="N486" s="71">
        <v>1</v>
      </c>
      <c r="O486" s="71">
        <v>0</v>
      </c>
      <c r="P486" s="71">
        <v>216.01490000000001</v>
      </c>
      <c r="Q486" s="71"/>
      <c r="R486" s="71"/>
      <c r="S486" s="71"/>
      <c r="T486" s="71"/>
    </row>
    <row r="487" spans="1:20" x14ac:dyDescent="0.25">
      <c r="A487" s="71" t="s">
        <v>431</v>
      </c>
      <c r="B487" s="71">
        <v>304.49</v>
      </c>
      <c r="C487" s="71">
        <v>12.3835</v>
      </c>
      <c r="D487" s="71">
        <v>316.87349999999998</v>
      </c>
      <c r="E487" s="71">
        <v>141</v>
      </c>
      <c r="F487" s="71">
        <v>98.072299999999998</v>
      </c>
      <c r="G487" s="71">
        <v>10.7319</v>
      </c>
      <c r="H487" s="71">
        <v>48</v>
      </c>
      <c r="I487" s="71">
        <v>41.542099999999998</v>
      </c>
      <c r="J487" s="71">
        <v>4.8433999999999999</v>
      </c>
      <c r="K487" s="71"/>
      <c r="L487" s="71">
        <v>7.5732999999999997</v>
      </c>
      <c r="M487" s="71"/>
      <c r="N487" s="71">
        <v>0</v>
      </c>
      <c r="O487" s="71">
        <v>0</v>
      </c>
      <c r="P487" s="71">
        <v>332.44880000000001</v>
      </c>
      <c r="Q487" s="71"/>
      <c r="R487" s="71"/>
      <c r="S487" s="71"/>
      <c r="T487" s="71"/>
    </row>
    <row r="488" spans="1:20" x14ac:dyDescent="0.25">
      <c r="A488" s="71" t="s">
        <v>432</v>
      </c>
      <c r="B488" s="71">
        <v>417</v>
      </c>
      <c r="C488" s="71">
        <v>21.193100000000001</v>
      </c>
      <c r="D488" s="71">
        <v>438.19310000000002</v>
      </c>
      <c r="E488" s="71">
        <v>330</v>
      </c>
      <c r="F488" s="71">
        <v>135.6208</v>
      </c>
      <c r="G488" s="71">
        <v>48.594799999999999</v>
      </c>
      <c r="H488" s="71">
        <v>64</v>
      </c>
      <c r="I488" s="71">
        <v>57.447099999999999</v>
      </c>
      <c r="J488" s="71">
        <v>4.9146999999999998</v>
      </c>
      <c r="K488" s="71">
        <v>2</v>
      </c>
      <c r="L488" s="71">
        <v>10.472799999999999</v>
      </c>
      <c r="M488" s="71"/>
      <c r="N488" s="71">
        <v>7</v>
      </c>
      <c r="O488" s="71">
        <v>0</v>
      </c>
      <c r="P488" s="71">
        <v>498.70260000000002</v>
      </c>
      <c r="Q488" s="71"/>
      <c r="R488" s="71"/>
      <c r="S488" s="71"/>
      <c r="T488" s="71"/>
    </row>
    <row r="489" spans="1:20" x14ac:dyDescent="0.25">
      <c r="A489" s="71" t="s">
        <v>433</v>
      </c>
      <c r="B489" s="71">
        <v>243.5</v>
      </c>
      <c r="C489" s="71">
        <v>4.68</v>
      </c>
      <c r="D489" s="71">
        <v>248.18</v>
      </c>
      <c r="E489" s="71">
        <v>185.01</v>
      </c>
      <c r="F489" s="71">
        <v>76.811700000000002</v>
      </c>
      <c r="G489" s="71">
        <v>27.049900000000001</v>
      </c>
      <c r="H489" s="71">
        <v>31</v>
      </c>
      <c r="I489" s="71">
        <v>32.5364</v>
      </c>
      <c r="J489" s="71"/>
      <c r="K489" s="71"/>
      <c r="L489" s="71">
        <v>5.9314999999999998</v>
      </c>
      <c r="M489" s="71"/>
      <c r="N489" s="71">
        <v>0</v>
      </c>
      <c r="O489" s="71">
        <v>0</v>
      </c>
      <c r="P489" s="71">
        <v>275.22989999999999</v>
      </c>
      <c r="Q489" s="71"/>
      <c r="R489" s="71"/>
      <c r="S489" s="71"/>
      <c r="T489" s="71"/>
    </row>
    <row r="490" spans="1:20" x14ac:dyDescent="0.25">
      <c r="A490" s="71" t="s">
        <v>434</v>
      </c>
      <c r="B490" s="71">
        <v>274</v>
      </c>
      <c r="C490" s="71"/>
      <c r="D490" s="71">
        <v>274</v>
      </c>
      <c r="E490" s="71">
        <v>67</v>
      </c>
      <c r="F490" s="71">
        <v>84.802999999999997</v>
      </c>
      <c r="G490" s="71"/>
      <c r="H490" s="71">
        <v>25</v>
      </c>
      <c r="I490" s="71">
        <v>35.921399999999998</v>
      </c>
      <c r="J490" s="71"/>
      <c r="K490" s="71">
        <v>3</v>
      </c>
      <c r="L490" s="71">
        <v>6.5486000000000004</v>
      </c>
      <c r="M490" s="71"/>
      <c r="N490" s="71">
        <v>0.5</v>
      </c>
      <c r="O490" s="71">
        <v>0</v>
      </c>
      <c r="P490" s="71">
        <v>274.5</v>
      </c>
      <c r="Q490" s="71"/>
      <c r="R490" s="71"/>
      <c r="S490" s="71"/>
      <c r="T490" s="71"/>
    </row>
    <row r="491" spans="1:20" x14ac:dyDescent="0.25">
      <c r="A491" s="71" t="s">
        <v>435</v>
      </c>
      <c r="B491" s="71">
        <v>628.56500000000005</v>
      </c>
      <c r="C491" s="71">
        <v>5.7164000000000001</v>
      </c>
      <c r="D491" s="71">
        <v>634.28139999999996</v>
      </c>
      <c r="E491" s="71">
        <v>330.82</v>
      </c>
      <c r="F491" s="71">
        <v>196.31010000000001</v>
      </c>
      <c r="G491" s="71">
        <v>33.627499999999998</v>
      </c>
      <c r="H491" s="71">
        <v>83</v>
      </c>
      <c r="I491" s="71">
        <v>83.154300000000006</v>
      </c>
      <c r="J491" s="71"/>
      <c r="K491" s="71">
        <v>3</v>
      </c>
      <c r="L491" s="71">
        <v>15.1593</v>
      </c>
      <c r="M491" s="71"/>
      <c r="N491" s="71">
        <v>0</v>
      </c>
      <c r="O491" s="71">
        <v>0</v>
      </c>
      <c r="P491" s="71">
        <v>667.90890000000002</v>
      </c>
      <c r="Q491" s="71"/>
      <c r="R491" s="71"/>
      <c r="S491" s="71"/>
      <c r="T491" s="71"/>
    </row>
    <row r="492" spans="1:20" x14ac:dyDescent="0.25">
      <c r="A492" s="71" t="s">
        <v>436</v>
      </c>
      <c r="B492" s="71">
        <v>249.4</v>
      </c>
      <c r="C492" s="71"/>
      <c r="D492" s="71">
        <v>249.4</v>
      </c>
      <c r="E492" s="71">
        <v>165</v>
      </c>
      <c r="F492" s="71">
        <v>77.189300000000003</v>
      </c>
      <c r="G492" s="71">
        <v>21.9527</v>
      </c>
      <c r="H492" s="71">
        <v>18</v>
      </c>
      <c r="I492" s="71">
        <v>32.696300000000001</v>
      </c>
      <c r="J492" s="71"/>
      <c r="K492" s="71"/>
      <c r="L492" s="71">
        <v>5.9607000000000001</v>
      </c>
      <c r="M492" s="71"/>
      <c r="N492" s="71">
        <v>0</v>
      </c>
      <c r="O492" s="71">
        <v>0</v>
      </c>
      <c r="P492" s="71">
        <v>271.35270000000003</v>
      </c>
      <c r="Q492" s="71"/>
      <c r="R492" s="71"/>
      <c r="S492" s="71"/>
      <c r="T492" s="71"/>
    </row>
    <row r="493" spans="1:20" x14ac:dyDescent="0.25">
      <c r="A493" s="71" t="s">
        <v>437</v>
      </c>
      <c r="B493" s="71">
        <v>213.5</v>
      </c>
      <c r="C493" s="71"/>
      <c r="D493" s="71">
        <v>213.5</v>
      </c>
      <c r="E493" s="71">
        <v>116</v>
      </c>
      <c r="F493" s="71">
        <v>66.078299999999999</v>
      </c>
      <c r="G493" s="71">
        <v>12.480399999999999</v>
      </c>
      <c r="H493" s="71">
        <v>22</v>
      </c>
      <c r="I493" s="71">
        <v>27.989899999999999</v>
      </c>
      <c r="J493" s="71"/>
      <c r="K493" s="71">
        <v>4</v>
      </c>
      <c r="L493" s="71">
        <v>5.1026999999999996</v>
      </c>
      <c r="M493" s="71"/>
      <c r="N493" s="71">
        <v>0</v>
      </c>
      <c r="O493" s="71">
        <v>0</v>
      </c>
      <c r="P493" s="71">
        <v>225.9804</v>
      </c>
      <c r="Q493" s="71"/>
      <c r="R493" s="71"/>
      <c r="S493" s="71"/>
      <c r="T493" s="71"/>
    </row>
    <row r="494" spans="1:20" x14ac:dyDescent="0.25">
      <c r="A494" s="71" t="s">
        <v>438</v>
      </c>
      <c r="B494" s="71">
        <v>421</v>
      </c>
      <c r="C494" s="71">
        <v>8.3341999999999992</v>
      </c>
      <c r="D494" s="71">
        <v>429.33420000000001</v>
      </c>
      <c r="E494" s="71">
        <v>180</v>
      </c>
      <c r="F494" s="71">
        <v>132.87889999999999</v>
      </c>
      <c r="G494" s="71">
        <v>11.7803</v>
      </c>
      <c r="H494" s="71">
        <v>38</v>
      </c>
      <c r="I494" s="71">
        <v>56.285699999999999</v>
      </c>
      <c r="J494" s="71"/>
      <c r="K494" s="71"/>
      <c r="L494" s="71">
        <v>10.261100000000001</v>
      </c>
      <c r="M494" s="71"/>
      <c r="N494" s="71">
        <v>0</v>
      </c>
      <c r="O494" s="71">
        <v>0</v>
      </c>
      <c r="P494" s="71">
        <v>441.11450000000002</v>
      </c>
      <c r="Q494" s="71"/>
      <c r="R494" s="71"/>
      <c r="S494" s="71"/>
      <c r="T494" s="71"/>
    </row>
    <row r="495" spans="1:20" x14ac:dyDescent="0.25">
      <c r="A495" s="71" t="s">
        <v>439</v>
      </c>
      <c r="B495" s="71">
        <v>721.64</v>
      </c>
      <c r="C495" s="71">
        <v>42.549300000000002</v>
      </c>
      <c r="D495" s="71">
        <v>764.1893</v>
      </c>
      <c r="E495" s="71">
        <v>393.14</v>
      </c>
      <c r="F495" s="71">
        <v>236.51660000000001</v>
      </c>
      <c r="G495" s="71">
        <v>39.155900000000003</v>
      </c>
      <c r="H495" s="71">
        <v>76</v>
      </c>
      <c r="I495" s="71">
        <v>100.18519999999999</v>
      </c>
      <c r="J495" s="71"/>
      <c r="K495" s="71"/>
      <c r="L495" s="71">
        <v>18.264099999999999</v>
      </c>
      <c r="M495" s="71"/>
      <c r="N495" s="71">
        <v>0</v>
      </c>
      <c r="O495" s="71">
        <v>0</v>
      </c>
      <c r="P495" s="71">
        <v>803.34519999999998</v>
      </c>
      <c r="Q495" s="71"/>
      <c r="R495" s="71"/>
      <c r="S495" s="71"/>
      <c r="T495" s="71"/>
    </row>
    <row r="496" spans="1:20" x14ac:dyDescent="0.25">
      <c r="A496" s="71" t="s">
        <v>440</v>
      </c>
      <c r="B496" s="71">
        <v>567.16</v>
      </c>
      <c r="C496" s="71">
        <v>15.011200000000001</v>
      </c>
      <c r="D496" s="71">
        <v>582.1712</v>
      </c>
      <c r="E496" s="71">
        <v>290</v>
      </c>
      <c r="F496" s="71">
        <v>180.18199999999999</v>
      </c>
      <c r="G496" s="71">
        <v>27.454499999999999</v>
      </c>
      <c r="H496" s="71">
        <v>78</v>
      </c>
      <c r="I496" s="71">
        <v>76.322599999999994</v>
      </c>
      <c r="J496" s="71">
        <v>1.258</v>
      </c>
      <c r="K496" s="71">
        <v>3</v>
      </c>
      <c r="L496" s="71">
        <v>13.9139</v>
      </c>
      <c r="M496" s="71"/>
      <c r="N496" s="71">
        <v>9</v>
      </c>
      <c r="O496" s="71">
        <v>0</v>
      </c>
      <c r="P496" s="71">
        <v>619.88369999999998</v>
      </c>
      <c r="Q496" s="71"/>
      <c r="R496" s="71"/>
      <c r="S496" s="71"/>
      <c r="T496" s="71"/>
    </row>
    <row r="497" spans="1:20" x14ac:dyDescent="0.25">
      <c r="A497" s="71" t="s">
        <v>441</v>
      </c>
      <c r="B497" s="73">
        <v>1948.425</v>
      </c>
      <c r="C497" s="71">
        <v>53.874400000000001</v>
      </c>
      <c r="D497" s="73">
        <v>2002.2994000000001</v>
      </c>
      <c r="E497" s="71">
        <v>913.12</v>
      </c>
      <c r="F497" s="71">
        <v>619.71169999999995</v>
      </c>
      <c r="G497" s="71">
        <v>73.352099999999993</v>
      </c>
      <c r="H497" s="71">
        <v>334</v>
      </c>
      <c r="I497" s="71">
        <v>262.50150000000002</v>
      </c>
      <c r="J497" s="71">
        <v>53.623899999999999</v>
      </c>
      <c r="K497" s="71">
        <v>9</v>
      </c>
      <c r="L497" s="71">
        <v>47.854999999999997</v>
      </c>
      <c r="M497" s="71"/>
      <c r="N497" s="71">
        <v>36.5</v>
      </c>
      <c r="O497" s="71">
        <v>0</v>
      </c>
      <c r="P497" s="73">
        <v>2165.7754</v>
      </c>
      <c r="Q497" s="71"/>
      <c r="R497" s="71"/>
      <c r="S497" s="71"/>
      <c r="T497" s="71"/>
    </row>
    <row r="498" spans="1:20" x14ac:dyDescent="0.25">
      <c r="A498" s="71" t="s">
        <v>442</v>
      </c>
      <c r="B498" s="71">
        <v>452.5</v>
      </c>
      <c r="C498" s="71">
        <v>13.7685</v>
      </c>
      <c r="D498" s="71">
        <v>466.26850000000002</v>
      </c>
      <c r="E498" s="71">
        <v>257</v>
      </c>
      <c r="F498" s="71">
        <v>144.31010000000001</v>
      </c>
      <c r="G498" s="71">
        <v>28.172499999999999</v>
      </c>
      <c r="H498" s="71">
        <v>57</v>
      </c>
      <c r="I498" s="71">
        <v>61.127800000000001</v>
      </c>
      <c r="J498" s="71"/>
      <c r="K498" s="71"/>
      <c r="L498" s="71">
        <v>11.143800000000001</v>
      </c>
      <c r="M498" s="71"/>
      <c r="N498" s="71">
        <v>0</v>
      </c>
      <c r="O498" s="71">
        <v>0</v>
      </c>
      <c r="P498" s="71">
        <v>494.44099999999997</v>
      </c>
      <c r="Q498" s="71"/>
      <c r="R498" s="71"/>
      <c r="S498" s="71"/>
      <c r="T498" s="71"/>
    </row>
    <row r="499" spans="1:20" x14ac:dyDescent="0.25">
      <c r="A499" s="71" t="s">
        <v>443</v>
      </c>
      <c r="B499" s="71">
        <v>201.185</v>
      </c>
      <c r="C499" s="71"/>
      <c r="D499" s="71">
        <v>201.185</v>
      </c>
      <c r="E499" s="71">
        <v>129</v>
      </c>
      <c r="F499" s="71">
        <v>62.266800000000003</v>
      </c>
      <c r="G499" s="71">
        <v>16.683299999999999</v>
      </c>
      <c r="H499" s="71">
        <v>32</v>
      </c>
      <c r="I499" s="71">
        <v>26.375399999999999</v>
      </c>
      <c r="J499" s="71">
        <v>4.2184999999999997</v>
      </c>
      <c r="K499" s="71"/>
      <c r="L499" s="71">
        <v>4.8083</v>
      </c>
      <c r="M499" s="71"/>
      <c r="N499" s="71">
        <v>0</v>
      </c>
      <c r="O499" s="71">
        <v>0</v>
      </c>
      <c r="P499" s="71">
        <v>222.08680000000001</v>
      </c>
      <c r="Q499" s="71"/>
      <c r="R499" s="71"/>
      <c r="S499" s="71"/>
      <c r="T499" s="71"/>
    </row>
    <row r="500" spans="1:20" x14ac:dyDescent="0.25">
      <c r="A500" s="71" t="s">
        <v>444</v>
      </c>
      <c r="B500" s="71">
        <v>398</v>
      </c>
      <c r="C500" s="71">
        <v>21.508600000000001</v>
      </c>
      <c r="D500" s="71">
        <v>419.5086</v>
      </c>
      <c r="E500" s="71">
        <v>209.5</v>
      </c>
      <c r="F500" s="71">
        <v>129.83789999999999</v>
      </c>
      <c r="G500" s="71">
        <v>19.915500000000002</v>
      </c>
      <c r="H500" s="71">
        <v>70</v>
      </c>
      <c r="I500" s="71">
        <v>54.997599999999998</v>
      </c>
      <c r="J500" s="71">
        <v>11.251799999999999</v>
      </c>
      <c r="K500" s="71"/>
      <c r="L500" s="71">
        <v>10.026300000000001</v>
      </c>
      <c r="M500" s="71"/>
      <c r="N500" s="71">
        <v>0</v>
      </c>
      <c r="O500" s="71">
        <v>0</v>
      </c>
      <c r="P500" s="71">
        <v>450.67590000000001</v>
      </c>
      <c r="Q500" s="71"/>
      <c r="R500" s="71"/>
      <c r="S500" s="71"/>
      <c r="T500" s="71"/>
    </row>
    <row r="501" spans="1:20" x14ac:dyDescent="0.25">
      <c r="A501" s="71" t="s">
        <v>445</v>
      </c>
      <c r="B501" s="71">
        <v>542.36</v>
      </c>
      <c r="C501" s="71">
        <v>22.767099999999999</v>
      </c>
      <c r="D501" s="71">
        <v>565.12710000000004</v>
      </c>
      <c r="E501" s="71">
        <v>289</v>
      </c>
      <c r="F501" s="71">
        <v>174.9068</v>
      </c>
      <c r="G501" s="71">
        <v>28.523299999999999</v>
      </c>
      <c r="H501" s="71">
        <v>70</v>
      </c>
      <c r="I501" s="71">
        <v>74.088200000000001</v>
      </c>
      <c r="J501" s="71"/>
      <c r="K501" s="71"/>
      <c r="L501" s="71">
        <v>13.506500000000001</v>
      </c>
      <c r="M501" s="71"/>
      <c r="N501" s="71">
        <v>11</v>
      </c>
      <c r="O501" s="71">
        <v>0</v>
      </c>
      <c r="P501" s="71">
        <v>604.65039999999999</v>
      </c>
      <c r="Q501" s="71"/>
      <c r="R501" s="71"/>
      <c r="S501" s="71"/>
      <c r="T501" s="71"/>
    </row>
    <row r="502" spans="1:20" x14ac:dyDescent="0.25">
      <c r="A502" s="71" t="s">
        <v>446</v>
      </c>
      <c r="B502" s="73">
        <v>1712.93</v>
      </c>
      <c r="C502" s="71">
        <v>61.781999999999996</v>
      </c>
      <c r="D502" s="73">
        <v>1774.712</v>
      </c>
      <c r="E502" s="71">
        <v>954.38</v>
      </c>
      <c r="F502" s="71">
        <v>549.27340000000004</v>
      </c>
      <c r="G502" s="71">
        <v>101.27670000000001</v>
      </c>
      <c r="H502" s="71">
        <v>273</v>
      </c>
      <c r="I502" s="71">
        <v>232.66470000000001</v>
      </c>
      <c r="J502" s="71">
        <v>30.2514</v>
      </c>
      <c r="K502" s="71">
        <v>23</v>
      </c>
      <c r="L502" s="71">
        <v>42.415599999999998</v>
      </c>
      <c r="M502" s="71"/>
      <c r="N502" s="71">
        <v>10.5</v>
      </c>
      <c r="O502" s="71">
        <v>0</v>
      </c>
      <c r="P502" s="73">
        <v>1916.7401</v>
      </c>
      <c r="Q502" s="71"/>
      <c r="R502" s="71"/>
      <c r="S502" s="71"/>
      <c r="T502" s="71"/>
    </row>
    <row r="503" spans="1:20" x14ac:dyDescent="0.25">
      <c r="A503" s="71" t="s">
        <v>447</v>
      </c>
      <c r="B503" s="71">
        <v>475.5</v>
      </c>
      <c r="C503" s="71">
        <v>25.022500000000001</v>
      </c>
      <c r="D503" s="71">
        <v>500.52249999999998</v>
      </c>
      <c r="E503" s="71">
        <v>193</v>
      </c>
      <c r="F503" s="71">
        <v>154.9117</v>
      </c>
      <c r="G503" s="71">
        <v>9.5221</v>
      </c>
      <c r="H503" s="71">
        <v>108</v>
      </c>
      <c r="I503" s="71">
        <v>65.618499999999997</v>
      </c>
      <c r="J503" s="71">
        <v>31.786100000000001</v>
      </c>
      <c r="K503" s="71">
        <v>1</v>
      </c>
      <c r="L503" s="71">
        <v>11.9625</v>
      </c>
      <c r="M503" s="71"/>
      <c r="N503" s="71">
        <v>0</v>
      </c>
      <c r="O503" s="71">
        <v>0</v>
      </c>
      <c r="P503" s="71">
        <v>541.83069999999998</v>
      </c>
      <c r="Q503" s="71"/>
      <c r="R503" s="71"/>
      <c r="S503" s="71"/>
      <c r="T503" s="71"/>
    </row>
    <row r="504" spans="1:20" x14ac:dyDescent="0.25">
      <c r="A504" s="71" t="s">
        <v>448</v>
      </c>
      <c r="B504" s="71">
        <v>250.54</v>
      </c>
      <c r="C504" s="71"/>
      <c r="D504" s="71">
        <v>250.54</v>
      </c>
      <c r="E504" s="71">
        <v>147.68</v>
      </c>
      <c r="F504" s="71">
        <v>77.542100000000005</v>
      </c>
      <c r="G504" s="71">
        <v>17.534500000000001</v>
      </c>
      <c r="H504" s="71">
        <v>23</v>
      </c>
      <c r="I504" s="71">
        <v>32.845799999999997</v>
      </c>
      <c r="J504" s="71"/>
      <c r="K504" s="71"/>
      <c r="L504" s="71">
        <v>5.9878999999999998</v>
      </c>
      <c r="M504" s="71"/>
      <c r="N504" s="71">
        <v>0</v>
      </c>
      <c r="O504" s="71">
        <v>0</v>
      </c>
      <c r="P504" s="71">
        <v>268.0745</v>
      </c>
      <c r="Q504" s="71"/>
      <c r="R504" s="71"/>
      <c r="S504" s="71"/>
      <c r="T504" s="71"/>
    </row>
    <row r="505" spans="1:20" x14ac:dyDescent="0.25">
      <c r="A505" s="71" t="s">
        <v>449</v>
      </c>
      <c r="B505" s="71">
        <v>599.5</v>
      </c>
      <c r="C505" s="71">
        <v>28.5337</v>
      </c>
      <c r="D505" s="71">
        <v>628.03369999999995</v>
      </c>
      <c r="E505" s="71">
        <v>429</v>
      </c>
      <c r="F505" s="71">
        <v>194.37639999999999</v>
      </c>
      <c r="G505" s="71">
        <v>58.655900000000003</v>
      </c>
      <c r="H505" s="71">
        <v>50</v>
      </c>
      <c r="I505" s="71">
        <v>82.3352</v>
      </c>
      <c r="J505" s="71"/>
      <c r="K505" s="71">
        <v>187</v>
      </c>
      <c r="L505" s="71">
        <v>15.01</v>
      </c>
      <c r="M505" s="71">
        <v>103.194</v>
      </c>
      <c r="N505" s="71">
        <v>0</v>
      </c>
      <c r="O505" s="71">
        <v>0</v>
      </c>
      <c r="P505" s="71">
        <v>789.8836</v>
      </c>
      <c r="Q505" s="71"/>
      <c r="R505" s="71"/>
      <c r="S505" s="71"/>
      <c r="T505" s="71"/>
    </row>
    <row r="506" spans="1:20" x14ac:dyDescent="0.25">
      <c r="A506" s="71" t="s">
        <v>450</v>
      </c>
      <c r="B506" s="71">
        <v>73.88</v>
      </c>
      <c r="C506" s="71"/>
      <c r="D506" s="71">
        <v>73.88</v>
      </c>
      <c r="E506" s="71">
        <v>47</v>
      </c>
      <c r="F506" s="71">
        <v>22.8659</v>
      </c>
      <c r="G506" s="71">
        <v>6.0335000000000001</v>
      </c>
      <c r="H506" s="71">
        <v>13</v>
      </c>
      <c r="I506" s="71">
        <v>9.6857000000000006</v>
      </c>
      <c r="J506" s="71">
        <v>2.4857</v>
      </c>
      <c r="K506" s="71"/>
      <c r="L506" s="71">
        <v>1.7657</v>
      </c>
      <c r="M506" s="71"/>
      <c r="N506" s="71">
        <v>0</v>
      </c>
      <c r="O506" s="71">
        <v>0</v>
      </c>
      <c r="P506" s="71">
        <v>82.399199999999993</v>
      </c>
      <c r="Q506" s="71"/>
      <c r="R506" s="71"/>
      <c r="S506" s="71"/>
      <c r="T506" s="71"/>
    </row>
    <row r="507" spans="1:20" x14ac:dyDescent="0.25">
      <c r="A507" s="71" t="s">
        <v>451</v>
      </c>
      <c r="B507" s="71">
        <v>154.5</v>
      </c>
      <c r="C507" s="71">
        <v>1.5445</v>
      </c>
      <c r="D507" s="71">
        <v>156.0445</v>
      </c>
      <c r="E507" s="71">
        <v>93</v>
      </c>
      <c r="F507" s="71">
        <v>48.2958</v>
      </c>
      <c r="G507" s="71">
        <v>11.1761</v>
      </c>
      <c r="H507" s="71">
        <v>28</v>
      </c>
      <c r="I507" s="71">
        <v>20.4574</v>
      </c>
      <c r="J507" s="71">
        <v>5.6569000000000003</v>
      </c>
      <c r="K507" s="71"/>
      <c r="L507" s="71">
        <v>3.7294999999999998</v>
      </c>
      <c r="M507" s="71"/>
      <c r="N507" s="71">
        <v>1</v>
      </c>
      <c r="O507" s="71">
        <v>0</v>
      </c>
      <c r="P507" s="71">
        <v>173.8775</v>
      </c>
      <c r="Q507" s="71"/>
      <c r="R507" s="71"/>
      <c r="S507" s="71"/>
      <c r="T507" s="71"/>
    </row>
    <row r="508" spans="1:20" x14ac:dyDescent="0.25">
      <c r="A508" s="71" t="s">
        <v>562</v>
      </c>
      <c r="B508" s="71">
        <v>197.27</v>
      </c>
      <c r="C508" s="71">
        <v>4.8425000000000002</v>
      </c>
      <c r="D508" s="71">
        <v>151.8023</v>
      </c>
      <c r="E508" s="71">
        <v>123.19</v>
      </c>
      <c r="F508" s="71">
        <v>62.553800000000003</v>
      </c>
      <c r="G508" s="71">
        <v>15.159000000000001</v>
      </c>
      <c r="H508" s="71">
        <v>31</v>
      </c>
      <c r="I508" s="71">
        <v>19.901299999999999</v>
      </c>
      <c r="J508" s="71">
        <v>8.3239999999999998</v>
      </c>
      <c r="K508" s="71"/>
      <c r="L508" s="71">
        <v>3.6280999999999999</v>
      </c>
      <c r="M508" s="71"/>
      <c r="N508" s="71">
        <v>0</v>
      </c>
      <c r="O508" s="71">
        <v>0</v>
      </c>
      <c r="P508" s="71">
        <v>225.59549999999999</v>
      </c>
      <c r="Q508" s="71"/>
      <c r="R508" s="71"/>
      <c r="S508" s="71"/>
      <c r="T508" s="71"/>
    </row>
    <row r="509" spans="1:20" x14ac:dyDescent="0.25">
      <c r="A509" s="71" t="s">
        <v>452</v>
      </c>
      <c r="B509" s="73">
        <v>1095.53</v>
      </c>
      <c r="C509" s="71">
        <v>45.165300000000002</v>
      </c>
      <c r="D509" s="73">
        <v>1140.6953000000001</v>
      </c>
      <c r="E509" s="71">
        <v>699</v>
      </c>
      <c r="F509" s="71">
        <v>353.04520000000002</v>
      </c>
      <c r="G509" s="71">
        <v>86.488699999999994</v>
      </c>
      <c r="H509" s="71">
        <v>234</v>
      </c>
      <c r="I509" s="71">
        <v>149.54519999999999</v>
      </c>
      <c r="J509" s="71">
        <v>63.341099999999997</v>
      </c>
      <c r="K509" s="71">
        <v>5</v>
      </c>
      <c r="L509" s="71">
        <v>27.262599999999999</v>
      </c>
      <c r="M509" s="71"/>
      <c r="N509" s="71">
        <v>25.5</v>
      </c>
      <c r="O509" s="71">
        <v>0</v>
      </c>
      <c r="P509" s="73">
        <v>1316.0251000000001</v>
      </c>
      <c r="Q509" s="71"/>
      <c r="R509" s="71"/>
      <c r="S509" s="71"/>
      <c r="T509" s="71"/>
    </row>
    <row r="510" spans="1:20" x14ac:dyDescent="0.25">
      <c r="A510" s="71" t="s">
        <v>453</v>
      </c>
      <c r="B510" s="73">
        <v>4266.1899999999996</v>
      </c>
      <c r="C510" s="71">
        <v>100.0985</v>
      </c>
      <c r="D510" s="73">
        <v>4366.2884999999997</v>
      </c>
      <c r="E510" s="73">
        <v>2398.54</v>
      </c>
      <c r="F510" s="73">
        <v>1351.3662999999999</v>
      </c>
      <c r="G510" s="71">
        <v>261.79340000000002</v>
      </c>
      <c r="H510" s="71">
        <v>611</v>
      </c>
      <c r="I510" s="71">
        <v>572.42039999999997</v>
      </c>
      <c r="J510" s="71">
        <v>28.934699999999999</v>
      </c>
      <c r="K510" s="71">
        <v>373</v>
      </c>
      <c r="L510" s="71">
        <v>104.35429999999999</v>
      </c>
      <c r="M510" s="71">
        <v>161.1874</v>
      </c>
      <c r="N510" s="71">
        <v>53.5</v>
      </c>
      <c r="O510" s="71">
        <v>0</v>
      </c>
      <c r="P510" s="73">
        <v>4871.7039999999997</v>
      </c>
      <c r="Q510" s="71"/>
      <c r="R510" s="71"/>
      <c r="S510" s="71"/>
      <c r="T510" s="71"/>
    </row>
    <row r="511" spans="1:20" x14ac:dyDescent="0.25">
      <c r="A511" s="71" t="s">
        <v>454</v>
      </c>
      <c r="B511" s="73">
        <v>1231.125</v>
      </c>
      <c r="C511" s="71">
        <v>38.630000000000003</v>
      </c>
      <c r="D511" s="73">
        <v>1269.7550000000001</v>
      </c>
      <c r="E511" s="71">
        <v>712.5</v>
      </c>
      <c r="F511" s="71">
        <v>392.98919999999998</v>
      </c>
      <c r="G511" s="71">
        <v>79.877700000000004</v>
      </c>
      <c r="H511" s="71">
        <v>155</v>
      </c>
      <c r="I511" s="71">
        <v>166.4649</v>
      </c>
      <c r="J511" s="71"/>
      <c r="K511" s="71">
        <v>77</v>
      </c>
      <c r="L511" s="71">
        <v>30.347100000000001</v>
      </c>
      <c r="M511" s="71">
        <v>27.991700000000002</v>
      </c>
      <c r="N511" s="71">
        <v>24</v>
      </c>
      <c r="O511" s="71">
        <v>0</v>
      </c>
      <c r="P511" s="73">
        <v>1401.6243999999999</v>
      </c>
      <c r="Q511" s="71"/>
      <c r="R511" s="71"/>
      <c r="S511" s="71"/>
      <c r="T511" s="71"/>
    </row>
    <row r="512" spans="1:20" x14ac:dyDescent="0.25">
      <c r="A512" s="71" t="s">
        <v>563</v>
      </c>
      <c r="B512" s="71">
        <v>319.02</v>
      </c>
      <c r="C512" s="71">
        <v>7.0682999999999998</v>
      </c>
      <c r="D512" s="71">
        <v>227.10830000000001</v>
      </c>
      <c r="E512" s="71">
        <v>181.54</v>
      </c>
      <c r="F512" s="71">
        <v>100.9243</v>
      </c>
      <c r="G512" s="71">
        <v>20.1539</v>
      </c>
      <c r="H512" s="71">
        <v>41</v>
      </c>
      <c r="I512" s="71">
        <v>29.773900000000001</v>
      </c>
      <c r="J512" s="71">
        <v>8.4196000000000009</v>
      </c>
      <c r="K512" s="71">
        <v>1</v>
      </c>
      <c r="L512" s="71">
        <v>5.4279000000000002</v>
      </c>
      <c r="M512" s="71"/>
      <c r="N512" s="71">
        <v>0</v>
      </c>
      <c r="O512" s="71">
        <v>0</v>
      </c>
      <c r="P512" s="71">
        <v>354.66180000000003</v>
      </c>
      <c r="Q512" s="71"/>
      <c r="R512" s="71"/>
      <c r="S512" s="71"/>
      <c r="T512" s="71"/>
    </row>
    <row r="513" spans="1:20" x14ac:dyDescent="0.25">
      <c r="A513" s="71" t="s">
        <v>564</v>
      </c>
      <c r="B513" s="71">
        <v>81.5</v>
      </c>
      <c r="C513" s="71"/>
      <c r="D513" s="71">
        <v>62</v>
      </c>
      <c r="E513" s="71">
        <v>57</v>
      </c>
      <c r="F513" s="71">
        <v>25.224299999999999</v>
      </c>
      <c r="G513" s="71">
        <v>7.9439000000000002</v>
      </c>
      <c r="H513" s="71">
        <v>16</v>
      </c>
      <c r="I513" s="71">
        <v>8.1281999999999996</v>
      </c>
      <c r="J513" s="71">
        <v>5.9038000000000004</v>
      </c>
      <c r="K513" s="71"/>
      <c r="L513" s="71">
        <v>1.4818</v>
      </c>
      <c r="M513" s="71"/>
      <c r="N513" s="71">
        <v>0</v>
      </c>
      <c r="O513" s="71">
        <v>0</v>
      </c>
      <c r="P513" s="71">
        <v>95.347700000000003</v>
      </c>
      <c r="Q513" s="71"/>
      <c r="R513" s="71"/>
      <c r="S513" s="71"/>
      <c r="T513" s="71"/>
    </row>
    <row r="514" spans="1:20" x14ac:dyDescent="0.25">
      <c r="A514" s="71" t="s">
        <v>565</v>
      </c>
      <c r="B514" s="71">
        <v>123.125</v>
      </c>
      <c r="C514" s="71">
        <v>3.0718000000000001</v>
      </c>
      <c r="D514" s="71">
        <v>94.071799999999996</v>
      </c>
      <c r="E514" s="71">
        <v>91.73</v>
      </c>
      <c r="F514" s="71">
        <v>39.057899999999997</v>
      </c>
      <c r="G514" s="71">
        <v>13.1675</v>
      </c>
      <c r="H514" s="71">
        <v>14</v>
      </c>
      <c r="I514" s="71">
        <v>12.332800000000001</v>
      </c>
      <c r="J514" s="71">
        <v>1.2504</v>
      </c>
      <c r="K514" s="71"/>
      <c r="L514" s="71">
        <v>2.2483</v>
      </c>
      <c r="M514" s="71"/>
      <c r="N514" s="71">
        <v>0</v>
      </c>
      <c r="O514" s="71">
        <v>0</v>
      </c>
      <c r="P514" s="71">
        <v>140.6147</v>
      </c>
      <c r="Q514" s="71"/>
      <c r="R514" s="71"/>
      <c r="S514" s="71"/>
      <c r="T514" s="71"/>
    </row>
    <row r="515" spans="1:20" x14ac:dyDescent="0.25">
      <c r="A515" s="71" t="s">
        <v>455</v>
      </c>
      <c r="B515" s="71">
        <v>891.67</v>
      </c>
      <c r="C515" s="71">
        <v>24.350300000000001</v>
      </c>
      <c r="D515" s="71">
        <v>916.02030000000002</v>
      </c>
      <c r="E515" s="71">
        <v>470.72</v>
      </c>
      <c r="F515" s="71">
        <v>283.50830000000002</v>
      </c>
      <c r="G515" s="71">
        <v>46.802900000000001</v>
      </c>
      <c r="H515" s="71">
        <v>155</v>
      </c>
      <c r="I515" s="71">
        <v>120.0903</v>
      </c>
      <c r="J515" s="71">
        <v>26.182300000000001</v>
      </c>
      <c r="K515" s="71">
        <v>5</v>
      </c>
      <c r="L515" s="71">
        <v>21.892900000000001</v>
      </c>
      <c r="M515" s="71"/>
      <c r="N515" s="71">
        <v>6.5</v>
      </c>
      <c r="O515" s="71">
        <v>0</v>
      </c>
      <c r="P515" s="71">
        <v>995.50549999999998</v>
      </c>
      <c r="Q515" s="71"/>
      <c r="R515" s="71"/>
      <c r="S515" s="71"/>
      <c r="T515" s="71"/>
    </row>
    <row r="516" spans="1:20" x14ac:dyDescent="0.25">
      <c r="A516" s="71" t="s">
        <v>456</v>
      </c>
      <c r="B516" s="71">
        <v>428.5</v>
      </c>
      <c r="C516" s="71">
        <v>8.2249999999999996</v>
      </c>
      <c r="D516" s="71">
        <v>436.72500000000002</v>
      </c>
      <c r="E516" s="71">
        <v>205</v>
      </c>
      <c r="F516" s="71">
        <v>135.16640000000001</v>
      </c>
      <c r="G516" s="71">
        <v>17.458400000000001</v>
      </c>
      <c r="H516" s="71">
        <v>61</v>
      </c>
      <c r="I516" s="71">
        <v>57.254600000000003</v>
      </c>
      <c r="J516" s="71">
        <v>2.8090000000000002</v>
      </c>
      <c r="K516" s="71"/>
      <c r="L516" s="71">
        <v>10.4377</v>
      </c>
      <c r="M516" s="71"/>
      <c r="N516" s="71">
        <v>0</v>
      </c>
      <c r="O516" s="71">
        <v>0</v>
      </c>
      <c r="P516" s="71">
        <v>456.99239999999998</v>
      </c>
      <c r="Q516" s="71"/>
      <c r="R516" s="71"/>
      <c r="S516" s="71"/>
      <c r="T516" s="71"/>
    </row>
    <row r="517" spans="1:20" x14ac:dyDescent="0.25">
      <c r="A517" s="71" t="s">
        <v>457</v>
      </c>
      <c r="B517" s="71">
        <v>728.32</v>
      </c>
      <c r="C517" s="71">
        <v>9.0261999999999993</v>
      </c>
      <c r="D517" s="71">
        <v>737.34619999999995</v>
      </c>
      <c r="E517" s="71">
        <v>442.96</v>
      </c>
      <c r="F517" s="71">
        <v>228.20859999999999</v>
      </c>
      <c r="G517" s="71">
        <v>53.688899999999997</v>
      </c>
      <c r="H517" s="71">
        <v>87</v>
      </c>
      <c r="I517" s="71">
        <v>96.6661</v>
      </c>
      <c r="J517" s="71"/>
      <c r="K517" s="71"/>
      <c r="L517" s="71">
        <v>17.622599999999998</v>
      </c>
      <c r="M517" s="71"/>
      <c r="N517" s="71">
        <v>0</v>
      </c>
      <c r="O517" s="71">
        <v>0</v>
      </c>
      <c r="P517" s="71">
        <v>791.03510000000006</v>
      </c>
      <c r="Q517" s="71"/>
      <c r="R517" s="71"/>
      <c r="S517" s="71"/>
      <c r="T517" s="71"/>
    </row>
    <row r="518" spans="1:20" x14ac:dyDescent="0.25">
      <c r="A518" s="71" t="s">
        <v>458</v>
      </c>
      <c r="B518" s="71">
        <v>679.42499999999995</v>
      </c>
      <c r="C518" s="71">
        <v>19.582599999999999</v>
      </c>
      <c r="D518" s="71">
        <v>699.00760000000002</v>
      </c>
      <c r="E518" s="71">
        <v>486.94</v>
      </c>
      <c r="F518" s="71">
        <v>216.34289999999999</v>
      </c>
      <c r="G518" s="71">
        <v>67.650300000000001</v>
      </c>
      <c r="H518" s="71">
        <v>132</v>
      </c>
      <c r="I518" s="71">
        <v>91.639899999999997</v>
      </c>
      <c r="J518" s="71">
        <v>30.270099999999999</v>
      </c>
      <c r="K518" s="71"/>
      <c r="L518" s="71">
        <v>16.706299999999999</v>
      </c>
      <c r="M518" s="71"/>
      <c r="N518" s="71">
        <v>18.5</v>
      </c>
      <c r="O518" s="71">
        <v>0</v>
      </c>
      <c r="P518" s="71">
        <v>815.428</v>
      </c>
      <c r="Q518" s="71"/>
      <c r="R518" s="71"/>
      <c r="S518" s="71"/>
      <c r="T518" s="71"/>
    </row>
    <row r="519" spans="1:20" x14ac:dyDescent="0.25">
      <c r="A519" s="71" t="s">
        <v>459</v>
      </c>
      <c r="B519" s="71">
        <v>477.55</v>
      </c>
      <c r="C519" s="71">
        <v>9.3536000000000001</v>
      </c>
      <c r="D519" s="71">
        <v>486.90359999999998</v>
      </c>
      <c r="E519" s="71">
        <v>207.02</v>
      </c>
      <c r="F519" s="71">
        <v>150.69669999999999</v>
      </c>
      <c r="G519" s="71">
        <v>14.0808</v>
      </c>
      <c r="H519" s="71">
        <v>63</v>
      </c>
      <c r="I519" s="71">
        <v>63.833100000000002</v>
      </c>
      <c r="J519" s="71"/>
      <c r="K519" s="71"/>
      <c r="L519" s="71">
        <v>11.637</v>
      </c>
      <c r="M519" s="71"/>
      <c r="N519" s="71">
        <v>3.25</v>
      </c>
      <c r="O519" s="71">
        <v>0</v>
      </c>
      <c r="P519" s="71">
        <v>504.23439999999999</v>
      </c>
      <c r="Q519" s="71"/>
      <c r="R519" s="71"/>
      <c r="S519" s="71"/>
      <c r="T519" s="71"/>
    </row>
    <row r="520" spans="1:20" x14ac:dyDescent="0.25">
      <c r="A520" s="71" t="s">
        <v>566</v>
      </c>
      <c r="B520" s="71">
        <v>156.72999999999999</v>
      </c>
      <c r="C520" s="71"/>
      <c r="D520" s="71">
        <v>115.5</v>
      </c>
      <c r="E520" s="71">
        <v>105.73</v>
      </c>
      <c r="F520" s="71">
        <v>48.507899999999999</v>
      </c>
      <c r="G520" s="71">
        <v>14.3055</v>
      </c>
      <c r="H520" s="71">
        <v>35</v>
      </c>
      <c r="I520" s="71">
        <v>15.142099999999999</v>
      </c>
      <c r="J520" s="71">
        <v>14.8935</v>
      </c>
      <c r="K520" s="71"/>
      <c r="L520" s="71">
        <v>2.7605</v>
      </c>
      <c r="M520" s="71"/>
      <c r="N520" s="71">
        <v>4</v>
      </c>
      <c r="O520" s="71">
        <v>0</v>
      </c>
      <c r="P520" s="71">
        <v>189.929</v>
      </c>
      <c r="Q520" s="71"/>
      <c r="R520" s="71"/>
      <c r="S520" s="71"/>
      <c r="T520" s="71"/>
    </row>
    <row r="521" spans="1:20" x14ac:dyDescent="0.25">
      <c r="A521" s="71" t="s">
        <v>460</v>
      </c>
      <c r="B521" s="73">
        <v>2231.4650000000001</v>
      </c>
      <c r="C521" s="71">
        <v>52.774500000000003</v>
      </c>
      <c r="D521" s="73">
        <v>2284.2395000000001</v>
      </c>
      <c r="E521" s="73">
        <v>1129.3900000000001</v>
      </c>
      <c r="F521" s="71">
        <v>706.97209999999995</v>
      </c>
      <c r="G521" s="71">
        <v>105.6045</v>
      </c>
      <c r="H521" s="71">
        <v>333</v>
      </c>
      <c r="I521" s="71">
        <v>299.46379999999999</v>
      </c>
      <c r="J521" s="71">
        <v>25.152200000000001</v>
      </c>
      <c r="K521" s="71">
        <v>3</v>
      </c>
      <c r="L521" s="71">
        <v>54.593299999999999</v>
      </c>
      <c r="M521" s="71"/>
      <c r="N521" s="71">
        <v>0</v>
      </c>
      <c r="O521" s="71">
        <v>0</v>
      </c>
      <c r="P521" s="73">
        <v>2414.9962</v>
      </c>
      <c r="Q521" s="71"/>
      <c r="R521" s="71"/>
      <c r="S521" s="71"/>
      <c r="T521" s="71"/>
    </row>
    <row r="522" spans="1:20" x14ac:dyDescent="0.25">
      <c r="A522" s="71" t="s">
        <v>461</v>
      </c>
      <c r="B522" s="71">
        <v>160.5</v>
      </c>
      <c r="C522" s="71"/>
      <c r="D522" s="71">
        <v>160.5</v>
      </c>
      <c r="E522" s="71">
        <v>72</v>
      </c>
      <c r="F522" s="71">
        <v>49.674799999999998</v>
      </c>
      <c r="G522" s="71">
        <v>5.5812999999999997</v>
      </c>
      <c r="H522" s="71">
        <v>31</v>
      </c>
      <c r="I522" s="71">
        <v>21.041599999999999</v>
      </c>
      <c r="J522" s="71">
        <v>7.4687999999999999</v>
      </c>
      <c r="K522" s="71"/>
      <c r="L522" s="71">
        <v>3.8359999999999999</v>
      </c>
      <c r="M522" s="71"/>
      <c r="N522" s="71">
        <v>0</v>
      </c>
      <c r="O522" s="71">
        <v>0</v>
      </c>
      <c r="P522" s="71">
        <v>173.55009999999999</v>
      </c>
      <c r="Q522" s="71"/>
      <c r="R522" s="71"/>
      <c r="S522" s="71"/>
      <c r="T522" s="71"/>
    </row>
    <row r="523" spans="1:20" x14ac:dyDescent="0.25">
      <c r="A523" s="71" t="s">
        <v>462</v>
      </c>
      <c r="B523" s="71">
        <v>190.05</v>
      </c>
      <c r="C523" s="71">
        <v>2.8780000000000001</v>
      </c>
      <c r="D523" s="71">
        <v>192.928</v>
      </c>
      <c r="E523" s="71">
        <v>128.1</v>
      </c>
      <c r="F523" s="71">
        <v>59.711199999999998</v>
      </c>
      <c r="G523" s="71">
        <v>17.097200000000001</v>
      </c>
      <c r="H523" s="71">
        <v>36</v>
      </c>
      <c r="I523" s="71">
        <v>25.292899999999999</v>
      </c>
      <c r="J523" s="71">
        <v>8.0304000000000002</v>
      </c>
      <c r="K523" s="71">
        <v>1</v>
      </c>
      <c r="L523" s="71">
        <v>4.6109999999999998</v>
      </c>
      <c r="M523" s="71"/>
      <c r="N523" s="71">
        <v>2.5</v>
      </c>
      <c r="O523" s="71">
        <v>0</v>
      </c>
      <c r="P523" s="71">
        <v>220.5556</v>
      </c>
      <c r="Q523" s="71"/>
      <c r="R523" s="71"/>
      <c r="S523" s="71"/>
      <c r="T523" s="71"/>
    </row>
    <row r="524" spans="1:20" x14ac:dyDescent="0.25">
      <c r="A524" s="71" t="s">
        <v>463</v>
      </c>
      <c r="B524" s="71">
        <v>187.5</v>
      </c>
      <c r="C524" s="71"/>
      <c r="D524" s="71">
        <v>187.5</v>
      </c>
      <c r="E524" s="71">
        <v>136</v>
      </c>
      <c r="F524" s="71">
        <v>58.031300000000002</v>
      </c>
      <c r="G524" s="71">
        <v>19.4922</v>
      </c>
      <c r="H524" s="71">
        <v>24</v>
      </c>
      <c r="I524" s="71">
        <v>24.581299999999999</v>
      </c>
      <c r="J524" s="71"/>
      <c r="K524" s="71"/>
      <c r="L524" s="71">
        <v>4.4813000000000001</v>
      </c>
      <c r="M524" s="71"/>
      <c r="N524" s="71">
        <v>0</v>
      </c>
      <c r="O524" s="71">
        <v>0</v>
      </c>
      <c r="P524" s="71">
        <v>206.9922</v>
      </c>
      <c r="Q524" s="71"/>
      <c r="R524" s="71"/>
      <c r="S524" s="71"/>
      <c r="T524" s="71"/>
    </row>
    <row r="525" spans="1:20" x14ac:dyDescent="0.25">
      <c r="A525" s="71" t="s">
        <v>464</v>
      </c>
      <c r="B525" s="73">
        <v>1733.96</v>
      </c>
      <c r="C525" s="71">
        <v>59.555399999999999</v>
      </c>
      <c r="D525" s="73">
        <v>1793.5154</v>
      </c>
      <c r="E525" s="71">
        <v>699.44</v>
      </c>
      <c r="F525" s="71">
        <v>555.09299999999996</v>
      </c>
      <c r="G525" s="71">
        <v>36.0867</v>
      </c>
      <c r="H525" s="71">
        <v>282</v>
      </c>
      <c r="I525" s="71">
        <v>235.12989999999999</v>
      </c>
      <c r="J525" s="71">
        <v>35.1526</v>
      </c>
      <c r="K525" s="71">
        <v>97</v>
      </c>
      <c r="L525" s="71">
        <v>42.865000000000002</v>
      </c>
      <c r="M525" s="71">
        <v>32.481000000000002</v>
      </c>
      <c r="N525" s="71">
        <v>0</v>
      </c>
      <c r="O525" s="71">
        <v>0</v>
      </c>
      <c r="P525" s="73">
        <v>1897.2357</v>
      </c>
      <c r="Q525" s="71"/>
      <c r="R525" s="71"/>
      <c r="S525" s="71"/>
      <c r="T525" s="71"/>
    </row>
    <row r="526" spans="1:20" x14ac:dyDescent="0.25">
      <c r="A526" s="71" t="s">
        <v>465</v>
      </c>
      <c r="B526" s="73">
        <v>2849.375</v>
      </c>
      <c r="C526" s="71">
        <v>90.183700000000002</v>
      </c>
      <c r="D526" s="73">
        <v>2939.5587</v>
      </c>
      <c r="E526" s="73">
        <v>1126.72</v>
      </c>
      <c r="F526" s="71">
        <v>909.79340000000002</v>
      </c>
      <c r="G526" s="71">
        <v>54.2316</v>
      </c>
      <c r="H526" s="71">
        <v>543</v>
      </c>
      <c r="I526" s="71">
        <v>385.37610000000001</v>
      </c>
      <c r="J526" s="71">
        <v>118.2179</v>
      </c>
      <c r="K526" s="71">
        <v>23</v>
      </c>
      <c r="L526" s="71">
        <v>70.255499999999998</v>
      </c>
      <c r="M526" s="71"/>
      <c r="N526" s="71">
        <v>0</v>
      </c>
      <c r="O526" s="71">
        <v>0</v>
      </c>
      <c r="P526" s="73">
        <v>3112.0082000000002</v>
      </c>
      <c r="Q526" s="71"/>
      <c r="R526" s="71"/>
      <c r="S526" s="71"/>
      <c r="T526" s="71"/>
    </row>
    <row r="527" spans="1:20" x14ac:dyDescent="0.25">
      <c r="A527" s="71" t="s">
        <v>466</v>
      </c>
      <c r="B527" s="71">
        <v>774.62</v>
      </c>
      <c r="C527" s="71">
        <v>20.228000000000002</v>
      </c>
      <c r="D527" s="71">
        <v>794.84799999999996</v>
      </c>
      <c r="E527" s="71">
        <v>604.04999999999995</v>
      </c>
      <c r="F527" s="71">
        <v>246.00550000000001</v>
      </c>
      <c r="G527" s="71">
        <v>89.510800000000003</v>
      </c>
      <c r="H527" s="71">
        <v>117</v>
      </c>
      <c r="I527" s="71">
        <v>104.2046</v>
      </c>
      <c r="J527" s="71">
        <v>9.5966000000000005</v>
      </c>
      <c r="K527" s="71"/>
      <c r="L527" s="71">
        <v>18.9969</v>
      </c>
      <c r="M527" s="71"/>
      <c r="N527" s="71">
        <v>0</v>
      </c>
      <c r="O527" s="71">
        <v>0</v>
      </c>
      <c r="P527" s="71">
        <v>893.95540000000005</v>
      </c>
      <c r="Q527" s="71"/>
      <c r="R527" s="71"/>
      <c r="S527" s="71"/>
      <c r="T527" s="71"/>
    </row>
    <row r="528" spans="1:20" x14ac:dyDescent="0.25">
      <c r="A528" s="71" t="s">
        <v>467</v>
      </c>
      <c r="B528" s="73">
        <v>2005.335</v>
      </c>
      <c r="C528" s="71">
        <v>61.2455</v>
      </c>
      <c r="D528" s="73">
        <v>2066.5805</v>
      </c>
      <c r="E528" s="73">
        <v>1320.71</v>
      </c>
      <c r="F528" s="71">
        <v>639.60670000000005</v>
      </c>
      <c r="G528" s="71">
        <v>170.27670000000001</v>
      </c>
      <c r="H528" s="71">
        <v>307</v>
      </c>
      <c r="I528" s="71">
        <v>270.92869999999999</v>
      </c>
      <c r="J528" s="71">
        <v>27.0535</v>
      </c>
      <c r="K528" s="71">
        <v>6</v>
      </c>
      <c r="L528" s="71">
        <v>49.391300000000001</v>
      </c>
      <c r="M528" s="71"/>
      <c r="N528" s="71">
        <v>0</v>
      </c>
      <c r="O528" s="71">
        <v>0</v>
      </c>
      <c r="P528" s="73">
        <v>2263.9106999999999</v>
      </c>
      <c r="Q528" s="71"/>
      <c r="R528" s="71"/>
      <c r="S528" s="71"/>
      <c r="T528" s="71"/>
    </row>
    <row r="529" spans="1:20" x14ac:dyDescent="0.25">
      <c r="A529" s="71" t="s">
        <v>567</v>
      </c>
      <c r="B529" s="71">
        <v>186.5</v>
      </c>
      <c r="C529" s="71"/>
      <c r="D529" s="71">
        <v>131.5</v>
      </c>
      <c r="E529" s="71">
        <v>167.14</v>
      </c>
      <c r="F529" s="71">
        <v>57.721800000000002</v>
      </c>
      <c r="G529" s="71">
        <v>27.354900000000001</v>
      </c>
      <c r="H529" s="71">
        <v>23</v>
      </c>
      <c r="I529" s="71">
        <v>17.239699999999999</v>
      </c>
      <c r="J529" s="71">
        <v>4.3202999999999996</v>
      </c>
      <c r="K529" s="71"/>
      <c r="L529" s="71">
        <v>3.1429</v>
      </c>
      <c r="M529" s="71"/>
      <c r="N529" s="71">
        <v>0</v>
      </c>
      <c r="O529" s="71">
        <v>0</v>
      </c>
      <c r="P529" s="71">
        <v>218.17519999999999</v>
      </c>
      <c r="Q529" s="71"/>
      <c r="R529" s="71"/>
      <c r="S529" s="71"/>
      <c r="T529" s="71"/>
    </row>
    <row r="530" spans="1:20" x14ac:dyDescent="0.25">
      <c r="A530" s="71" t="s">
        <v>468</v>
      </c>
      <c r="B530" s="71">
        <v>317.75</v>
      </c>
      <c r="C530" s="71">
        <v>0.2107</v>
      </c>
      <c r="D530" s="71">
        <v>317.96069999999997</v>
      </c>
      <c r="E530" s="71">
        <v>154</v>
      </c>
      <c r="F530" s="71">
        <v>98.408799999999999</v>
      </c>
      <c r="G530" s="71">
        <v>13.8978</v>
      </c>
      <c r="H530" s="71">
        <v>48</v>
      </c>
      <c r="I530" s="71">
        <v>41.684600000000003</v>
      </c>
      <c r="J530" s="71">
        <v>4.7365000000000004</v>
      </c>
      <c r="K530" s="71"/>
      <c r="L530" s="71">
        <v>7.5993000000000004</v>
      </c>
      <c r="M530" s="71"/>
      <c r="N530" s="71">
        <v>0</v>
      </c>
      <c r="O530" s="71">
        <v>0</v>
      </c>
      <c r="P530" s="71">
        <v>336.59500000000003</v>
      </c>
      <c r="Q530" s="71"/>
      <c r="R530" s="71"/>
      <c r="S530" s="71"/>
      <c r="T530" s="71"/>
    </row>
    <row r="531" spans="1:20" x14ac:dyDescent="0.25">
      <c r="A531" s="71" t="s">
        <v>469</v>
      </c>
      <c r="B531" s="71">
        <v>619.42999999999995</v>
      </c>
      <c r="C531" s="71">
        <v>17.776399999999999</v>
      </c>
      <c r="D531" s="71">
        <v>637.20640000000003</v>
      </c>
      <c r="E531" s="71">
        <v>353</v>
      </c>
      <c r="F531" s="71">
        <v>197.21539999999999</v>
      </c>
      <c r="G531" s="71">
        <v>38.946199999999997</v>
      </c>
      <c r="H531" s="71">
        <v>99</v>
      </c>
      <c r="I531" s="71">
        <v>83.537800000000004</v>
      </c>
      <c r="J531" s="71">
        <v>11.5967</v>
      </c>
      <c r="K531" s="71"/>
      <c r="L531" s="71">
        <v>15.229200000000001</v>
      </c>
      <c r="M531" s="71"/>
      <c r="N531" s="71">
        <v>0</v>
      </c>
      <c r="O531" s="71">
        <v>0</v>
      </c>
      <c r="P531" s="71">
        <v>687.74929999999995</v>
      </c>
      <c r="Q531" s="71"/>
      <c r="R531" s="71"/>
      <c r="S531" s="71"/>
      <c r="T531" s="71"/>
    </row>
    <row r="532" spans="1:20" x14ac:dyDescent="0.25">
      <c r="A532" s="71" t="s">
        <v>470</v>
      </c>
      <c r="B532" s="71">
        <v>813.37</v>
      </c>
      <c r="C532" s="71">
        <v>16.957799999999999</v>
      </c>
      <c r="D532" s="71">
        <v>830.32780000000002</v>
      </c>
      <c r="E532" s="71">
        <v>475</v>
      </c>
      <c r="F532" s="71">
        <v>256.98649999999998</v>
      </c>
      <c r="G532" s="71">
        <v>54.503399999999999</v>
      </c>
      <c r="H532" s="71">
        <v>91</v>
      </c>
      <c r="I532" s="71">
        <v>108.85599999999999</v>
      </c>
      <c r="J532" s="71"/>
      <c r="K532" s="71">
        <v>1</v>
      </c>
      <c r="L532" s="71">
        <v>19.844799999999999</v>
      </c>
      <c r="M532" s="71"/>
      <c r="N532" s="71">
        <v>19</v>
      </c>
      <c r="O532" s="71">
        <v>0</v>
      </c>
      <c r="P532" s="71">
        <v>903.83119999999997</v>
      </c>
      <c r="Q532" s="71"/>
      <c r="R532" s="71"/>
      <c r="S532" s="71"/>
      <c r="T532" s="71"/>
    </row>
    <row r="533" spans="1:20" x14ac:dyDescent="0.25">
      <c r="A533" s="71" t="s">
        <v>471</v>
      </c>
      <c r="B533" s="71">
        <v>248.58</v>
      </c>
      <c r="C533" s="71">
        <v>0.35659999999999997</v>
      </c>
      <c r="D533" s="71">
        <v>248.9366</v>
      </c>
      <c r="E533" s="71">
        <v>144</v>
      </c>
      <c r="F533" s="71">
        <v>77.045900000000003</v>
      </c>
      <c r="G533" s="71">
        <v>16.738499999999998</v>
      </c>
      <c r="H533" s="71">
        <v>51</v>
      </c>
      <c r="I533" s="71">
        <v>32.635599999999997</v>
      </c>
      <c r="J533" s="71">
        <v>13.773300000000001</v>
      </c>
      <c r="K533" s="71"/>
      <c r="L533" s="71">
        <v>5.9496000000000002</v>
      </c>
      <c r="M533" s="71"/>
      <c r="N533" s="71">
        <v>0</v>
      </c>
      <c r="O533" s="71">
        <v>0</v>
      </c>
      <c r="P533" s="71">
        <v>279.44839999999999</v>
      </c>
      <c r="Q533" s="71"/>
      <c r="R533" s="71"/>
      <c r="S533" s="71"/>
      <c r="T533" s="71"/>
    </row>
    <row r="534" spans="1:20" x14ac:dyDescent="0.25">
      <c r="A534" s="71" t="s">
        <v>472</v>
      </c>
      <c r="B534" s="71">
        <v>589.47</v>
      </c>
      <c r="C534" s="71">
        <v>38.104599999999998</v>
      </c>
      <c r="D534" s="71">
        <v>627.57460000000003</v>
      </c>
      <c r="E534" s="71">
        <v>251</v>
      </c>
      <c r="F534" s="71">
        <v>194.23429999999999</v>
      </c>
      <c r="G534" s="71">
        <v>14.1914</v>
      </c>
      <c r="H534" s="71">
        <v>68</v>
      </c>
      <c r="I534" s="71">
        <v>82.275000000000006</v>
      </c>
      <c r="J534" s="71"/>
      <c r="K534" s="71"/>
      <c r="L534" s="71">
        <v>14.999000000000001</v>
      </c>
      <c r="M534" s="71"/>
      <c r="N534" s="71">
        <v>7.5</v>
      </c>
      <c r="O534" s="71">
        <v>0</v>
      </c>
      <c r="P534" s="71">
        <v>649.26599999999996</v>
      </c>
      <c r="Q534" s="71"/>
      <c r="R534" s="71"/>
      <c r="S534" s="71"/>
      <c r="T534" s="71"/>
    </row>
    <row r="535" spans="1:20" x14ac:dyDescent="0.25">
      <c r="A535" s="71" t="s">
        <v>473</v>
      </c>
      <c r="B535" s="73">
        <v>2855.9050000000002</v>
      </c>
      <c r="C535" s="71">
        <v>84.127099999999999</v>
      </c>
      <c r="D535" s="73">
        <v>2940.0320999999999</v>
      </c>
      <c r="E535" s="73">
        <v>1098.1400000000001</v>
      </c>
      <c r="F535" s="71">
        <v>909.93989999999997</v>
      </c>
      <c r="G535" s="71">
        <v>47.05</v>
      </c>
      <c r="H535" s="71">
        <v>377</v>
      </c>
      <c r="I535" s="71">
        <v>385.43819999999999</v>
      </c>
      <c r="J535" s="71"/>
      <c r="K535" s="71">
        <v>17</v>
      </c>
      <c r="L535" s="71">
        <v>70.266800000000003</v>
      </c>
      <c r="M535" s="71"/>
      <c r="N535" s="71">
        <v>19.75</v>
      </c>
      <c r="O535" s="71">
        <v>0</v>
      </c>
      <c r="P535" s="73">
        <v>3006.8321000000001</v>
      </c>
      <c r="Q535" s="71"/>
      <c r="R535" s="71"/>
      <c r="S535" s="71"/>
      <c r="T535" s="71"/>
    </row>
    <row r="536" spans="1:20" x14ac:dyDescent="0.25">
      <c r="A536" s="71" t="s">
        <v>474</v>
      </c>
      <c r="B536" s="71">
        <v>701.79499999999996</v>
      </c>
      <c r="C536" s="71">
        <v>30.123799999999999</v>
      </c>
      <c r="D536" s="71">
        <v>731.91880000000003</v>
      </c>
      <c r="E536" s="71">
        <v>352.58</v>
      </c>
      <c r="F536" s="71">
        <v>226.52889999999999</v>
      </c>
      <c r="G536" s="71">
        <v>31.512799999999999</v>
      </c>
      <c r="H536" s="71">
        <v>105</v>
      </c>
      <c r="I536" s="71">
        <v>95.954599999999999</v>
      </c>
      <c r="J536" s="71">
        <v>6.7840999999999996</v>
      </c>
      <c r="K536" s="71">
        <v>4</v>
      </c>
      <c r="L536" s="71">
        <v>17.492899999999999</v>
      </c>
      <c r="M536" s="71"/>
      <c r="N536" s="71">
        <v>0</v>
      </c>
      <c r="O536" s="71">
        <v>0</v>
      </c>
      <c r="P536" s="71">
        <v>770.21569999999997</v>
      </c>
      <c r="Q536" s="71"/>
      <c r="R536" s="71"/>
      <c r="S536" s="71"/>
      <c r="T536" s="71"/>
    </row>
    <row r="537" spans="1:20" x14ac:dyDescent="0.25">
      <c r="A537" s="71" t="s">
        <v>475</v>
      </c>
      <c r="B537" s="71">
        <v>266.5</v>
      </c>
      <c r="C537" s="71"/>
      <c r="D537" s="71">
        <v>266.5</v>
      </c>
      <c r="E537" s="71">
        <v>111</v>
      </c>
      <c r="F537" s="71">
        <v>82.481800000000007</v>
      </c>
      <c r="G537" s="71">
        <v>7.1295999999999999</v>
      </c>
      <c r="H537" s="71">
        <v>36</v>
      </c>
      <c r="I537" s="71">
        <v>34.938200000000002</v>
      </c>
      <c r="J537" s="71">
        <v>0.7964</v>
      </c>
      <c r="K537" s="71"/>
      <c r="L537" s="71">
        <v>6.3693999999999997</v>
      </c>
      <c r="M537" s="71"/>
      <c r="N537" s="71">
        <v>0</v>
      </c>
      <c r="O537" s="71">
        <v>0</v>
      </c>
      <c r="P537" s="71">
        <v>274.42599999999999</v>
      </c>
      <c r="Q537" s="71"/>
      <c r="R537" s="71"/>
      <c r="S537" s="71"/>
      <c r="T537" s="71"/>
    </row>
    <row r="538" spans="1:20" x14ac:dyDescent="0.25">
      <c r="A538" s="71" t="s">
        <v>476</v>
      </c>
      <c r="B538" s="71">
        <v>279.5</v>
      </c>
      <c r="C538" s="71"/>
      <c r="D538" s="71">
        <v>279.5</v>
      </c>
      <c r="E538" s="71">
        <v>140</v>
      </c>
      <c r="F538" s="71">
        <v>86.505300000000005</v>
      </c>
      <c r="G538" s="71">
        <v>13.373699999999999</v>
      </c>
      <c r="H538" s="71">
        <v>39</v>
      </c>
      <c r="I538" s="71">
        <v>36.642499999999998</v>
      </c>
      <c r="J538" s="71">
        <v>1.7682</v>
      </c>
      <c r="K538" s="71"/>
      <c r="L538" s="71">
        <v>6.6801000000000004</v>
      </c>
      <c r="M538" s="71"/>
      <c r="N538" s="71">
        <v>0</v>
      </c>
      <c r="O538" s="71">
        <v>0</v>
      </c>
      <c r="P538" s="71">
        <v>294.64190000000002</v>
      </c>
      <c r="Q538" s="71"/>
      <c r="R538" s="71"/>
      <c r="S538" s="71"/>
      <c r="T538" s="71"/>
    </row>
    <row r="539" spans="1:20" x14ac:dyDescent="0.25">
      <c r="A539" s="71" t="s">
        <v>477</v>
      </c>
      <c r="B539" s="71">
        <v>608.5</v>
      </c>
      <c r="C539" s="71">
        <v>45.179699999999997</v>
      </c>
      <c r="D539" s="71">
        <v>653.67970000000003</v>
      </c>
      <c r="E539" s="71">
        <v>333</v>
      </c>
      <c r="F539" s="71">
        <v>202.31389999999999</v>
      </c>
      <c r="G539" s="71">
        <v>32.671500000000002</v>
      </c>
      <c r="H539" s="71">
        <v>84</v>
      </c>
      <c r="I539" s="71">
        <v>85.697400000000002</v>
      </c>
      <c r="J539" s="71"/>
      <c r="K539" s="71">
        <v>1</v>
      </c>
      <c r="L539" s="71">
        <v>15.6229</v>
      </c>
      <c r="M539" s="71"/>
      <c r="N539" s="71">
        <v>0</v>
      </c>
      <c r="O539" s="71">
        <v>0</v>
      </c>
      <c r="P539" s="71">
        <v>686.35119999999995</v>
      </c>
      <c r="Q539" s="71"/>
      <c r="R539" s="71"/>
      <c r="S539" s="71"/>
      <c r="T539" s="71"/>
    </row>
    <row r="540" spans="1:20" x14ac:dyDescent="0.25">
      <c r="A540" s="71" t="s">
        <v>478</v>
      </c>
      <c r="B540" s="73">
        <v>1436.33</v>
      </c>
      <c r="C540" s="71">
        <v>49.894799999999996</v>
      </c>
      <c r="D540" s="73">
        <v>1486.2248</v>
      </c>
      <c r="E540" s="71">
        <v>748.4</v>
      </c>
      <c r="F540" s="71">
        <v>459.98660000000001</v>
      </c>
      <c r="G540" s="71">
        <v>72.103399999999993</v>
      </c>
      <c r="H540" s="71">
        <v>190</v>
      </c>
      <c r="I540" s="71">
        <v>194.8441</v>
      </c>
      <c r="J540" s="71"/>
      <c r="K540" s="71"/>
      <c r="L540" s="71">
        <v>35.520800000000001</v>
      </c>
      <c r="M540" s="71"/>
      <c r="N540" s="71">
        <v>0</v>
      </c>
      <c r="O540" s="71">
        <v>0</v>
      </c>
      <c r="P540" s="73">
        <v>1558.3281999999999</v>
      </c>
      <c r="Q540" s="71"/>
      <c r="R540" s="71"/>
      <c r="S540" s="71"/>
      <c r="T540" s="71"/>
    </row>
    <row r="541" spans="1:20" x14ac:dyDescent="0.25">
      <c r="A541" s="71" t="s">
        <v>479</v>
      </c>
      <c r="B541" s="71">
        <v>601</v>
      </c>
      <c r="C541" s="71">
        <v>43.6845</v>
      </c>
      <c r="D541" s="71">
        <v>644.68449999999996</v>
      </c>
      <c r="E541" s="71">
        <v>338</v>
      </c>
      <c r="F541" s="71">
        <v>199.5299</v>
      </c>
      <c r="G541" s="71">
        <v>34.6175</v>
      </c>
      <c r="H541" s="71">
        <v>96</v>
      </c>
      <c r="I541" s="71">
        <v>84.518100000000004</v>
      </c>
      <c r="J541" s="71">
        <v>8.6113999999999997</v>
      </c>
      <c r="K541" s="71">
        <v>1</v>
      </c>
      <c r="L541" s="71">
        <v>15.407999999999999</v>
      </c>
      <c r="M541" s="71"/>
      <c r="N541" s="71">
        <v>0</v>
      </c>
      <c r="O541" s="71">
        <v>0</v>
      </c>
      <c r="P541" s="71">
        <v>687.91340000000002</v>
      </c>
      <c r="Q541" s="71"/>
      <c r="R541" s="71"/>
      <c r="S541" s="71"/>
      <c r="T541" s="71"/>
    </row>
    <row r="542" spans="1:20" x14ac:dyDescent="0.25">
      <c r="A542" s="71" t="s">
        <v>568</v>
      </c>
      <c r="B542" s="71">
        <v>51.5</v>
      </c>
      <c r="C542" s="71">
        <v>2.4275000000000002</v>
      </c>
      <c r="D542" s="71">
        <v>44.927500000000002</v>
      </c>
      <c r="E542" s="71">
        <v>44</v>
      </c>
      <c r="F542" s="71">
        <v>16.6906</v>
      </c>
      <c r="G542" s="71">
        <v>6.8273999999999999</v>
      </c>
      <c r="H542" s="71">
        <v>6</v>
      </c>
      <c r="I542" s="71">
        <v>5.89</v>
      </c>
      <c r="J542" s="71">
        <v>8.2500000000000004E-2</v>
      </c>
      <c r="K542" s="71"/>
      <c r="L542" s="71">
        <v>1.0738000000000001</v>
      </c>
      <c r="M542" s="71"/>
      <c r="N542" s="71">
        <v>0</v>
      </c>
      <c r="O542" s="71">
        <v>0</v>
      </c>
      <c r="P542" s="71">
        <v>60.837400000000002</v>
      </c>
      <c r="Q542" s="71"/>
      <c r="R542" s="71"/>
      <c r="S542" s="71"/>
      <c r="T542" s="71"/>
    </row>
    <row r="543" spans="1:20" x14ac:dyDescent="0.25">
      <c r="A543" s="71" t="s">
        <v>480</v>
      </c>
      <c r="B543" s="73">
        <v>16430</v>
      </c>
      <c r="C543" s="71">
        <v>224.82579999999999</v>
      </c>
      <c r="D543" s="73">
        <v>16654.825799999999</v>
      </c>
      <c r="E543" s="73">
        <v>15815.52</v>
      </c>
      <c r="F543" s="73">
        <v>5154.6686</v>
      </c>
      <c r="G543" s="73">
        <v>2665.2123999999999</v>
      </c>
      <c r="H543" s="68">
        <v>2345</v>
      </c>
      <c r="I543" s="73">
        <v>2183.4477000000002</v>
      </c>
      <c r="J543" s="71">
        <v>121.1643</v>
      </c>
      <c r="K543" s="68">
        <v>2001</v>
      </c>
      <c r="L543" s="71">
        <v>398.05029999999999</v>
      </c>
      <c r="M543" s="71">
        <v>961.76980000000003</v>
      </c>
      <c r="N543" s="71">
        <v>549</v>
      </c>
      <c r="O543" s="71">
        <v>0</v>
      </c>
      <c r="P543" s="73">
        <v>20951.972300000001</v>
      </c>
      <c r="Q543" s="71"/>
      <c r="R543" s="71"/>
      <c r="S543" s="71"/>
      <c r="T543" s="71"/>
    </row>
    <row r="544" spans="1:20" x14ac:dyDescent="0.25">
      <c r="A544" s="71" t="s">
        <v>482</v>
      </c>
      <c r="B544" s="71">
        <v>811.91</v>
      </c>
      <c r="C544" s="71">
        <v>21.421399999999998</v>
      </c>
      <c r="D544" s="71">
        <v>833.33140000000003</v>
      </c>
      <c r="E544" s="71">
        <v>871.83</v>
      </c>
      <c r="F544" s="71">
        <v>257.91609999999997</v>
      </c>
      <c r="G544" s="71">
        <v>153.47819999999999</v>
      </c>
      <c r="H544" s="71">
        <v>80</v>
      </c>
      <c r="I544" s="71">
        <v>109.2497</v>
      </c>
      <c r="J544" s="71"/>
      <c r="K544" s="71"/>
      <c r="L544" s="71">
        <v>19.916599999999999</v>
      </c>
      <c r="M544" s="71"/>
      <c r="N544" s="71">
        <v>26.5</v>
      </c>
      <c r="O544" s="71">
        <v>0</v>
      </c>
      <c r="P544" s="73">
        <v>1013.3096</v>
      </c>
      <c r="Q544" s="71"/>
      <c r="R544" s="71"/>
      <c r="S544" s="71"/>
      <c r="T544" s="71"/>
    </row>
    <row r="545" spans="1:20" x14ac:dyDescent="0.25">
      <c r="A545" s="71" t="s">
        <v>483</v>
      </c>
      <c r="B545" s="71">
        <v>877</v>
      </c>
      <c r="C545" s="71">
        <v>20.238600000000002</v>
      </c>
      <c r="D545" s="71">
        <v>897.23860000000002</v>
      </c>
      <c r="E545" s="71">
        <v>452</v>
      </c>
      <c r="F545" s="71">
        <v>277.69529999999997</v>
      </c>
      <c r="G545" s="71">
        <v>43.5762</v>
      </c>
      <c r="H545" s="71">
        <v>142</v>
      </c>
      <c r="I545" s="71">
        <v>117.628</v>
      </c>
      <c r="J545" s="71">
        <v>18.279</v>
      </c>
      <c r="K545" s="71">
        <v>162</v>
      </c>
      <c r="L545" s="71">
        <v>21.443999999999999</v>
      </c>
      <c r="M545" s="71">
        <v>84.333600000000004</v>
      </c>
      <c r="N545" s="71">
        <v>14.5</v>
      </c>
      <c r="O545" s="71">
        <v>0</v>
      </c>
      <c r="P545" s="73">
        <v>1057.9274</v>
      </c>
      <c r="Q545" s="71"/>
      <c r="R545" s="71"/>
      <c r="S545" s="71"/>
      <c r="T545" s="71"/>
    </row>
    <row r="546" spans="1:20" x14ac:dyDescent="0.25">
      <c r="A546" s="71" t="s">
        <v>484</v>
      </c>
      <c r="B546" s="73">
        <v>2195</v>
      </c>
      <c r="C546" s="71">
        <v>65.354500000000002</v>
      </c>
      <c r="D546" s="73">
        <v>2260.3544999999999</v>
      </c>
      <c r="E546" s="73">
        <v>2101.0500000000002</v>
      </c>
      <c r="F546" s="71">
        <v>699.5797</v>
      </c>
      <c r="G546" s="71">
        <v>350.36860000000001</v>
      </c>
      <c r="H546" s="71">
        <v>223</v>
      </c>
      <c r="I546" s="71">
        <v>296.33249999999998</v>
      </c>
      <c r="J546" s="71"/>
      <c r="K546" s="71">
        <v>405</v>
      </c>
      <c r="L546" s="71">
        <v>54.022500000000001</v>
      </c>
      <c r="M546" s="71">
        <v>210.5865</v>
      </c>
      <c r="N546" s="71">
        <v>78</v>
      </c>
      <c r="O546" s="71">
        <v>0</v>
      </c>
      <c r="P546" s="73">
        <v>2899.3096</v>
      </c>
      <c r="Q546" s="71"/>
      <c r="R546" s="71"/>
      <c r="S546" s="71"/>
      <c r="T546" s="71"/>
    </row>
    <row r="547" spans="1:20" x14ac:dyDescent="0.25">
      <c r="A547" s="71" t="s">
        <v>485</v>
      </c>
      <c r="B547" s="71">
        <v>460.5</v>
      </c>
      <c r="C547" s="71">
        <v>24.585000000000001</v>
      </c>
      <c r="D547" s="71">
        <v>485.08499999999998</v>
      </c>
      <c r="E547" s="71">
        <v>229</v>
      </c>
      <c r="F547" s="71">
        <v>150.13380000000001</v>
      </c>
      <c r="G547" s="71">
        <v>19.7165</v>
      </c>
      <c r="H547" s="71">
        <v>56</v>
      </c>
      <c r="I547" s="71">
        <v>63.5946</v>
      </c>
      <c r="J547" s="71"/>
      <c r="K547" s="71"/>
      <c r="L547" s="71">
        <v>11.593500000000001</v>
      </c>
      <c r="M547" s="71"/>
      <c r="N547" s="71">
        <v>9</v>
      </c>
      <c r="O547" s="71">
        <v>0</v>
      </c>
      <c r="P547" s="71">
        <v>513.80150000000003</v>
      </c>
      <c r="Q547" s="71"/>
      <c r="R547" s="71"/>
      <c r="S547" s="71"/>
      <c r="T547" s="71"/>
    </row>
    <row r="548" spans="1:20" x14ac:dyDescent="0.25">
      <c r="A548" s="71" t="s">
        <v>486</v>
      </c>
      <c r="B548" s="71">
        <v>381.5</v>
      </c>
      <c r="C548" s="71"/>
      <c r="D548" s="71">
        <v>381.5</v>
      </c>
      <c r="E548" s="71">
        <v>239</v>
      </c>
      <c r="F548" s="71">
        <v>118.07429999999999</v>
      </c>
      <c r="G548" s="71">
        <v>30.231400000000001</v>
      </c>
      <c r="H548" s="71">
        <v>34</v>
      </c>
      <c r="I548" s="71">
        <v>50.014699999999998</v>
      </c>
      <c r="J548" s="71"/>
      <c r="K548" s="71">
        <v>41</v>
      </c>
      <c r="L548" s="71">
        <v>9.1179000000000006</v>
      </c>
      <c r="M548" s="71">
        <v>19.129300000000001</v>
      </c>
      <c r="N548" s="71">
        <v>10</v>
      </c>
      <c r="O548" s="71">
        <v>0</v>
      </c>
      <c r="P548" s="71">
        <v>440.86070000000001</v>
      </c>
      <c r="Q548" s="71"/>
      <c r="R548" s="71"/>
      <c r="S548" s="71"/>
      <c r="T548" s="71"/>
    </row>
    <row r="549" spans="1:20" x14ac:dyDescent="0.25">
      <c r="A549" s="71" t="s">
        <v>487</v>
      </c>
      <c r="B549" s="71">
        <v>400</v>
      </c>
      <c r="C549" s="71">
        <v>16.0686</v>
      </c>
      <c r="D549" s="71">
        <v>416.0686</v>
      </c>
      <c r="E549" s="71">
        <v>412.84</v>
      </c>
      <c r="F549" s="71">
        <v>128.7732</v>
      </c>
      <c r="G549" s="71">
        <v>71.0167</v>
      </c>
      <c r="H549" s="71">
        <v>41</v>
      </c>
      <c r="I549" s="71">
        <v>54.546599999999998</v>
      </c>
      <c r="J549" s="71"/>
      <c r="K549" s="71"/>
      <c r="L549" s="71">
        <v>9.9440000000000008</v>
      </c>
      <c r="M549" s="71"/>
      <c r="N549" s="71">
        <v>0</v>
      </c>
      <c r="O549" s="71">
        <v>0</v>
      </c>
      <c r="P549" s="71">
        <v>487.08530000000002</v>
      </c>
      <c r="Q549" s="71"/>
      <c r="R549" s="71"/>
      <c r="S549" s="71"/>
      <c r="T549" s="71"/>
    </row>
    <row r="550" spans="1:20" x14ac:dyDescent="0.25">
      <c r="A550" s="71" t="s">
        <v>488</v>
      </c>
      <c r="B550" s="73">
        <v>2272.5</v>
      </c>
      <c r="C550" s="71">
        <v>27.3645</v>
      </c>
      <c r="D550" s="73">
        <v>2299.8645000000001</v>
      </c>
      <c r="E550" s="73">
        <v>2276.59</v>
      </c>
      <c r="F550" s="71">
        <v>711.80809999999997</v>
      </c>
      <c r="G550" s="71">
        <v>391.19560000000001</v>
      </c>
      <c r="H550" s="71">
        <v>263</v>
      </c>
      <c r="I550" s="71">
        <v>301.51220000000001</v>
      </c>
      <c r="J550" s="71"/>
      <c r="K550" s="71">
        <v>44</v>
      </c>
      <c r="L550" s="71">
        <v>54.966799999999999</v>
      </c>
      <c r="M550" s="71"/>
      <c r="N550" s="71">
        <v>60</v>
      </c>
      <c r="O550" s="71">
        <v>0</v>
      </c>
      <c r="P550" s="73">
        <v>2751.0601000000001</v>
      </c>
      <c r="Q550" s="71"/>
      <c r="R550" s="71"/>
      <c r="S550" s="71"/>
      <c r="T550" s="71"/>
    </row>
    <row r="551" spans="1:20" x14ac:dyDescent="0.25">
      <c r="A551" s="71" t="s">
        <v>490</v>
      </c>
      <c r="B551" s="73">
        <v>1518.575</v>
      </c>
      <c r="C551" s="71"/>
      <c r="D551" s="73">
        <v>1518.575</v>
      </c>
      <c r="E551" s="71">
        <v>881.1</v>
      </c>
      <c r="F551" s="71">
        <v>469.99900000000002</v>
      </c>
      <c r="G551" s="71">
        <v>102.7753</v>
      </c>
      <c r="H551" s="71">
        <v>116</v>
      </c>
      <c r="I551" s="71">
        <v>199.08519999999999</v>
      </c>
      <c r="J551" s="71"/>
      <c r="K551" s="71">
        <v>190</v>
      </c>
      <c r="L551" s="71">
        <v>36.293900000000001</v>
      </c>
      <c r="M551" s="71">
        <v>92.223600000000005</v>
      </c>
      <c r="N551" s="71">
        <v>32.5</v>
      </c>
      <c r="O551" s="71">
        <v>0</v>
      </c>
      <c r="P551" s="73">
        <v>1746.0739000000001</v>
      </c>
      <c r="Q551" s="71"/>
      <c r="R551" s="71"/>
      <c r="S551" s="71"/>
      <c r="T551" s="71"/>
    </row>
    <row r="552" spans="1:20" x14ac:dyDescent="0.25">
      <c r="A552" s="71" t="s">
        <v>569</v>
      </c>
      <c r="B552" s="71">
        <v>632.5</v>
      </c>
      <c r="C552" s="71">
        <v>7.7130999999999998</v>
      </c>
      <c r="D552" s="71">
        <v>640.21310000000005</v>
      </c>
      <c r="E552" s="71">
        <v>487.47</v>
      </c>
      <c r="F552" s="71">
        <v>198.14599999999999</v>
      </c>
      <c r="G552" s="71">
        <v>72.330500000000001</v>
      </c>
      <c r="H552" s="71">
        <v>65</v>
      </c>
      <c r="I552" s="71">
        <v>83.931899999999999</v>
      </c>
      <c r="J552" s="71"/>
      <c r="K552" s="71">
        <v>58</v>
      </c>
      <c r="L552" s="71">
        <v>15.3011</v>
      </c>
      <c r="M552" s="71">
        <v>25.619299999999999</v>
      </c>
      <c r="N552" s="71">
        <v>18</v>
      </c>
      <c r="O552" s="71">
        <v>0</v>
      </c>
      <c r="P552" s="71">
        <v>756.16290000000004</v>
      </c>
      <c r="Q552" s="71"/>
      <c r="R552" s="71"/>
      <c r="S552" s="71"/>
      <c r="T552" s="71"/>
    </row>
    <row r="553" spans="1:20" x14ac:dyDescent="0.25">
      <c r="A553" s="71" t="s">
        <v>570</v>
      </c>
      <c r="B553" s="71">
        <v>402.5</v>
      </c>
      <c r="C553" s="71"/>
      <c r="D553" s="71">
        <v>402.5</v>
      </c>
      <c r="E553" s="71">
        <v>100</v>
      </c>
      <c r="F553" s="71">
        <v>124.57380000000001</v>
      </c>
      <c r="G553" s="71"/>
      <c r="H553" s="71">
        <v>60</v>
      </c>
      <c r="I553" s="71">
        <v>52.767800000000001</v>
      </c>
      <c r="J553" s="71">
        <v>5.4241999999999999</v>
      </c>
      <c r="K553" s="71">
        <v>28</v>
      </c>
      <c r="L553" s="71">
        <v>9.6197999999999997</v>
      </c>
      <c r="M553" s="71">
        <v>11.0282</v>
      </c>
      <c r="N553" s="71">
        <v>1.5</v>
      </c>
      <c r="O553" s="71">
        <v>0</v>
      </c>
      <c r="P553" s="71">
        <v>420.45240000000001</v>
      </c>
      <c r="Q553" s="71"/>
      <c r="R553" s="71"/>
      <c r="S553" s="71"/>
      <c r="T553" s="71"/>
    </row>
    <row r="554" spans="1:20" x14ac:dyDescent="0.25">
      <c r="A554" s="71" t="s">
        <v>1129</v>
      </c>
      <c r="B554" s="71"/>
      <c r="C554" s="71"/>
      <c r="D554" s="71">
        <v>0</v>
      </c>
      <c r="E554" s="71"/>
      <c r="F554" s="71"/>
      <c r="G554" s="71"/>
      <c r="H554" s="71"/>
      <c r="I554" s="71">
        <v>0</v>
      </c>
      <c r="J554" s="71"/>
      <c r="K554" s="71"/>
      <c r="L554" s="71">
        <v>0</v>
      </c>
      <c r="M554" s="71"/>
      <c r="N554" s="71">
        <v>0</v>
      </c>
      <c r="O554" s="71">
        <v>0</v>
      </c>
      <c r="P554" s="71"/>
      <c r="Q554" s="71"/>
      <c r="R554" s="71"/>
      <c r="S554" s="71"/>
      <c r="T554" s="71"/>
    </row>
    <row r="555" spans="1:20" x14ac:dyDescent="0.25">
      <c r="A555" s="71" t="s">
        <v>1131</v>
      </c>
      <c r="B555" s="71">
        <v>158</v>
      </c>
      <c r="C555" s="71"/>
      <c r="D555" s="71">
        <v>158</v>
      </c>
      <c r="E555" s="71">
        <v>120</v>
      </c>
      <c r="F555" s="71">
        <v>48.901000000000003</v>
      </c>
      <c r="G555" s="71">
        <v>17.774799999999999</v>
      </c>
      <c r="H555" s="71">
        <v>19</v>
      </c>
      <c r="I555" s="71">
        <v>20.713799999999999</v>
      </c>
      <c r="J555" s="71"/>
      <c r="K555" s="71">
        <v>1</v>
      </c>
      <c r="L555" s="71">
        <v>3.7761999999999998</v>
      </c>
      <c r="M555" s="71"/>
      <c r="N555" s="71">
        <v>0</v>
      </c>
      <c r="O555" s="71">
        <v>0</v>
      </c>
      <c r="P555" s="71">
        <v>175.7748</v>
      </c>
      <c r="Q555" s="71"/>
      <c r="R555" s="71"/>
      <c r="S555" s="71"/>
      <c r="T555" s="71"/>
    </row>
    <row r="556" spans="1:20" x14ac:dyDescent="0.25">
      <c r="A556" s="71" t="s">
        <v>1133</v>
      </c>
      <c r="B556" s="71"/>
      <c r="C556" s="71"/>
      <c r="D556" s="71">
        <v>0</v>
      </c>
      <c r="E556" s="71"/>
      <c r="F556" s="71"/>
      <c r="G556" s="71"/>
      <c r="H556" s="71"/>
      <c r="I556" s="71">
        <v>0</v>
      </c>
      <c r="J556" s="71"/>
      <c r="K556" s="71"/>
      <c r="L556" s="71">
        <v>0</v>
      </c>
      <c r="M556" s="71"/>
      <c r="N556" s="71">
        <v>0</v>
      </c>
      <c r="O556" s="71">
        <v>0</v>
      </c>
      <c r="P556" s="71"/>
      <c r="Q556" s="71"/>
      <c r="R556" s="71"/>
      <c r="S556" s="71"/>
      <c r="T556" s="71"/>
    </row>
    <row r="557" spans="1:20" x14ac:dyDescent="0.25">
      <c r="A557" s="71" t="s">
        <v>1224</v>
      </c>
      <c r="B557" s="71">
        <v>486</v>
      </c>
      <c r="C557" s="71">
        <v>35.183700000000002</v>
      </c>
      <c r="D557" s="71">
        <v>521.18370000000004</v>
      </c>
      <c r="E557" s="71">
        <v>299</v>
      </c>
      <c r="F557" s="71">
        <v>161.3064</v>
      </c>
      <c r="G557" s="71">
        <v>34.423400000000001</v>
      </c>
      <c r="H557" s="71">
        <v>79</v>
      </c>
      <c r="I557" s="71">
        <v>68.327200000000005</v>
      </c>
      <c r="J557" s="71">
        <v>8.0045999999999999</v>
      </c>
      <c r="K557" s="71">
        <v>2</v>
      </c>
      <c r="L557" s="71">
        <v>12.456300000000001</v>
      </c>
      <c r="M557" s="71"/>
      <c r="N557" s="71">
        <v>0</v>
      </c>
      <c r="O557" s="71">
        <v>0</v>
      </c>
      <c r="P557" s="71">
        <v>563.61170000000004</v>
      </c>
      <c r="Q557" s="71"/>
      <c r="R557" s="71"/>
      <c r="S557" s="71"/>
      <c r="T557" s="71"/>
    </row>
    <row r="558" spans="1:20" x14ac:dyDescent="0.25">
      <c r="A558" s="71" t="s">
        <v>1225</v>
      </c>
      <c r="B558" s="71">
        <v>136.5</v>
      </c>
      <c r="C558" s="71">
        <v>1.7016</v>
      </c>
      <c r="D558" s="71">
        <v>138.20160000000001</v>
      </c>
      <c r="E558" s="71">
        <v>36</v>
      </c>
      <c r="F558" s="71">
        <v>42.773400000000002</v>
      </c>
      <c r="G558" s="71"/>
      <c r="H558" s="71">
        <v>12</v>
      </c>
      <c r="I558" s="71">
        <v>18.118200000000002</v>
      </c>
      <c r="J558" s="71"/>
      <c r="K558" s="71"/>
      <c r="L558" s="71">
        <v>3.3029999999999999</v>
      </c>
      <c r="M558" s="71"/>
      <c r="N558" s="71">
        <v>0</v>
      </c>
      <c r="O558" s="71">
        <v>0</v>
      </c>
      <c r="P558" s="71">
        <v>138.20160000000001</v>
      </c>
      <c r="Q558" s="71"/>
      <c r="R558" s="71"/>
      <c r="S558" s="71"/>
      <c r="T558" s="71"/>
    </row>
    <row r="559" spans="1:20" x14ac:dyDescent="0.25">
      <c r="A559" s="71" t="s">
        <v>1237</v>
      </c>
      <c r="B559" s="71">
        <v>296</v>
      </c>
      <c r="C559" s="71">
        <v>20.448399999999999</v>
      </c>
      <c r="D559" s="71">
        <v>316.44839999999999</v>
      </c>
      <c r="E559" s="71">
        <v>255.8</v>
      </c>
      <c r="F559" s="71">
        <v>97.940799999999996</v>
      </c>
      <c r="G559" s="71">
        <v>39.465600000000002</v>
      </c>
      <c r="H559" s="71">
        <v>24</v>
      </c>
      <c r="I559" s="71">
        <v>41.486400000000003</v>
      </c>
      <c r="J559" s="71"/>
      <c r="K559" s="71">
        <v>5</v>
      </c>
      <c r="L559" s="71">
        <v>7.5631000000000004</v>
      </c>
      <c r="M559" s="71"/>
      <c r="N559" s="71">
        <v>0</v>
      </c>
      <c r="O559" s="71">
        <v>0</v>
      </c>
      <c r="P559" s="71">
        <v>355.91399999999999</v>
      </c>
      <c r="Q559" s="71"/>
      <c r="R559" s="71"/>
      <c r="S559" s="71"/>
      <c r="T559" s="71"/>
    </row>
    <row r="560" spans="1:20" x14ac:dyDescent="0.25">
      <c r="A560" s="71" t="s">
        <v>1243</v>
      </c>
      <c r="B560" s="71">
        <v>38</v>
      </c>
      <c r="C560" s="71"/>
      <c r="D560" s="71">
        <v>38</v>
      </c>
      <c r="E560" s="71">
        <v>21.71</v>
      </c>
      <c r="F560" s="71">
        <v>11.760999999999999</v>
      </c>
      <c r="G560" s="71">
        <v>2.488</v>
      </c>
      <c r="H560" s="71">
        <v>5</v>
      </c>
      <c r="I560" s="71">
        <v>4.9817999999999998</v>
      </c>
      <c r="J560" s="71">
        <v>1.3599999999999999E-2</v>
      </c>
      <c r="K560" s="71"/>
      <c r="L560" s="71">
        <v>0.90820000000000001</v>
      </c>
      <c r="M560" s="71"/>
      <c r="N560" s="71">
        <v>0</v>
      </c>
      <c r="O560" s="71">
        <v>0</v>
      </c>
      <c r="P560" s="71">
        <v>40.501600000000003</v>
      </c>
    </row>
    <row r="561" spans="1:16" x14ac:dyDescent="0.25">
      <c r="A561" s="71" t="s">
        <v>1245</v>
      </c>
      <c r="B561" s="71"/>
      <c r="C561" s="71"/>
      <c r="D561" s="71">
        <v>0</v>
      </c>
      <c r="E561" s="71"/>
      <c r="F561" s="71"/>
      <c r="G561" s="71"/>
      <c r="H561" s="71"/>
      <c r="I561" s="71">
        <v>0</v>
      </c>
      <c r="J561" s="71"/>
      <c r="K561" s="71"/>
      <c r="L561" s="71">
        <v>0</v>
      </c>
      <c r="M561" s="71"/>
      <c r="N561" s="71">
        <v>0</v>
      </c>
      <c r="O561" s="71">
        <v>0</v>
      </c>
      <c r="P561" s="71"/>
    </row>
    <row r="562" spans="1:16" x14ac:dyDescent="0.25">
      <c r="A562" s="71" t="s">
        <v>496</v>
      </c>
      <c r="B562" s="71">
        <v>491.5</v>
      </c>
      <c r="C562" s="71"/>
      <c r="D562" s="71">
        <v>491.5</v>
      </c>
      <c r="E562" s="71">
        <v>498</v>
      </c>
      <c r="F562" s="71">
        <v>152.11930000000001</v>
      </c>
      <c r="G562" s="71">
        <v>86.470200000000006</v>
      </c>
      <c r="H562" s="71">
        <v>146</v>
      </c>
      <c r="I562" s="71">
        <v>64.435699999999997</v>
      </c>
      <c r="J562" s="71">
        <v>61.173299999999998</v>
      </c>
      <c r="K562" s="71"/>
      <c r="L562" s="71">
        <v>11.7469</v>
      </c>
      <c r="M562" s="71"/>
      <c r="N562" s="71">
        <v>0</v>
      </c>
      <c r="O562" s="71">
        <v>0</v>
      </c>
      <c r="P562" s="71">
        <v>639.14350000000002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R563"/>
  <sheetViews>
    <sheetView workbookViewId="0">
      <pane xSplit="1" ySplit="1" topLeftCell="B2" activePane="bottomRight" state="frozen"/>
      <selection activeCell="A398" sqref="A398:XFD398"/>
      <selection pane="topRight" activeCell="A398" sqref="A398:XFD398"/>
      <selection pane="bottomLeft" activeCell="A398" sqref="A398:XFD398"/>
      <selection pane="bottomRight" activeCell="A398" sqref="A398:XFD398"/>
    </sheetView>
  </sheetViews>
  <sheetFormatPr defaultRowHeight="15" x14ac:dyDescent="0.25"/>
  <cols>
    <col min="1" max="1" width="12.42578125" customWidth="1"/>
    <col min="2" max="2" width="12" bestFit="1" customWidth="1"/>
    <col min="3" max="3" width="10" bestFit="1" customWidth="1"/>
    <col min="4" max="4" width="11" bestFit="1" customWidth="1"/>
    <col min="5" max="5" width="9" bestFit="1" customWidth="1"/>
    <col min="6" max="6" width="15.28515625" bestFit="1" customWidth="1"/>
    <col min="7" max="7" width="13.85546875" bestFit="1" customWidth="1"/>
    <col min="8" max="8" width="9.42578125" bestFit="1" customWidth="1"/>
    <col min="9" max="9" width="18" bestFit="1" customWidth="1"/>
    <col min="10" max="10" width="13.5703125" bestFit="1" customWidth="1"/>
    <col min="11" max="11" width="5" bestFit="1" customWidth="1"/>
    <col min="12" max="12" width="16.85546875" bestFit="1" customWidth="1"/>
    <col min="13" max="13" width="13.42578125" bestFit="1" customWidth="1"/>
    <col min="14" max="14" width="20" style="71" bestFit="1" customWidth="1"/>
    <col min="15" max="15" width="20.28515625" style="71" bestFit="1" customWidth="1"/>
    <col min="16" max="16" width="11.7109375" bestFit="1" customWidth="1"/>
    <col min="17" max="17" width="8.140625" style="71" bestFit="1" customWidth="1"/>
    <col min="18" max="18" width="11.42578125" style="72" customWidth="1"/>
  </cols>
  <sheetData>
    <row r="1" spans="1:18" x14ac:dyDescent="0.25">
      <c r="A1" s="26" t="s">
        <v>1136</v>
      </c>
      <c r="B1" s="26" t="s">
        <v>1140</v>
      </c>
      <c r="C1" s="26" t="s">
        <v>1141</v>
      </c>
      <c r="D1" s="26" t="s">
        <v>1142</v>
      </c>
      <c r="E1" s="26" t="s">
        <v>1143</v>
      </c>
      <c r="F1" s="26" t="s">
        <v>1306</v>
      </c>
      <c r="G1" s="26" t="s">
        <v>1144</v>
      </c>
      <c r="H1" s="26" t="s">
        <v>1145</v>
      </c>
      <c r="I1" s="26" t="s">
        <v>1307</v>
      </c>
      <c r="J1" s="26" t="s">
        <v>1146</v>
      </c>
      <c r="K1" s="26" t="s">
        <v>1147</v>
      </c>
      <c r="L1" s="26" t="s">
        <v>1308</v>
      </c>
      <c r="M1" s="26" t="s">
        <v>1148</v>
      </c>
      <c r="N1" s="26" t="s">
        <v>1213</v>
      </c>
      <c r="O1" s="26" t="s">
        <v>1214</v>
      </c>
      <c r="P1" s="26" t="s">
        <v>1149</v>
      </c>
      <c r="Q1" s="26"/>
      <c r="R1" s="53"/>
    </row>
    <row r="2" spans="1:18" x14ac:dyDescent="0.25">
      <c r="A2" s="71" t="s">
        <v>10</v>
      </c>
      <c r="B2" s="71">
        <v>195.68219999999999</v>
      </c>
      <c r="C2" s="71"/>
      <c r="D2" s="71">
        <v>195.68219999999999</v>
      </c>
      <c r="E2" s="71">
        <v>115.42</v>
      </c>
      <c r="F2" s="71">
        <v>60.563600000000001</v>
      </c>
      <c r="G2" s="71">
        <v>13.7141</v>
      </c>
      <c r="H2" s="71">
        <v>26</v>
      </c>
      <c r="I2" s="71">
        <v>25.6539</v>
      </c>
      <c r="J2" s="71">
        <v>0.25950000000000001</v>
      </c>
      <c r="K2" s="71"/>
      <c r="L2" s="71">
        <v>4.6768000000000001</v>
      </c>
      <c r="M2" s="71"/>
      <c r="N2" s="71">
        <v>0</v>
      </c>
      <c r="O2" s="71">
        <v>0</v>
      </c>
      <c r="P2" s="71">
        <v>209.6558</v>
      </c>
    </row>
    <row r="3" spans="1:18" x14ac:dyDescent="0.25">
      <c r="A3" s="71" t="s">
        <v>11</v>
      </c>
      <c r="B3" s="73">
        <v>2125.2674999999999</v>
      </c>
      <c r="C3" s="71">
        <v>105.6228</v>
      </c>
      <c r="D3" s="73">
        <v>2230.8903</v>
      </c>
      <c r="E3" s="71">
        <v>1131.92</v>
      </c>
      <c r="F3" s="71">
        <v>690.46050000000002</v>
      </c>
      <c r="G3" s="71">
        <v>110.36490000000001</v>
      </c>
      <c r="H3" s="71">
        <v>294</v>
      </c>
      <c r="I3" s="71">
        <v>292.46969999999999</v>
      </c>
      <c r="J3" s="71">
        <v>1.1476999999999999</v>
      </c>
      <c r="K3" s="71">
        <v>119</v>
      </c>
      <c r="L3" s="71">
        <v>53.318300000000001</v>
      </c>
      <c r="M3" s="71">
        <v>39.408999999999999</v>
      </c>
      <c r="N3" s="71">
        <v>0</v>
      </c>
      <c r="O3" s="71">
        <v>0</v>
      </c>
      <c r="P3" s="73">
        <v>2381.8119000000002</v>
      </c>
    </row>
    <row r="4" spans="1:18" x14ac:dyDescent="0.25">
      <c r="A4" s="71" t="s">
        <v>12</v>
      </c>
      <c r="B4" s="71">
        <v>143.88329999999999</v>
      </c>
      <c r="C4" s="71"/>
      <c r="D4" s="71">
        <v>143.88329999999999</v>
      </c>
      <c r="E4" s="71">
        <v>60</v>
      </c>
      <c r="F4" s="71">
        <v>44.5319</v>
      </c>
      <c r="G4" s="71">
        <v>3.867</v>
      </c>
      <c r="H4" s="71">
        <v>29</v>
      </c>
      <c r="I4" s="71">
        <v>18.863099999999999</v>
      </c>
      <c r="J4" s="71">
        <v>7.6026999999999996</v>
      </c>
      <c r="K4" s="71"/>
      <c r="L4" s="71">
        <v>3.4388000000000001</v>
      </c>
      <c r="M4" s="71"/>
      <c r="N4" s="71">
        <v>0</v>
      </c>
      <c r="O4" s="71">
        <v>0</v>
      </c>
      <c r="P4" s="71">
        <v>155.35300000000001</v>
      </c>
    </row>
    <row r="5" spans="1:18" x14ac:dyDescent="0.25">
      <c r="A5" s="71" t="s">
        <v>13</v>
      </c>
      <c r="B5" s="71">
        <v>261.81130000000002</v>
      </c>
      <c r="C5" s="71"/>
      <c r="D5" s="71">
        <v>261.81130000000002</v>
      </c>
      <c r="E5" s="71">
        <v>56</v>
      </c>
      <c r="F5" s="71">
        <v>81.030600000000007</v>
      </c>
      <c r="G5" s="71"/>
      <c r="H5" s="71">
        <v>27</v>
      </c>
      <c r="I5" s="71">
        <v>34.323500000000003</v>
      </c>
      <c r="J5" s="71"/>
      <c r="K5" s="71"/>
      <c r="L5" s="71">
        <v>6.2572999999999999</v>
      </c>
      <c r="M5" s="71"/>
      <c r="N5" s="71">
        <v>0</v>
      </c>
      <c r="O5" s="71">
        <v>0</v>
      </c>
      <c r="P5" s="71">
        <v>261.81130000000002</v>
      </c>
    </row>
    <row r="6" spans="1:18" x14ac:dyDescent="0.25">
      <c r="A6" s="71" t="s">
        <v>497</v>
      </c>
      <c r="B6" s="71">
        <v>245.0659</v>
      </c>
      <c r="C6" s="71"/>
      <c r="D6" s="71">
        <v>184.64709999999999</v>
      </c>
      <c r="E6" s="71">
        <v>33.229999999999997</v>
      </c>
      <c r="F6" s="71">
        <v>75.847899999999996</v>
      </c>
      <c r="G6" s="71"/>
      <c r="H6" s="71">
        <v>18</v>
      </c>
      <c r="I6" s="71">
        <v>24.2072</v>
      </c>
      <c r="J6" s="71"/>
      <c r="K6" s="71"/>
      <c r="L6" s="71">
        <v>4.4131</v>
      </c>
      <c r="M6" s="71"/>
      <c r="N6" s="71">
        <v>0</v>
      </c>
      <c r="O6" s="71">
        <v>0</v>
      </c>
      <c r="P6" s="71">
        <v>245.0659</v>
      </c>
    </row>
    <row r="7" spans="1:18" x14ac:dyDescent="0.25">
      <c r="A7" s="71" t="s">
        <v>14</v>
      </c>
      <c r="B7" s="73">
        <v>2084.64</v>
      </c>
      <c r="C7" s="71">
        <v>75.808999999999997</v>
      </c>
      <c r="D7" s="73">
        <v>2160.4490000000001</v>
      </c>
      <c r="E7" s="71">
        <v>780</v>
      </c>
      <c r="F7" s="71">
        <v>668.65899999999999</v>
      </c>
      <c r="G7" s="71">
        <v>27.8353</v>
      </c>
      <c r="H7" s="71">
        <v>207</v>
      </c>
      <c r="I7" s="71">
        <v>283.23489999999998</v>
      </c>
      <c r="J7" s="71"/>
      <c r="K7" s="71">
        <v>11</v>
      </c>
      <c r="L7" s="71">
        <v>51.634700000000002</v>
      </c>
      <c r="M7" s="71"/>
      <c r="N7" s="71">
        <v>0</v>
      </c>
      <c r="O7" s="71">
        <v>0</v>
      </c>
      <c r="P7" s="73">
        <v>2188.2842999999998</v>
      </c>
    </row>
    <row r="8" spans="1:18" x14ac:dyDescent="0.25">
      <c r="A8" s="71" t="s">
        <v>15</v>
      </c>
      <c r="B8" s="71">
        <v>280.48289999999997</v>
      </c>
      <c r="C8" s="71"/>
      <c r="D8" s="71">
        <v>280.48289999999997</v>
      </c>
      <c r="E8" s="71">
        <v>118</v>
      </c>
      <c r="F8" s="71">
        <v>86.8095</v>
      </c>
      <c r="G8" s="71">
        <v>7.7976000000000001</v>
      </c>
      <c r="H8" s="71">
        <v>36</v>
      </c>
      <c r="I8" s="71">
        <v>36.771299999999997</v>
      </c>
      <c r="J8" s="71"/>
      <c r="K8" s="71"/>
      <c r="L8" s="71">
        <v>6.7035</v>
      </c>
      <c r="M8" s="71"/>
      <c r="N8" s="71">
        <v>0</v>
      </c>
      <c r="O8" s="71">
        <v>0</v>
      </c>
      <c r="P8" s="71">
        <v>288.28050000000002</v>
      </c>
    </row>
    <row r="9" spans="1:18" x14ac:dyDescent="0.25">
      <c r="A9" s="71" t="s">
        <v>16</v>
      </c>
      <c r="B9" s="71">
        <v>330.02370000000002</v>
      </c>
      <c r="C9" s="71"/>
      <c r="D9" s="71">
        <v>330.02370000000002</v>
      </c>
      <c r="E9" s="71">
        <v>115</v>
      </c>
      <c r="F9" s="71">
        <v>102.14230000000001</v>
      </c>
      <c r="G9" s="71">
        <v>3.2143999999999999</v>
      </c>
      <c r="H9" s="71">
        <v>34</v>
      </c>
      <c r="I9" s="71">
        <v>43.266100000000002</v>
      </c>
      <c r="J9" s="71"/>
      <c r="K9" s="71"/>
      <c r="L9" s="71">
        <v>7.8875999999999999</v>
      </c>
      <c r="M9" s="71"/>
      <c r="N9" s="71">
        <v>1.72E-2</v>
      </c>
      <c r="O9" s="71">
        <v>0</v>
      </c>
      <c r="P9" s="71">
        <v>333.25529999999998</v>
      </c>
    </row>
    <row r="10" spans="1:18" x14ac:dyDescent="0.25">
      <c r="A10" s="71" t="s">
        <v>17</v>
      </c>
      <c r="B10" s="71">
        <v>126.61490000000001</v>
      </c>
      <c r="C10" s="71"/>
      <c r="D10" s="71">
        <v>126.61490000000001</v>
      </c>
      <c r="E10" s="71">
        <v>58.25</v>
      </c>
      <c r="F10" s="71">
        <v>39.1873</v>
      </c>
      <c r="G10" s="71">
        <v>4.7656999999999998</v>
      </c>
      <c r="H10" s="71">
        <v>21</v>
      </c>
      <c r="I10" s="71">
        <v>16.5992</v>
      </c>
      <c r="J10" s="71">
        <v>3.3006000000000002</v>
      </c>
      <c r="K10" s="71"/>
      <c r="L10" s="71">
        <v>3.0261</v>
      </c>
      <c r="M10" s="71"/>
      <c r="N10" s="71">
        <v>0</v>
      </c>
      <c r="O10" s="71">
        <v>0</v>
      </c>
      <c r="P10" s="71">
        <v>134.68119999999999</v>
      </c>
    </row>
    <row r="11" spans="1:18" x14ac:dyDescent="0.25">
      <c r="A11" s="71" t="s">
        <v>18</v>
      </c>
      <c r="B11" s="71">
        <v>272.11369999999999</v>
      </c>
      <c r="C11" s="71">
        <v>14.55</v>
      </c>
      <c r="D11" s="71">
        <v>286.66370000000001</v>
      </c>
      <c r="E11" s="71">
        <v>131</v>
      </c>
      <c r="F11" s="71">
        <v>88.722399999999993</v>
      </c>
      <c r="G11" s="71">
        <v>10.5694</v>
      </c>
      <c r="H11" s="71">
        <v>41</v>
      </c>
      <c r="I11" s="71">
        <v>37.581600000000002</v>
      </c>
      <c r="J11" s="71">
        <v>2.5638000000000001</v>
      </c>
      <c r="K11" s="71"/>
      <c r="L11" s="71">
        <v>6.8513000000000002</v>
      </c>
      <c r="M11" s="71"/>
      <c r="N11" s="71">
        <v>0</v>
      </c>
      <c r="O11" s="71">
        <v>0</v>
      </c>
      <c r="P11" s="71">
        <v>299.79689999999999</v>
      </c>
    </row>
    <row r="12" spans="1:18" x14ac:dyDescent="0.25">
      <c r="A12" s="71" t="s">
        <v>19</v>
      </c>
      <c r="B12" s="71">
        <v>493.88229999999999</v>
      </c>
      <c r="C12" s="71">
        <v>19.9877</v>
      </c>
      <c r="D12" s="71">
        <v>513.87</v>
      </c>
      <c r="E12" s="71">
        <v>249</v>
      </c>
      <c r="F12" s="71">
        <v>159.0428</v>
      </c>
      <c r="G12" s="71">
        <v>22.4893</v>
      </c>
      <c r="H12" s="71">
        <v>76</v>
      </c>
      <c r="I12" s="71">
        <v>67.368399999999994</v>
      </c>
      <c r="J12" s="71">
        <v>6.4737</v>
      </c>
      <c r="K12" s="71"/>
      <c r="L12" s="71">
        <v>12.281499999999999</v>
      </c>
      <c r="M12" s="71"/>
      <c r="N12" s="71">
        <v>3.66</v>
      </c>
      <c r="O12" s="71">
        <v>0</v>
      </c>
      <c r="P12" s="71">
        <v>546.49300000000005</v>
      </c>
    </row>
    <row r="13" spans="1:18" x14ac:dyDescent="0.25">
      <c r="A13" s="71" t="s">
        <v>20</v>
      </c>
      <c r="B13" s="73">
        <v>2006.0119</v>
      </c>
      <c r="C13" s="71">
        <v>1.4179999999999999</v>
      </c>
      <c r="D13" s="73">
        <v>2007.4299000000001</v>
      </c>
      <c r="E13" s="73">
        <v>1233.49</v>
      </c>
      <c r="F13" s="71">
        <v>621.29960000000005</v>
      </c>
      <c r="G13" s="71">
        <v>153.04759999999999</v>
      </c>
      <c r="H13" s="71">
        <v>314</v>
      </c>
      <c r="I13" s="71">
        <v>263.17410000000001</v>
      </c>
      <c r="J13" s="71">
        <v>38.119500000000002</v>
      </c>
      <c r="K13" s="71">
        <v>92</v>
      </c>
      <c r="L13" s="71">
        <v>47.977600000000002</v>
      </c>
      <c r="M13" s="71">
        <v>26.413499999999999</v>
      </c>
      <c r="N13" s="71">
        <v>0</v>
      </c>
      <c r="O13" s="71">
        <v>0</v>
      </c>
      <c r="P13" s="73">
        <v>2225.0104999999999</v>
      </c>
    </row>
    <row r="14" spans="1:18" x14ac:dyDescent="0.25">
      <c r="A14" s="71" t="s">
        <v>21</v>
      </c>
      <c r="B14" s="71">
        <v>367.57159999999999</v>
      </c>
      <c r="C14" s="71">
        <v>18.666499999999999</v>
      </c>
      <c r="D14" s="71">
        <v>386.23809999999997</v>
      </c>
      <c r="E14" s="71">
        <v>228</v>
      </c>
      <c r="F14" s="71">
        <v>119.5407</v>
      </c>
      <c r="G14" s="71">
        <v>27.114799999999999</v>
      </c>
      <c r="H14" s="71">
        <v>51</v>
      </c>
      <c r="I14" s="71">
        <v>50.635800000000003</v>
      </c>
      <c r="J14" s="71">
        <v>0.27310000000000001</v>
      </c>
      <c r="K14" s="71">
        <v>45</v>
      </c>
      <c r="L14" s="71">
        <v>9.2310999999999996</v>
      </c>
      <c r="M14" s="71">
        <v>21.461300000000001</v>
      </c>
      <c r="N14" s="71">
        <v>0</v>
      </c>
      <c r="O14" s="71">
        <v>0</v>
      </c>
      <c r="P14" s="71">
        <v>435.08730000000003</v>
      </c>
    </row>
    <row r="15" spans="1:18" x14ac:dyDescent="0.25">
      <c r="A15" s="71" t="s">
        <v>22</v>
      </c>
      <c r="B15" s="71">
        <v>692.50390000000004</v>
      </c>
      <c r="C15" s="71">
        <v>14.6479</v>
      </c>
      <c r="D15" s="71">
        <v>707.15179999999998</v>
      </c>
      <c r="E15" s="71">
        <v>468</v>
      </c>
      <c r="F15" s="71">
        <v>218.86349999999999</v>
      </c>
      <c r="G15" s="71">
        <v>62.284100000000002</v>
      </c>
      <c r="H15" s="71">
        <v>127</v>
      </c>
      <c r="I15" s="71">
        <v>92.707599999999999</v>
      </c>
      <c r="J15" s="71">
        <v>25.7193</v>
      </c>
      <c r="K15" s="71"/>
      <c r="L15" s="71">
        <v>16.9009</v>
      </c>
      <c r="M15" s="71"/>
      <c r="N15" s="71">
        <v>15.189</v>
      </c>
      <c r="O15" s="71">
        <v>0</v>
      </c>
      <c r="P15" s="71">
        <v>810.3442</v>
      </c>
    </row>
    <row r="16" spans="1:18" x14ac:dyDescent="0.25">
      <c r="A16" s="71" t="s">
        <v>23</v>
      </c>
      <c r="B16" s="71">
        <v>309.82490000000001</v>
      </c>
      <c r="C16" s="71">
        <v>12.255000000000001</v>
      </c>
      <c r="D16" s="71">
        <v>322.07990000000001</v>
      </c>
      <c r="E16" s="71">
        <v>234.5</v>
      </c>
      <c r="F16" s="71">
        <v>99.683700000000002</v>
      </c>
      <c r="G16" s="71">
        <v>33.704099999999997</v>
      </c>
      <c r="H16" s="71">
        <v>59</v>
      </c>
      <c r="I16" s="71">
        <v>42.224699999999999</v>
      </c>
      <c r="J16" s="71">
        <v>12.5815</v>
      </c>
      <c r="K16" s="71">
        <v>13</v>
      </c>
      <c r="L16" s="71">
        <v>7.6977000000000002</v>
      </c>
      <c r="M16" s="71">
        <v>3.1814</v>
      </c>
      <c r="N16" s="71">
        <v>5.5270000000000001</v>
      </c>
      <c r="O16" s="71">
        <v>0</v>
      </c>
      <c r="P16" s="71">
        <v>377.07389999999998</v>
      </c>
    </row>
    <row r="17" spans="1:16" x14ac:dyDescent="0.25">
      <c r="A17" s="71" t="s">
        <v>24</v>
      </c>
      <c r="B17" s="73">
        <v>1621.7572</v>
      </c>
      <c r="C17" s="71">
        <v>67.597099999999998</v>
      </c>
      <c r="D17" s="73">
        <v>1689.3543</v>
      </c>
      <c r="E17" s="71">
        <v>971</v>
      </c>
      <c r="F17" s="71">
        <v>522.85519999999997</v>
      </c>
      <c r="G17" s="71">
        <v>112.03619999999999</v>
      </c>
      <c r="H17" s="71">
        <v>236</v>
      </c>
      <c r="I17" s="71">
        <v>221.4743</v>
      </c>
      <c r="J17" s="71">
        <v>10.8942</v>
      </c>
      <c r="K17" s="71">
        <v>46</v>
      </c>
      <c r="L17" s="71">
        <v>40.375599999999999</v>
      </c>
      <c r="M17" s="71">
        <v>3.3746999999999998</v>
      </c>
      <c r="N17" s="71">
        <v>11.9762</v>
      </c>
      <c r="O17" s="71">
        <v>0</v>
      </c>
      <c r="P17" s="73">
        <v>1827.6356000000001</v>
      </c>
    </row>
    <row r="18" spans="1:16" x14ac:dyDescent="0.25">
      <c r="A18" s="71" t="s">
        <v>25</v>
      </c>
      <c r="B18" s="71">
        <v>528.98180000000002</v>
      </c>
      <c r="C18" s="71">
        <v>10.819800000000001</v>
      </c>
      <c r="D18" s="71">
        <v>539.80160000000001</v>
      </c>
      <c r="E18" s="71">
        <v>342</v>
      </c>
      <c r="F18" s="71">
        <v>167.0686</v>
      </c>
      <c r="G18" s="71">
        <v>43.732900000000001</v>
      </c>
      <c r="H18" s="71">
        <v>102</v>
      </c>
      <c r="I18" s="71">
        <v>70.768000000000001</v>
      </c>
      <c r="J18" s="71">
        <v>23.423999999999999</v>
      </c>
      <c r="K18" s="71">
        <v>134</v>
      </c>
      <c r="L18" s="71">
        <v>12.901300000000001</v>
      </c>
      <c r="M18" s="71">
        <v>72.659199999999998</v>
      </c>
      <c r="N18" s="71">
        <v>12.047499999999999</v>
      </c>
      <c r="O18" s="71">
        <v>0</v>
      </c>
      <c r="P18" s="71">
        <v>691.66520000000003</v>
      </c>
    </row>
    <row r="19" spans="1:16" x14ac:dyDescent="0.25">
      <c r="A19" s="71" t="s">
        <v>498</v>
      </c>
      <c r="B19" s="71">
        <v>149.60939999999999</v>
      </c>
      <c r="C19" s="71"/>
      <c r="D19" s="71">
        <v>106.6615</v>
      </c>
      <c r="E19" s="71">
        <v>103.37</v>
      </c>
      <c r="F19" s="71">
        <v>46.304099999999998</v>
      </c>
      <c r="G19" s="71">
        <v>14.266500000000001</v>
      </c>
      <c r="H19" s="71">
        <v>25</v>
      </c>
      <c r="I19" s="71">
        <v>13.9833</v>
      </c>
      <c r="J19" s="71">
        <v>8.2624999999999993</v>
      </c>
      <c r="K19" s="71">
        <v>1</v>
      </c>
      <c r="L19" s="71">
        <v>2.5491999999999999</v>
      </c>
      <c r="M19" s="71"/>
      <c r="N19" s="71">
        <v>0</v>
      </c>
      <c r="O19" s="71">
        <v>0</v>
      </c>
      <c r="P19" s="71">
        <v>172.13839999999999</v>
      </c>
    </row>
    <row r="20" spans="1:16" x14ac:dyDescent="0.25">
      <c r="A20" s="71" t="s">
        <v>26</v>
      </c>
      <c r="B20" s="73">
        <v>2012.1479999999999</v>
      </c>
      <c r="C20" s="71">
        <v>128.7174</v>
      </c>
      <c r="D20" s="73">
        <v>2140.8654000000001</v>
      </c>
      <c r="E20" s="73">
        <v>1391.95</v>
      </c>
      <c r="F20" s="71">
        <v>662.59780000000001</v>
      </c>
      <c r="G20" s="71">
        <v>182.33799999999999</v>
      </c>
      <c r="H20" s="71">
        <v>301</v>
      </c>
      <c r="I20" s="71">
        <v>280.66750000000002</v>
      </c>
      <c r="J20" s="71">
        <v>15.2494</v>
      </c>
      <c r="K20" s="71">
        <v>561</v>
      </c>
      <c r="L20" s="71">
        <v>51.166699999999999</v>
      </c>
      <c r="M20" s="71">
        <v>305.89999999999998</v>
      </c>
      <c r="N20" s="71">
        <v>45.500799999999998</v>
      </c>
      <c r="O20" s="71">
        <v>0</v>
      </c>
      <c r="P20" s="73">
        <v>2689.8535999999999</v>
      </c>
    </row>
    <row r="21" spans="1:16" x14ac:dyDescent="0.25">
      <c r="A21" s="71" t="s">
        <v>27</v>
      </c>
      <c r="B21" s="71">
        <v>270.07440000000003</v>
      </c>
      <c r="C21" s="71"/>
      <c r="D21" s="71">
        <v>270.07440000000003</v>
      </c>
      <c r="E21" s="71">
        <v>124</v>
      </c>
      <c r="F21" s="71">
        <v>83.587999999999994</v>
      </c>
      <c r="G21" s="71">
        <v>10.103</v>
      </c>
      <c r="H21" s="71">
        <v>27</v>
      </c>
      <c r="I21" s="71">
        <v>35.406799999999997</v>
      </c>
      <c r="J21" s="71"/>
      <c r="K21" s="71"/>
      <c r="L21" s="71">
        <v>6.4547999999999996</v>
      </c>
      <c r="M21" s="71"/>
      <c r="N21" s="71">
        <v>0</v>
      </c>
      <c r="O21" s="71">
        <v>0</v>
      </c>
      <c r="P21" s="71">
        <v>280.17739999999998</v>
      </c>
    </row>
    <row r="22" spans="1:16" x14ac:dyDescent="0.25">
      <c r="A22" s="71" t="s">
        <v>28</v>
      </c>
      <c r="B22" s="71">
        <v>144.62530000000001</v>
      </c>
      <c r="C22" s="71"/>
      <c r="D22" s="71">
        <v>144.62530000000001</v>
      </c>
      <c r="E22" s="71">
        <v>95</v>
      </c>
      <c r="F22" s="71">
        <v>44.761499999999998</v>
      </c>
      <c r="G22" s="71">
        <v>12.5596</v>
      </c>
      <c r="H22" s="71">
        <v>12</v>
      </c>
      <c r="I22" s="71">
        <v>18.9604</v>
      </c>
      <c r="J22" s="71"/>
      <c r="K22" s="71"/>
      <c r="L22" s="71">
        <v>3.4565000000000001</v>
      </c>
      <c r="M22" s="71"/>
      <c r="N22" s="71">
        <v>0</v>
      </c>
      <c r="O22" s="71">
        <v>0</v>
      </c>
      <c r="P22" s="71">
        <v>157.1849</v>
      </c>
    </row>
    <row r="23" spans="1:16" x14ac:dyDescent="0.25">
      <c r="A23" s="71" t="s">
        <v>29</v>
      </c>
      <c r="B23" s="73">
        <v>1071.4236000000001</v>
      </c>
      <c r="C23" s="71">
        <v>35.075600000000001</v>
      </c>
      <c r="D23" s="73">
        <v>1106.4992</v>
      </c>
      <c r="E23" s="71">
        <v>544</v>
      </c>
      <c r="F23" s="71">
        <v>342.4615</v>
      </c>
      <c r="G23" s="71">
        <v>50.384599999999999</v>
      </c>
      <c r="H23" s="71">
        <v>191</v>
      </c>
      <c r="I23" s="71">
        <v>145.06200000000001</v>
      </c>
      <c r="J23" s="71">
        <v>34.453499999999998</v>
      </c>
      <c r="K23" s="71">
        <v>16</v>
      </c>
      <c r="L23" s="71">
        <v>26.4453</v>
      </c>
      <c r="M23" s="71"/>
      <c r="N23" s="71">
        <v>0</v>
      </c>
      <c r="O23" s="71">
        <v>0</v>
      </c>
      <c r="P23" s="73">
        <v>1191.3372999999999</v>
      </c>
    </row>
    <row r="24" spans="1:16" x14ac:dyDescent="0.25">
      <c r="A24" s="71" t="s">
        <v>30</v>
      </c>
      <c r="B24" s="71">
        <v>155.1927</v>
      </c>
      <c r="C24" s="71"/>
      <c r="D24" s="71">
        <v>155.1927</v>
      </c>
      <c r="E24" s="71">
        <v>43</v>
      </c>
      <c r="F24" s="71">
        <v>48.0321</v>
      </c>
      <c r="G24" s="71"/>
      <c r="H24" s="71">
        <v>17</v>
      </c>
      <c r="I24" s="71">
        <v>20.345800000000001</v>
      </c>
      <c r="J24" s="71"/>
      <c r="K24" s="71"/>
      <c r="L24" s="71">
        <v>3.7090999999999998</v>
      </c>
      <c r="M24" s="71"/>
      <c r="N24" s="71">
        <v>0</v>
      </c>
      <c r="O24" s="71">
        <v>0</v>
      </c>
      <c r="P24" s="71">
        <v>155.1927</v>
      </c>
    </row>
    <row r="25" spans="1:16" x14ac:dyDescent="0.25">
      <c r="A25" s="71" t="s">
        <v>31</v>
      </c>
      <c r="B25" s="71">
        <v>105.5522</v>
      </c>
      <c r="C25" s="71"/>
      <c r="D25" s="71">
        <v>105.5522</v>
      </c>
      <c r="E25" s="71">
        <v>65</v>
      </c>
      <c r="F25" s="71">
        <v>32.668399999999998</v>
      </c>
      <c r="G25" s="71">
        <v>8.0829000000000004</v>
      </c>
      <c r="H25" s="71">
        <v>18</v>
      </c>
      <c r="I25" s="71">
        <v>13.837899999999999</v>
      </c>
      <c r="J25" s="71">
        <v>3.1215999999999999</v>
      </c>
      <c r="K25" s="71"/>
      <c r="L25" s="71">
        <v>2.5226999999999999</v>
      </c>
      <c r="M25" s="71"/>
      <c r="N25" s="71">
        <v>0</v>
      </c>
      <c r="O25" s="71">
        <v>0</v>
      </c>
      <c r="P25" s="71">
        <v>116.7567</v>
      </c>
    </row>
    <row r="26" spans="1:16" x14ac:dyDescent="0.25">
      <c r="A26" s="71" t="s">
        <v>32</v>
      </c>
      <c r="B26" s="71">
        <v>664.06629999999996</v>
      </c>
      <c r="C26" s="71">
        <v>4.6430999999999996</v>
      </c>
      <c r="D26" s="71">
        <v>668.70939999999996</v>
      </c>
      <c r="E26" s="71">
        <v>166</v>
      </c>
      <c r="F26" s="71">
        <v>206.96559999999999</v>
      </c>
      <c r="G26" s="71"/>
      <c r="H26" s="71">
        <v>73</v>
      </c>
      <c r="I26" s="71">
        <v>87.6678</v>
      </c>
      <c r="J26" s="71"/>
      <c r="K26" s="71"/>
      <c r="L26" s="71">
        <v>15.982200000000001</v>
      </c>
      <c r="M26" s="71"/>
      <c r="N26" s="71">
        <v>0</v>
      </c>
      <c r="O26" s="71">
        <v>0</v>
      </c>
      <c r="P26" s="71">
        <v>668.70939999999996</v>
      </c>
    </row>
    <row r="27" spans="1:16" x14ac:dyDescent="0.25">
      <c r="A27" s="71" t="s">
        <v>33</v>
      </c>
      <c r="B27" s="71">
        <v>314.11369999999999</v>
      </c>
      <c r="C27" s="71"/>
      <c r="D27" s="71">
        <v>314.11369999999999</v>
      </c>
      <c r="E27" s="71">
        <v>156</v>
      </c>
      <c r="F27" s="71">
        <v>97.218199999999996</v>
      </c>
      <c r="G27" s="71">
        <v>14.695499999999999</v>
      </c>
      <c r="H27" s="71">
        <v>58</v>
      </c>
      <c r="I27" s="71">
        <v>41.180300000000003</v>
      </c>
      <c r="J27" s="71">
        <v>12.614800000000001</v>
      </c>
      <c r="K27" s="71"/>
      <c r="L27" s="71">
        <v>7.5072999999999999</v>
      </c>
      <c r="M27" s="71"/>
      <c r="N27" s="71">
        <v>0</v>
      </c>
      <c r="O27" s="71">
        <v>0</v>
      </c>
      <c r="P27" s="71">
        <v>341.42399999999998</v>
      </c>
    </row>
    <row r="28" spans="1:16" x14ac:dyDescent="0.25">
      <c r="A28" s="71" t="s">
        <v>34</v>
      </c>
      <c r="B28" s="71">
        <v>95.414100000000005</v>
      </c>
      <c r="C28" s="71"/>
      <c r="D28" s="71">
        <v>95.414100000000005</v>
      </c>
      <c r="E28" s="71">
        <v>48</v>
      </c>
      <c r="F28" s="71">
        <v>29.5307</v>
      </c>
      <c r="G28" s="71">
        <v>4.6173000000000002</v>
      </c>
      <c r="H28" s="71">
        <v>10</v>
      </c>
      <c r="I28" s="71">
        <v>12.508800000000001</v>
      </c>
      <c r="J28" s="71"/>
      <c r="K28" s="71"/>
      <c r="L28" s="71">
        <v>2.2804000000000002</v>
      </c>
      <c r="M28" s="71"/>
      <c r="N28" s="71">
        <v>0.9708</v>
      </c>
      <c r="O28" s="71">
        <v>0</v>
      </c>
      <c r="P28" s="71">
        <v>101.0022</v>
      </c>
    </row>
    <row r="29" spans="1:16" x14ac:dyDescent="0.25">
      <c r="A29" s="71" t="s">
        <v>499</v>
      </c>
      <c r="B29" s="71">
        <v>51.551699999999997</v>
      </c>
      <c r="C29" s="71"/>
      <c r="D29" s="71">
        <v>31.877199999999998</v>
      </c>
      <c r="E29" s="71">
        <v>6</v>
      </c>
      <c r="F29" s="71">
        <v>15.955299999999999</v>
      </c>
      <c r="G29" s="71"/>
      <c r="H29" s="71">
        <v>6</v>
      </c>
      <c r="I29" s="71">
        <v>4.1791</v>
      </c>
      <c r="J29" s="71">
        <v>1.3656999999999999</v>
      </c>
      <c r="K29" s="71"/>
      <c r="L29" s="71">
        <v>0.76190000000000002</v>
      </c>
      <c r="M29" s="71"/>
      <c r="N29" s="71">
        <v>0</v>
      </c>
      <c r="O29" s="71">
        <v>0</v>
      </c>
      <c r="P29" s="71">
        <v>52.917400000000001</v>
      </c>
    </row>
    <row r="30" spans="1:16" x14ac:dyDescent="0.25">
      <c r="A30" s="71" t="s">
        <v>35</v>
      </c>
      <c r="B30" s="71">
        <v>847.01900000000001</v>
      </c>
      <c r="C30" s="71">
        <v>20.7104</v>
      </c>
      <c r="D30" s="71">
        <v>867.72940000000006</v>
      </c>
      <c r="E30" s="71">
        <v>436.12</v>
      </c>
      <c r="F30" s="71">
        <v>268.56220000000002</v>
      </c>
      <c r="G30" s="71">
        <v>41.889400000000002</v>
      </c>
      <c r="H30" s="71">
        <v>133</v>
      </c>
      <c r="I30" s="71">
        <v>113.7593</v>
      </c>
      <c r="J30" s="71">
        <v>14.4305</v>
      </c>
      <c r="K30" s="71"/>
      <c r="L30" s="71">
        <v>20.738700000000001</v>
      </c>
      <c r="M30" s="71"/>
      <c r="N30" s="71">
        <v>4.5877999999999997</v>
      </c>
      <c r="O30" s="71">
        <v>0</v>
      </c>
      <c r="P30" s="71">
        <v>928.63710000000003</v>
      </c>
    </row>
    <row r="31" spans="1:16" x14ac:dyDescent="0.25">
      <c r="A31" s="71" t="s">
        <v>36</v>
      </c>
      <c r="B31" s="71">
        <v>468.65620000000001</v>
      </c>
      <c r="C31" s="71"/>
      <c r="D31" s="71">
        <v>468.65620000000001</v>
      </c>
      <c r="E31" s="71">
        <v>497.49</v>
      </c>
      <c r="F31" s="71">
        <v>145.04910000000001</v>
      </c>
      <c r="G31" s="71">
        <v>88.110200000000006</v>
      </c>
      <c r="H31" s="71">
        <v>86</v>
      </c>
      <c r="I31" s="71">
        <v>61.440800000000003</v>
      </c>
      <c r="J31" s="71">
        <v>18.4194</v>
      </c>
      <c r="K31" s="71"/>
      <c r="L31" s="71">
        <v>11.200900000000001</v>
      </c>
      <c r="M31" s="71"/>
      <c r="N31" s="71">
        <v>0</v>
      </c>
      <c r="O31" s="71">
        <v>0</v>
      </c>
      <c r="P31" s="71">
        <v>575.18579999999997</v>
      </c>
    </row>
    <row r="32" spans="1:16" x14ac:dyDescent="0.25">
      <c r="A32" s="71" t="s">
        <v>37</v>
      </c>
      <c r="B32" s="73">
        <v>1129.4181000000001</v>
      </c>
      <c r="C32" s="71">
        <v>24.004200000000001</v>
      </c>
      <c r="D32" s="73">
        <v>1153.4223</v>
      </c>
      <c r="E32" s="71">
        <v>834.24</v>
      </c>
      <c r="F32" s="71">
        <v>356.98419999999999</v>
      </c>
      <c r="G32" s="71">
        <v>119.3139</v>
      </c>
      <c r="H32" s="71">
        <v>202</v>
      </c>
      <c r="I32" s="71">
        <v>151.21369999999999</v>
      </c>
      <c r="J32" s="71">
        <v>38.089799999999997</v>
      </c>
      <c r="K32" s="71"/>
      <c r="L32" s="71">
        <v>27.566800000000001</v>
      </c>
      <c r="M32" s="71"/>
      <c r="N32" s="71">
        <v>34.662700000000001</v>
      </c>
      <c r="O32" s="71">
        <v>0</v>
      </c>
      <c r="P32" s="73">
        <v>1345.4887000000001</v>
      </c>
    </row>
    <row r="33" spans="1:16" x14ac:dyDescent="0.25">
      <c r="A33" s="71" t="s">
        <v>38</v>
      </c>
      <c r="B33" s="71">
        <v>681.26769999999999</v>
      </c>
      <c r="C33" s="71">
        <v>18.5854</v>
      </c>
      <c r="D33" s="71">
        <v>699.85310000000004</v>
      </c>
      <c r="E33" s="71">
        <v>361</v>
      </c>
      <c r="F33" s="71">
        <v>216.6045</v>
      </c>
      <c r="G33" s="71">
        <v>36.0989</v>
      </c>
      <c r="H33" s="71">
        <v>102</v>
      </c>
      <c r="I33" s="71">
        <v>91.750699999999995</v>
      </c>
      <c r="J33" s="71">
        <v>7.6868999999999996</v>
      </c>
      <c r="K33" s="71">
        <v>1</v>
      </c>
      <c r="L33" s="71">
        <v>16.726500000000001</v>
      </c>
      <c r="M33" s="71"/>
      <c r="N33" s="71">
        <v>0</v>
      </c>
      <c r="O33" s="71">
        <v>0</v>
      </c>
      <c r="P33" s="71">
        <v>743.63890000000004</v>
      </c>
    </row>
    <row r="34" spans="1:16" x14ac:dyDescent="0.25">
      <c r="A34" s="71" t="s">
        <v>39</v>
      </c>
      <c r="B34" s="71">
        <v>450.40719999999999</v>
      </c>
      <c r="C34" s="71">
        <v>14.039300000000001</v>
      </c>
      <c r="D34" s="71">
        <v>464.44650000000001</v>
      </c>
      <c r="E34" s="71">
        <v>222</v>
      </c>
      <c r="F34" s="71">
        <v>143.74619999999999</v>
      </c>
      <c r="G34" s="71">
        <v>19.563500000000001</v>
      </c>
      <c r="H34" s="71">
        <v>72</v>
      </c>
      <c r="I34" s="71">
        <v>60.8889</v>
      </c>
      <c r="J34" s="71">
        <v>8.3332999999999995</v>
      </c>
      <c r="K34" s="71"/>
      <c r="L34" s="71">
        <v>11.100300000000001</v>
      </c>
      <c r="M34" s="71"/>
      <c r="N34" s="71">
        <v>5.8719000000000001</v>
      </c>
      <c r="O34" s="71">
        <v>0</v>
      </c>
      <c r="P34" s="71">
        <v>498.21519999999998</v>
      </c>
    </row>
    <row r="35" spans="1:16" x14ac:dyDescent="0.25">
      <c r="A35" s="71" t="s">
        <v>40</v>
      </c>
      <c r="B35" s="71">
        <v>165.62270000000001</v>
      </c>
      <c r="C35" s="71">
        <v>5.3578000000000001</v>
      </c>
      <c r="D35" s="71">
        <v>170.98050000000001</v>
      </c>
      <c r="E35" s="71">
        <v>39</v>
      </c>
      <c r="F35" s="71">
        <v>52.918500000000002</v>
      </c>
      <c r="G35" s="71"/>
      <c r="H35" s="71">
        <v>14</v>
      </c>
      <c r="I35" s="71">
        <v>22.415500000000002</v>
      </c>
      <c r="J35" s="71"/>
      <c r="K35" s="71"/>
      <c r="L35" s="71">
        <v>4.0864000000000003</v>
      </c>
      <c r="M35" s="71"/>
      <c r="N35" s="71">
        <v>0</v>
      </c>
      <c r="O35" s="71">
        <v>0</v>
      </c>
      <c r="P35" s="71">
        <v>170.98050000000001</v>
      </c>
    </row>
    <row r="36" spans="1:16" x14ac:dyDescent="0.25">
      <c r="A36" s="71" t="s">
        <v>41</v>
      </c>
      <c r="B36" s="71">
        <v>164.27369999999999</v>
      </c>
      <c r="C36" s="71">
        <v>10.0039</v>
      </c>
      <c r="D36" s="71">
        <v>174.27760000000001</v>
      </c>
      <c r="E36" s="71">
        <v>110.73</v>
      </c>
      <c r="F36" s="71">
        <v>53.938899999999997</v>
      </c>
      <c r="G36" s="71">
        <v>14.197800000000001</v>
      </c>
      <c r="H36" s="71">
        <v>37</v>
      </c>
      <c r="I36" s="71">
        <v>22.847799999999999</v>
      </c>
      <c r="J36" s="71">
        <v>10.6142</v>
      </c>
      <c r="K36" s="71"/>
      <c r="L36" s="71">
        <v>4.1651999999999996</v>
      </c>
      <c r="M36" s="71"/>
      <c r="N36" s="71">
        <v>3.8666</v>
      </c>
      <c r="O36" s="71">
        <v>0</v>
      </c>
      <c r="P36" s="71">
        <v>202.9562</v>
      </c>
    </row>
    <row r="37" spans="1:16" x14ac:dyDescent="0.25">
      <c r="A37" s="71" t="s">
        <v>42</v>
      </c>
      <c r="B37" s="71">
        <v>763.59370000000001</v>
      </c>
      <c r="C37" s="71">
        <v>17.817900000000002</v>
      </c>
      <c r="D37" s="71">
        <v>781.41160000000002</v>
      </c>
      <c r="E37" s="71">
        <v>508.23</v>
      </c>
      <c r="F37" s="71">
        <v>241.84690000000001</v>
      </c>
      <c r="G37" s="71">
        <v>66.595799999999997</v>
      </c>
      <c r="H37" s="71">
        <v>119</v>
      </c>
      <c r="I37" s="71">
        <v>102.4431</v>
      </c>
      <c r="J37" s="71">
        <v>12.4177</v>
      </c>
      <c r="K37" s="71">
        <v>5</v>
      </c>
      <c r="L37" s="71">
        <v>18.675699999999999</v>
      </c>
      <c r="M37" s="71"/>
      <c r="N37" s="71">
        <v>18.774699999999999</v>
      </c>
      <c r="O37" s="71">
        <v>0</v>
      </c>
      <c r="P37" s="71">
        <v>879.19979999999998</v>
      </c>
    </row>
    <row r="38" spans="1:16" x14ac:dyDescent="0.25">
      <c r="A38" s="71" t="s">
        <v>43</v>
      </c>
      <c r="B38" s="73">
        <v>1777.9838999999999</v>
      </c>
      <c r="C38" s="71">
        <v>66.788700000000006</v>
      </c>
      <c r="D38" s="73">
        <v>1844.7726</v>
      </c>
      <c r="E38" s="71">
        <v>305.39999999999998</v>
      </c>
      <c r="F38" s="71">
        <v>570.95709999999997</v>
      </c>
      <c r="G38" s="71"/>
      <c r="H38" s="71">
        <v>183</v>
      </c>
      <c r="I38" s="71">
        <v>241.84970000000001</v>
      </c>
      <c r="J38" s="71"/>
      <c r="K38" s="71">
        <v>5</v>
      </c>
      <c r="L38" s="71">
        <v>44.0901</v>
      </c>
      <c r="M38" s="71"/>
      <c r="N38" s="71">
        <v>0</v>
      </c>
      <c r="O38" s="71">
        <v>0</v>
      </c>
      <c r="P38" s="73">
        <v>1844.7726</v>
      </c>
    </row>
    <row r="39" spans="1:16" x14ac:dyDescent="0.25">
      <c r="A39" s="71" t="s">
        <v>44</v>
      </c>
      <c r="B39" s="73">
        <v>1392.1581000000001</v>
      </c>
      <c r="C39" s="71">
        <v>42.2744</v>
      </c>
      <c r="D39" s="73">
        <v>1434.4324999999999</v>
      </c>
      <c r="E39" s="71">
        <v>396.81</v>
      </c>
      <c r="F39" s="71">
        <v>443.95690000000002</v>
      </c>
      <c r="G39" s="71"/>
      <c r="H39" s="71">
        <v>160</v>
      </c>
      <c r="I39" s="71">
        <v>188.05410000000001</v>
      </c>
      <c r="J39" s="71"/>
      <c r="K39" s="71">
        <v>33</v>
      </c>
      <c r="L39" s="71">
        <v>34.282899999999998</v>
      </c>
      <c r="M39" s="71"/>
      <c r="N39" s="71">
        <v>13.3316</v>
      </c>
      <c r="O39" s="71">
        <v>0</v>
      </c>
      <c r="P39" s="73">
        <v>1447.7641000000001</v>
      </c>
    </row>
    <row r="40" spans="1:16" x14ac:dyDescent="0.25">
      <c r="A40" s="71" t="s">
        <v>45</v>
      </c>
      <c r="B40" s="71">
        <v>378.05779999999999</v>
      </c>
      <c r="C40" s="71">
        <v>15.5405</v>
      </c>
      <c r="D40" s="71">
        <v>393.59829999999999</v>
      </c>
      <c r="E40" s="71">
        <v>138</v>
      </c>
      <c r="F40" s="71">
        <v>121.81870000000001</v>
      </c>
      <c r="G40" s="71">
        <v>4.0453000000000001</v>
      </c>
      <c r="H40" s="71">
        <v>50</v>
      </c>
      <c r="I40" s="71">
        <v>51.600700000000003</v>
      </c>
      <c r="J40" s="71"/>
      <c r="K40" s="71"/>
      <c r="L40" s="71">
        <v>9.407</v>
      </c>
      <c r="M40" s="71"/>
      <c r="N40" s="71">
        <v>0</v>
      </c>
      <c r="O40" s="71">
        <v>0</v>
      </c>
      <c r="P40" s="71">
        <v>397.64359999999999</v>
      </c>
    </row>
    <row r="41" spans="1:16" x14ac:dyDescent="0.25">
      <c r="A41" s="71" t="s">
        <v>46</v>
      </c>
      <c r="B41" s="73">
        <v>1205.2128</v>
      </c>
      <c r="C41" s="71">
        <v>38.452599999999997</v>
      </c>
      <c r="D41" s="73">
        <v>1243.6654000000001</v>
      </c>
      <c r="E41" s="71">
        <v>311.58999999999997</v>
      </c>
      <c r="F41" s="71">
        <v>384.9144</v>
      </c>
      <c r="G41" s="71"/>
      <c r="H41" s="71">
        <v>114</v>
      </c>
      <c r="I41" s="71">
        <v>163.0445</v>
      </c>
      <c r="J41" s="71"/>
      <c r="K41" s="71"/>
      <c r="L41" s="71">
        <v>29.723600000000001</v>
      </c>
      <c r="M41" s="71"/>
      <c r="N41" s="71">
        <v>2.2848999999999999</v>
      </c>
      <c r="O41" s="71">
        <v>0</v>
      </c>
      <c r="P41" s="73">
        <v>1245.9503</v>
      </c>
    </row>
    <row r="42" spans="1:16" x14ac:dyDescent="0.25">
      <c r="A42" s="71" t="s">
        <v>47</v>
      </c>
      <c r="B42" s="71">
        <v>540.23850000000004</v>
      </c>
      <c r="C42" s="71">
        <v>21.790099999999999</v>
      </c>
      <c r="D42" s="71">
        <v>562.02859999999998</v>
      </c>
      <c r="E42" s="71">
        <v>151.63</v>
      </c>
      <c r="F42" s="71">
        <v>173.9479</v>
      </c>
      <c r="G42" s="71"/>
      <c r="H42" s="71">
        <v>40</v>
      </c>
      <c r="I42" s="71">
        <v>73.681899999999999</v>
      </c>
      <c r="J42" s="71"/>
      <c r="K42" s="71">
        <v>2</v>
      </c>
      <c r="L42" s="71">
        <v>13.432499999999999</v>
      </c>
      <c r="M42" s="71"/>
      <c r="N42" s="71">
        <v>0</v>
      </c>
      <c r="O42" s="71">
        <v>0</v>
      </c>
      <c r="P42" s="71">
        <v>562.02859999999998</v>
      </c>
    </row>
    <row r="43" spans="1:16" x14ac:dyDescent="0.25">
      <c r="A43" s="71" t="s">
        <v>48</v>
      </c>
      <c r="B43" s="73">
        <v>16000.843000000001</v>
      </c>
      <c r="C43" s="71">
        <v>723.5163</v>
      </c>
      <c r="D43" s="73">
        <v>16724.3593</v>
      </c>
      <c r="E43" s="73">
        <v>7800.61</v>
      </c>
      <c r="F43" s="73">
        <v>5176.1891999999998</v>
      </c>
      <c r="G43" s="71">
        <v>656.10519999999997</v>
      </c>
      <c r="H43" s="68">
        <v>2085</v>
      </c>
      <c r="I43" s="73">
        <v>2192.5635000000002</v>
      </c>
      <c r="J43" s="71"/>
      <c r="K43" s="68">
        <v>1542</v>
      </c>
      <c r="L43" s="71">
        <v>399.7122</v>
      </c>
      <c r="M43" s="71">
        <v>685.37270000000001</v>
      </c>
      <c r="N43" s="71">
        <v>164.43799999999999</v>
      </c>
      <c r="O43" s="71">
        <v>0</v>
      </c>
      <c r="P43" s="73">
        <v>18230.2752</v>
      </c>
    </row>
    <row r="44" spans="1:16" x14ac:dyDescent="0.25">
      <c r="A44" s="71" t="s">
        <v>49</v>
      </c>
      <c r="B44" s="71">
        <v>667.57090000000005</v>
      </c>
      <c r="C44" s="71">
        <v>11.741</v>
      </c>
      <c r="D44" s="71">
        <v>679.31190000000004</v>
      </c>
      <c r="E44" s="71">
        <v>134.61000000000001</v>
      </c>
      <c r="F44" s="71">
        <v>210.24700000000001</v>
      </c>
      <c r="G44" s="71"/>
      <c r="H44" s="71">
        <v>117</v>
      </c>
      <c r="I44" s="71">
        <v>89.0578</v>
      </c>
      <c r="J44" s="71">
        <v>20.956700000000001</v>
      </c>
      <c r="K44" s="71">
        <v>4</v>
      </c>
      <c r="L44" s="71">
        <v>16.235600000000002</v>
      </c>
      <c r="M44" s="71"/>
      <c r="N44" s="71">
        <v>0</v>
      </c>
      <c r="O44" s="71">
        <v>0</v>
      </c>
      <c r="P44" s="71">
        <v>700.26859999999999</v>
      </c>
    </row>
    <row r="45" spans="1:16" x14ac:dyDescent="0.25">
      <c r="A45" s="71" t="s">
        <v>50</v>
      </c>
      <c r="B45" s="71">
        <v>784.05989999999997</v>
      </c>
      <c r="C45" s="71">
        <v>26.053599999999999</v>
      </c>
      <c r="D45" s="71">
        <v>810.11350000000004</v>
      </c>
      <c r="E45" s="71">
        <v>159</v>
      </c>
      <c r="F45" s="71">
        <v>250.73009999999999</v>
      </c>
      <c r="G45" s="71"/>
      <c r="H45" s="71">
        <v>65</v>
      </c>
      <c r="I45" s="71">
        <v>106.2059</v>
      </c>
      <c r="J45" s="71"/>
      <c r="K45" s="71"/>
      <c r="L45" s="71">
        <v>19.361699999999999</v>
      </c>
      <c r="M45" s="71"/>
      <c r="N45" s="71">
        <v>5.8406000000000002</v>
      </c>
      <c r="O45" s="71">
        <v>0</v>
      </c>
      <c r="P45" s="71">
        <v>815.95410000000004</v>
      </c>
    </row>
    <row r="46" spans="1:16" x14ac:dyDescent="0.25">
      <c r="A46" s="71" t="s">
        <v>51</v>
      </c>
      <c r="B46" s="71">
        <v>250.17009999999999</v>
      </c>
      <c r="C46" s="71"/>
      <c r="D46" s="71">
        <v>250.17009999999999</v>
      </c>
      <c r="E46" s="71">
        <v>80</v>
      </c>
      <c r="F46" s="71">
        <v>77.427599999999998</v>
      </c>
      <c r="G46" s="71">
        <v>0.6431</v>
      </c>
      <c r="H46" s="71">
        <v>29</v>
      </c>
      <c r="I46" s="71">
        <v>32.7973</v>
      </c>
      <c r="J46" s="71"/>
      <c r="K46" s="71"/>
      <c r="L46" s="71">
        <v>5.9790999999999999</v>
      </c>
      <c r="M46" s="71"/>
      <c r="N46" s="71">
        <v>0</v>
      </c>
      <c r="O46" s="71">
        <v>0</v>
      </c>
      <c r="P46" s="71">
        <v>250.81319999999999</v>
      </c>
    </row>
    <row r="47" spans="1:16" x14ac:dyDescent="0.25">
      <c r="A47" s="71" t="s">
        <v>52</v>
      </c>
      <c r="B47" s="73">
        <v>9078.0580000000009</v>
      </c>
      <c r="C47" s="71">
        <v>400.07589999999999</v>
      </c>
      <c r="D47" s="73">
        <v>9478.1339000000007</v>
      </c>
      <c r="E47" s="73">
        <v>5979.83</v>
      </c>
      <c r="F47" s="73">
        <v>2933.4823999999999</v>
      </c>
      <c r="G47" s="71">
        <v>761.58690000000001</v>
      </c>
      <c r="H47" s="68">
        <v>1140</v>
      </c>
      <c r="I47" s="73">
        <v>1242.5834</v>
      </c>
      <c r="J47" s="71"/>
      <c r="K47" s="71">
        <v>988</v>
      </c>
      <c r="L47" s="71">
        <v>226.5274</v>
      </c>
      <c r="M47" s="71">
        <v>456.8836</v>
      </c>
      <c r="N47" s="71">
        <v>104.77160000000001</v>
      </c>
      <c r="O47" s="71">
        <v>0</v>
      </c>
      <c r="P47" s="73">
        <v>10801.376</v>
      </c>
    </row>
    <row r="48" spans="1:16" x14ac:dyDescent="0.25">
      <c r="A48" s="71" t="s">
        <v>53</v>
      </c>
      <c r="B48" s="71">
        <v>561.32050000000004</v>
      </c>
      <c r="C48" s="71"/>
      <c r="D48" s="71">
        <v>561.32050000000004</v>
      </c>
      <c r="E48" s="71">
        <v>348</v>
      </c>
      <c r="F48" s="71">
        <v>173.7287</v>
      </c>
      <c r="G48" s="71">
        <v>43.567799999999998</v>
      </c>
      <c r="H48" s="71">
        <v>72</v>
      </c>
      <c r="I48" s="71">
        <v>73.589100000000002</v>
      </c>
      <c r="J48" s="71"/>
      <c r="K48" s="71"/>
      <c r="L48" s="71">
        <v>13.4156</v>
      </c>
      <c r="M48" s="71"/>
      <c r="N48" s="71">
        <v>0</v>
      </c>
      <c r="O48" s="71">
        <v>0</v>
      </c>
      <c r="P48" s="71">
        <v>604.88829999999996</v>
      </c>
    </row>
    <row r="49" spans="1:16" x14ac:dyDescent="0.25">
      <c r="A49" s="71" t="s">
        <v>54</v>
      </c>
      <c r="B49" s="73">
        <v>4244.2389999999996</v>
      </c>
      <c r="C49" s="71">
        <v>102.5245</v>
      </c>
      <c r="D49" s="73">
        <v>4346.7635</v>
      </c>
      <c r="E49" s="73">
        <v>2995.95</v>
      </c>
      <c r="F49" s="73">
        <v>1345.3233</v>
      </c>
      <c r="G49" s="71">
        <v>412.6567</v>
      </c>
      <c r="H49" s="71">
        <v>834</v>
      </c>
      <c r="I49" s="71">
        <v>569.86069999999995</v>
      </c>
      <c r="J49" s="71">
        <v>198.1045</v>
      </c>
      <c r="K49" s="71">
        <v>9</v>
      </c>
      <c r="L49" s="71">
        <v>103.88760000000001</v>
      </c>
      <c r="M49" s="71"/>
      <c r="N49" s="71">
        <v>52.197800000000001</v>
      </c>
      <c r="O49" s="71">
        <v>0</v>
      </c>
      <c r="P49" s="73">
        <v>5009.7224999999999</v>
      </c>
    </row>
    <row r="50" spans="1:16" x14ac:dyDescent="0.25">
      <c r="A50" s="71" t="s">
        <v>55</v>
      </c>
      <c r="B50" s="71">
        <v>732.87429999999995</v>
      </c>
      <c r="C50" s="71">
        <v>20.4922</v>
      </c>
      <c r="D50" s="71">
        <v>753.36649999999997</v>
      </c>
      <c r="E50" s="71">
        <v>443</v>
      </c>
      <c r="F50" s="71">
        <v>233.1669</v>
      </c>
      <c r="G50" s="71">
        <v>52.458300000000001</v>
      </c>
      <c r="H50" s="71">
        <v>113</v>
      </c>
      <c r="I50" s="71">
        <v>98.766300000000001</v>
      </c>
      <c r="J50" s="71">
        <v>10.6752</v>
      </c>
      <c r="K50" s="71"/>
      <c r="L50" s="71">
        <v>18.005500000000001</v>
      </c>
      <c r="M50" s="71"/>
      <c r="N50" s="71">
        <v>0</v>
      </c>
      <c r="O50" s="71">
        <v>0</v>
      </c>
      <c r="P50" s="71">
        <v>816.5</v>
      </c>
    </row>
    <row r="51" spans="1:16" x14ac:dyDescent="0.25">
      <c r="A51" s="71" t="s">
        <v>56</v>
      </c>
      <c r="B51" s="71">
        <v>46.542999999999999</v>
      </c>
      <c r="C51" s="71"/>
      <c r="D51" s="71">
        <v>46.542999999999999</v>
      </c>
      <c r="E51" s="71">
        <v>45</v>
      </c>
      <c r="F51" s="71">
        <v>14.405099999999999</v>
      </c>
      <c r="G51" s="71">
        <v>7.6486999999999998</v>
      </c>
      <c r="H51" s="71">
        <v>14</v>
      </c>
      <c r="I51" s="71">
        <v>6.1017999999999999</v>
      </c>
      <c r="J51" s="71">
        <v>5.9237000000000002</v>
      </c>
      <c r="K51" s="71"/>
      <c r="L51" s="71">
        <v>1.1124000000000001</v>
      </c>
      <c r="M51" s="71"/>
      <c r="N51" s="71">
        <v>0</v>
      </c>
      <c r="O51" s="71">
        <v>0</v>
      </c>
      <c r="P51" s="71">
        <v>60.115400000000001</v>
      </c>
    </row>
    <row r="52" spans="1:16" x14ac:dyDescent="0.25">
      <c r="A52" s="71" t="s">
        <v>57</v>
      </c>
      <c r="B52" s="71">
        <v>517.10599999999999</v>
      </c>
      <c r="C52" s="71">
        <v>21.682700000000001</v>
      </c>
      <c r="D52" s="71">
        <v>538.78869999999995</v>
      </c>
      <c r="E52" s="71">
        <v>256</v>
      </c>
      <c r="F52" s="71">
        <v>166.7551</v>
      </c>
      <c r="G52" s="71">
        <v>22.311199999999999</v>
      </c>
      <c r="H52" s="71">
        <v>89</v>
      </c>
      <c r="I52" s="71">
        <v>70.635199999999998</v>
      </c>
      <c r="J52" s="71">
        <v>13.7736</v>
      </c>
      <c r="K52" s="71"/>
      <c r="L52" s="71">
        <v>12.877000000000001</v>
      </c>
      <c r="M52" s="71"/>
      <c r="N52" s="71">
        <v>7.4200999999999997</v>
      </c>
      <c r="O52" s="71">
        <v>0</v>
      </c>
      <c r="P52" s="71">
        <v>582.29359999999997</v>
      </c>
    </row>
    <row r="53" spans="1:16" x14ac:dyDescent="0.25">
      <c r="A53" s="71" t="s">
        <v>500</v>
      </c>
      <c r="B53" s="71">
        <v>32.948599999999999</v>
      </c>
      <c r="C53" s="71">
        <v>0.22800000000000001</v>
      </c>
      <c r="D53" s="71">
        <v>22.114000000000001</v>
      </c>
      <c r="E53" s="71">
        <v>13</v>
      </c>
      <c r="F53" s="71">
        <v>10.2682</v>
      </c>
      <c r="G53" s="71">
        <v>0.68300000000000005</v>
      </c>
      <c r="H53" s="71">
        <v>4</v>
      </c>
      <c r="I53" s="71">
        <v>2.8990999999999998</v>
      </c>
      <c r="J53" s="71">
        <v>0.8256</v>
      </c>
      <c r="K53" s="71"/>
      <c r="L53" s="71">
        <v>0.52849999999999997</v>
      </c>
      <c r="M53" s="71"/>
      <c r="N53" s="71">
        <v>0</v>
      </c>
      <c r="O53" s="71">
        <v>0</v>
      </c>
      <c r="P53" s="71">
        <v>34.685200000000002</v>
      </c>
    </row>
    <row r="54" spans="1:16" x14ac:dyDescent="0.25">
      <c r="A54" s="71" t="s">
        <v>501</v>
      </c>
      <c r="B54" s="71">
        <v>45.934199999999997</v>
      </c>
      <c r="C54" s="71"/>
      <c r="D54" s="71">
        <v>30.7195</v>
      </c>
      <c r="E54" s="71">
        <v>24</v>
      </c>
      <c r="F54" s="71">
        <v>14.2166</v>
      </c>
      <c r="G54" s="71">
        <v>2.4458000000000002</v>
      </c>
      <c r="H54" s="71">
        <v>5</v>
      </c>
      <c r="I54" s="71">
        <v>4.0273000000000003</v>
      </c>
      <c r="J54" s="71">
        <v>0.72950000000000004</v>
      </c>
      <c r="K54" s="71"/>
      <c r="L54" s="71">
        <v>0.73419999999999996</v>
      </c>
      <c r="M54" s="71"/>
      <c r="N54" s="71">
        <v>0</v>
      </c>
      <c r="O54" s="71">
        <v>0</v>
      </c>
      <c r="P54" s="71">
        <v>49.109499999999997</v>
      </c>
    </row>
    <row r="55" spans="1:16" x14ac:dyDescent="0.25">
      <c r="A55" s="71" t="s">
        <v>58</v>
      </c>
      <c r="B55" s="71">
        <v>304.49239999999998</v>
      </c>
      <c r="C55" s="71">
        <v>12.8512</v>
      </c>
      <c r="D55" s="71">
        <v>317.34359999999998</v>
      </c>
      <c r="E55" s="71">
        <v>128</v>
      </c>
      <c r="F55" s="71">
        <v>98.217799999999997</v>
      </c>
      <c r="G55" s="71">
        <v>7.4455</v>
      </c>
      <c r="H55" s="71">
        <v>54</v>
      </c>
      <c r="I55" s="71">
        <v>41.603700000000003</v>
      </c>
      <c r="J55" s="71">
        <v>9.2972000000000001</v>
      </c>
      <c r="K55" s="71">
        <v>1</v>
      </c>
      <c r="L55" s="71">
        <v>7.5845000000000002</v>
      </c>
      <c r="M55" s="71"/>
      <c r="N55" s="71">
        <v>2.7496999999999998</v>
      </c>
      <c r="O55" s="71">
        <v>0</v>
      </c>
      <c r="P55" s="71">
        <v>336.83600000000001</v>
      </c>
    </row>
    <row r="56" spans="1:16" x14ac:dyDescent="0.25">
      <c r="A56" s="71" t="s">
        <v>502</v>
      </c>
      <c r="B56" s="71">
        <v>49.8324</v>
      </c>
      <c r="C56" s="71"/>
      <c r="D56" s="71">
        <v>33.519599999999997</v>
      </c>
      <c r="E56" s="71">
        <v>15</v>
      </c>
      <c r="F56" s="71">
        <v>15.4231</v>
      </c>
      <c r="G56" s="71"/>
      <c r="H56" s="71">
        <v>3</v>
      </c>
      <c r="I56" s="71">
        <v>4.3944000000000001</v>
      </c>
      <c r="J56" s="71"/>
      <c r="K56" s="71"/>
      <c r="L56" s="71">
        <v>0.80110000000000003</v>
      </c>
      <c r="M56" s="71"/>
      <c r="N56" s="71">
        <v>0</v>
      </c>
      <c r="O56" s="71">
        <v>0</v>
      </c>
      <c r="P56" s="71">
        <v>49.8324</v>
      </c>
    </row>
    <row r="57" spans="1:16" x14ac:dyDescent="0.25">
      <c r="A57" s="71" t="s">
        <v>59</v>
      </c>
      <c r="B57" s="71">
        <v>233.1704</v>
      </c>
      <c r="C57" s="71">
        <v>3.5146999999999999</v>
      </c>
      <c r="D57" s="71">
        <v>236.68510000000001</v>
      </c>
      <c r="E57" s="71">
        <v>123</v>
      </c>
      <c r="F57" s="71">
        <v>73.254000000000005</v>
      </c>
      <c r="G57" s="71">
        <v>12.436500000000001</v>
      </c>
      <c r="H57" s="71">
        <v>37</v>
      </c>
      <c r="I57" s="71">
        <v>31.029399999999999</v>
      </c>
      <c r="J57" s="71">
        <v>4.4779</v>
      </c>
      <c r="K57" s="71"/>
      <c r="L57" s="71">
        <v>5.6567999999999996</v>
      </c>
      <c r="M57" s="71"/>
      <c r="N57" s="71">
        <v>0</v>
      </c>
      <c r="O57" s="71">
        <v>0</v>
      </c>
      <c r="P57" s="71">
        <v>253.59950000000001</v>
      </c>
    </row>
    <row r="58" spans="1:16" x14ac:dyDescent="0.25">
      <c r="A58" s="71" t="s">
        <v>503</v>
      </c>
      <c r="B58" s="71">
        <v>35.6036</v>
      </c>
      <c r="C58" s="71"/>
      <c r="D58" s="71">
        <v>26.412500000000001</v>
      </c>
      <c r="E58" s="71">
        <v>23</v>
      </c>
      <c r="F58" s="71">
        <v>11.019299999999999</v>
      </c>
      <c r="G58" s="71">
        <v>2.9952000000000001</v>
      </c>
      <c r="H58" s="71">
        <v>4</v>
      </c>
      <c r="I58" s="71">
        <v>3.4626999999999999</v>
      </c>
      <c r="J58" s="71">
        <v>0.40300000000000002</v>
      </c>
      <c r="K58" s="71"/>
      <c r="L58" s="71">
        <v>0.63129999999999997</v>
      </c>
      <c r="M58" s="71"/>
      <c r="N58" s="71">
        <v>0</v>
      </c>
      <c r="O58" s="71">
        <v>0</v>
      </c>
      <c r="P58" s="71">
        <v>39.001800000000003</v>
      </c>
    </row>
    <row r="59" spans="1:16" x14ac:dyDescent="0.25">
      <c r="A59" s="71" t="s">
        <v>60</v>
      </c>
      <c r="B59" s="71">
        <v>896.25599999999997</v>
      </c>
      <c r="C59" s="71">
        <v>33.206000000000003</v>
      </c>
      <c r="D59" s="71">
        <v>929.46199999999999</v>
      </c>
      <c r="E59" s="71">
        <v>387.89</v>
      </c>
      <c r="F59" s="71">
        <v>287.66849999999999</v>
      </c>
      <c r="G59" s="71">
        <v>25.055399999999999</v>
      </c>
      <c r="H59" s="71">
        <v>159</v>
      </c>
      <c r="I59" s="71">
        <v>121.85250000000001</v>
      </c>
      <c r="J59" s="71">
        <v>27.860600000000002</v>
      </c>
      <c r="K59" s="71">
        <v>4</v>
      </c>
      <c r="L59" s="71">
        <v>22.214099999999998</v>
      </c>
      <c r="M59" s="71"/>
      <c r="N59" s="71">
        <v>0</v>
      </c>
      <c r="O59" s="71">
        <v>0</v>
      </c>
      <c r="P59" s="73">
        <v>982.37800000000004</v>
      </c>
    </row>
    <row r="60" spans="1:16" x14ac:dyDescent="0.25">
      <c r="A60" s="71" t="s">
        <v>61</v>
      </c>
      <c r="B60" s="71">
        <v>611.40740000000005</v>
      </c>
      <c r="C60" s="71">
        <v>11.542</v>
      </c>
      <c r="D60" s="71">
        <v>622.94939999999997</v>
      </c>
      <c r="E60" s="71">
        <v>276.44</v>
      </c>
      <c r="F60" s="71">
        <v>192.80279999999999</v>
      </c>
      <c r="G60" s="71">
        <v>20.909300000000002</v>
      </c>
      <c r="H60" s="71">
        <v>87</v>
      </c>
      <c r="I60" s="71">
        <v>81.668700000000001</v>
      </c>
      <c r="J60" s="71">
        <v>3.9984999999999999</v>
      </c>
      <c r="K60" s="71"/>
      <c r="L60" s="71">
        <v>14.888500000000001</v>
      </c>
      <c r="M60" s="71"/>
      <c r="N60" s="71">
        <v>3.8620000000000001</v>
      </c>
      <c r="O60" s="71">
        <v>0</v>
      </c>
      <c r="P60" s="71">
        <v>651.7192</v>
      </c>
    </row>
    <row r="61" spans="1:16" x14ac:dyDescent="0.25">
      <c r="A61" s="71" t="s">
        <v>62</v>
      </c>
      <c r="B61" s="73">
        <v>1968.8668</v>
      </c>
      <c r="C61" s="71">
        <v>18.639800000000001</v>
      </c>
      <c r="D61" s="73">
        <v>1987.5065999999999</v>
      </c>
      <c r="E61" s="71">
        <v>1095.49</v>
      </c>
      <c r="F61" s="71">
        <v>615.13329999999996</v>
      </c>
      <c r="G61" s="71">
        <v>120.08920000000001</v>
      </c>
      <c r="H61" s="71">
        <v>400</v>
      </c>
      <c r="I61" s="71">
        <v>260.56209999999999</v>
      </c>
      <c r="J61" s="71">
        <v>104.5784</v>
      </c>
      <c r="K61" s="71">
        <v>22</v>
      </c>
      <c r="L61" s="71">
        <v>47.501399999999997</v>
      </c>
      <c r="M61" s="71"/>
      <c r="N61" s="71">
        <v>30.508400000000002</v>
      </c>
      <c r="O61" s="71">
        <v>0</v>
      </c>
      <c r="P61" s="73">
        <v>2242.6826000000001</v>
      </c>
    </row>
    <row r="62" spans="1:16" x14ac:dyDescent="0.25">
      <c r="A62" s="71" t="s">
        <v>63</v>
      </c>
      <c r="B62" s="71">
        <v>715.33870000000002</v>
      </c>
      <c r="C62" s="71"/>
      <c r="D62" s="71">
        <v>715.33870000000002</v>
      </c>
      <c r="E62" s="71">
        <v>244.54</v>
      </c>
      <c r="F62" s="71">
        <v>221.3973</v>
      </c>
      <c r="G62" s="71">
        <v>5.7857000000000003</v>
      </c>
      <c r="H62" s="71">
        <v>86</v>
      </c>
      <c r="I62" s="71">
        <v>93.780900000000003</v>
      </c>
      <c r="J62" s="71"/>
      <c r="K62" s="71"/>
      <c r="L62" s="71">
        <v>17.096599999999999</v>
      </c>
      <c r="M62" s="71"/>
      <c r="N62" s="71">
        <v>0</v>
      </c>
      <c r="O62" s="71">
        <v>0</v>
      </c>
      <c r="P62" s="71">
        <v>721.12440000000004</v>
      </c>
    </row>
    <row r="63" spans="1:16" x14ac:dyDescent="0.25">
      <c r="A63" s="71" t="s">
        <v>64</v>
      </c>
      <c r="B63" s="71">
        <v>349.59059999999999</v>
      </c>
      <c r="C63" s="71">
        <v>16.939699999999998</v>
      </c>
      <c r="D63" s="71">
        <v>366.53030000000001</v>
      </c>
      <c r="E63" s="71">
        <v>203</v>
      </c>
      <c r="F63" s="71">
        <v>113.44110000000001</v>
      </c>
      <c r="G63" s="71">
        <v>22.389700000000001</v>
      </c>
      <c r="H63" s="71">
        <v>68</v>
      </c>
      <c r="I63" s="71">
        <v>48.052100000000003</v>
      </c>
      <c r="J63" s="71">
        <v>14.960900000000001</v>
      </c>
      <c r="K63" s="71"/>
      <c r="L63" s="71">
        <v>8.7600999999999996</v>
      </c>
      <c r="M63" s="71"/>
      <c r="N63" s="71">
        <v>0</v>
      </c>
      <c r="O63" s="71">
        <v>0</v>
      </c>
      <c r="P63" s="71">
        <v>403.8809</v>
      </c>
    </row>
    <row r="64" spans="1:16" x14ac:dyDescent="0.25">
      <c r="A64" s="71" t="s">
        <v>65</v>
      </c>
      <c r="B64" s="73">
        <v>3345.9503</v>
      </c>
      <c r="C64" s="71"/>
      <c r="D64" s="73">
        <v>3345.9503</v>
      </c>
      <c r="E64" s="71">
        <v>1504.01</v>
      </c>
      <c r="F64" s="73">
        <v>1035.5716</v>
      </c>
      <c r="G64" s="71">
        <v>117.1096</v>
      </c>
      <c r="H64" s="71">
        <v>435</v>
      </c>
      <c r="I64" s="71">
        <v>438.65410000000003</v>
      </c>
      <c r="J64" s="71"/>
      <c r="K64" s="71">
        <v>63</v>
      </c>
      <c r="L64" s="71">
        <v>79.968199999999996</v>
      </c>
      <c r="M64" s="71"/>
      <c r="N64" s="71">
        <v>0</v>
      </c>
      <c r="O64" s="71">
        <v>0</v>
      </c>
      <c r="P64" s="73">
        <v>3463.0599000000002</v>
      </c>
    </row>
    <row r="65" spans="1:16" x14ac:dyDescent="0.25">
      <c r="A65" s="71" t="s">
        <v>66</v>
      </c>
      <c r="B65" s="71">
        <v>167.1901</v>
      </c>
      <c r="C65" s="71"/>
      <c r="D65" s="71">
        <v>167.1901</v>
      </c>
      <c r="E65" s="71">
        <v>114.44</v>
      </c>
      <c r="F65" s="71">
        <v>51.7453</v>
      </c>
      <c r="G65" s="71">
        <v>15.6737</v>
      </c>
      <c r="H65" s="71">
        <v>29</v>
      </c>
      <c r="I65" s="71">
        <v>21.918600000000001</v>
      </c>
      <c r="J65" s="71">
        <v>5.3109999999999999</v>
      </c>
      <c r="K65" s="71"/>
      <c r="L65" s="71">
        <v>3.9958</v>
      </c>
      <c r="M65" s="71"/>
      <c r="N65" s="71">
        <v>0</v>
      </c>
      <c r="O65" s="71">
        <v>0</v>
      </c>
      <c r="P65" s="71">
        <v>188.1748</v>
      </c>
    </row>
    <row r="66" spans="1:16" x14ac:dyDescent="0.25">
      <c r="A66" s="71" t="s">
        <v>67</v>
      </c>
      <c r="B66" s="71">
        <v>284.9058</v>
      </c>
      <c r="C66" s="71"/>
      <c r="D66" s="71">
        <v>284.9058</v>
      </c>
      <c r="E66" s="71">
        <v>158</v>
      </c>
      <c r="F66" s="71">
        <v>88.178299999999993</v>
      </c>
      <c r="G66" s="71">
        <v>17.455400000000001</v>
      </c>
      <c r="H66" s="71">
        <v>37</v>
      </c>
      <c r="I66" s="71">
        <v>37.351199999999999</v>
      </c>
      <c r="J66" s="71"/>
      <c r="K66" s="71"/>
      <c r="L66" s="71">
        <v>6.8091999999999997</v>
      </c>
      <c r="M66" s="71"/>
      <c r="N66" s="71">
        <v>5.5407999999999999</v>
      </c>
      <c r="O66" s="71">
        <v>0</v>
      </c>
      <c r="P66" s="71">
        <v>307.90199999999999</v>
      </c>
    </row>
    <row r="67" spans="1:16" x14ac:dyDescent="0.25">
      <c r="A67" s="71" t="s">
        <v>68</v>
      </c>
      <c r="B67" s="73">
        <v>4934.0582999999997</v>
      </c>
      <c r="C67" s="71">
        <v>147.13839999999999</v>
      </c>
      <c r="D67" s="73">
        <v>5081.1967000000004</v>
      </c>
      <c r="E67" s="73">
        <v>1819.11</v>
      </c>
      <c r="F67" s="73">
        <v>1572.6304</v>
      </c>
      <c r="G67" s="71">
        <v>61.619900000000001</v>
      </c>
      <c r="H67" s="71">
        <v>740</v>
      </c>
      <c r="I67" s="71">
        <v>666.14490000000001</v>
      </c>
      <c r="J67" s="71">
        <v>55.391300000000001</v>
      </c>
      <c r="K67" s="71">
        <v>55</v>
      </c>
      <c r="L67" s="71">
        <v>121.4406</v>
      </c>
      <c r="M67" s="71"/>
      <c r="N67" s="71">
        <v>9.8805999999999994</v>
      </c>
      <c r="O67" s="71">
        <v>0</v>
      </c>
      <c r="P67" s="73">
        <v>5208.0884999999998</v>
      </c>
    </row>
    <row r="68" spans="1:16" x14ac:dyDescent="0.25">
      <c r="A68" s="71" t="s">
        <v>69</v>
      </c>
      <c r="B68" s="71">
        <v>190.37129999999999</v>
      </c>
      <c r="C68" s="71"/>
      <c r="D68" s="71">
        <v>190.37129999999999</v>
      </c>
      <c r="E68" s="71">
        <v>116</v>
      </c>
      <c r="F68" s="71">
        <v>58.919899999999998</v>
      </c>
      <c r="G68" s="71">
        <v>14.27</v>
      </c>
      <c r="H68" s="71">
        <v>25</v>
      </c>
      <c r="I68" s="71">
        <v>24.957699999999999</v>
      </c>
      <c r="J68" s="71">
        <v>3.1699999999999999E-2</v>
      </c>
      <c r="K68" s="71"/>
      <c r="L68" s="71">
        <v>4.5499000000000001</v>
      </c>
      <c r="M68" s="71"/>
      <c r="N68" s="71">
        <v>0</v>
      </c>
      <c r="O68" s="71">
        <v>0</v>
      </c>
      <c r="P68" s="71">
        <v>204.673</v>
      </c>
    </row>
    <row r="69" spans="1:16" x14ac:dyDescent="0.25">
      <c r="A69" s="71" t="s">
        <v>70</v>
      </c>
      <c r="B69" s="71">
        <v>308.52370000000002</v>
      </c>
      <c r="C69" s="71"/>
      <c r="D69" s="71">
        <v>308.52370000000002</v>
      </c>
      <c r="E69" s="71">
        <v>86</v>
      </c>
      <c r="F69" s="71">
        <v>95.488100000000003</v>
      </c>
      <c r="G69" s="71"/>
      <c r="H69" s="71">
        <v>29</v>
      </c>
      <c r="I69" s="71">
        <v>40.447499999999998</v>
      </c>
      <c r="J69" s="71"/>
      <c r="K69" s="71"/>
      <c r="L69" s="71">
        <v>7.3737000000000004</v>
      </c>
      <c r="M69" s="71"/>
      <c r="N69" s="71">
        <v>2.4748000000000001</v>
      </c>
      <c r="O69" s="71">
        <v>0</v>
      </c>
      <c r="P69" s="71">
        <v>310.99849999999998</v>
      </c>
    </row>
    <row r="70" spans="1:16" x14ac:dyDescent="0.25">
      <c r="A70" s="71" t="s">
        <v>71</v>
      </c>
      <c r="B70" s="73">
        <v>3606.4931999999999</v>
      </c>
      <c r="C70" s="71">
        <v>62.453299999999999</v>
      </c>
      <c r="D70" s="73">
        <v>3668.9465</v>
      </c>
      <c r="E70" s="73">
        <v>2441.73</v>
      </c>
      <c r="F70" s="73">
        <v>1135.5389</v>
      </c>
      <c r="G70" s="71">
        <v>326.5478</v>
      </c>
      <c r="H70" s="71">
        <v>580</v>
      </c>
      <c r="I70" s="71">
        <v>480.99889999999999</v>
      </c>
      <c r="J70" s="71">
        <v>74.250799999999998</v>
      </c>
      <c r="K70" s="71">
        <v>176</v>
      </c>
      <c r="L70" s="71">
        <v>87.687799999999996</v>
      </c>
      <c r="M70" s="71">
        <v>52.987299999999998</v>
      </c>
      <c r="N70" s="71">
        <v>4.7066999999999997</v>
      </c>
      <c r="O70" s="71">
        <v>0</v>
      </c>
      <c r="P70" s="73">
        <v>4127.4390999999996</v>
      </c>
    </row>
    <row r="71" spans="1:16" x14ac:dyDescent="0.25">
      <c r="A71" s="71" t="s">
        <v>504</v>
      </c>
      <c r="B71" s="71">
        <v>320.35649999999998</v>
      </c>
      <c r="C71" s="71">
        <v>9.4207000000000001</v>
      </c>
      <c r="D71" s="71">
        <v>239.3793</v>
      </c>
      <c r="E71" s="71">
        <v>141.5</v>
      </c>
      <c r="F71" s="71">
        <v>102.066</v>
      </c>
      <c r="G71" s="71">
        <v>9.8584999999999994</v>
      </c>
      <c r="H71" s="71">
        <v>45</v>
      </c>
      <c r="I71" s="71">
        <v>31.3826</v>
      </c>
      <c r="J71" s="71">
        <v>10.212999999999999</v>
      </c>
      <c r="K71" s="71"/>
      <c r="L71" s="71">
        <v>5.7211999999999996</v>
      </c>
      <c r="M71" s="71"/>
      <c r="N71" s="71">
        <v>0</v>
      </c>
      <c r="O71" s="71">
        <v>0</v>
      </c>
      <c r="P71" s="71">
        <v>349.84870000000001</v>
      </c>
    </row>
    <row r="72" spans="1:16" x14ac:dyDescent="0.25">
      <c r="A72" s="71" t="s">
        <v>72</v>
      </c>
      <c r="B72" s="71">
        <v>90.159300000000002</v>
      </c>
      <c r="C72" s="71"/>
      <c r="D72" s="71">
        <v>90.159300000000002</v>
      </c>
      <c r="E72" s="71">
        <v>42</v>
      </c>
      <c r="F72" s="71">
        <v>27.904299999999999</v>
      </c>
      <c r="G72" s="71">
        <v>3.5238999999999998</v>
      </c>
      <c r="H72" s="71">
        <v>19</v>
      </c>
      <c r="I72" s="71">
        <v>11.819900000000001</v>
      </c>
      <c r="J72" s="71">
        <v>5.3851000000000004</v>
      </c>
      <c r="K72" s="71"/>
      <c r="L72" s="71">
        <v>2.1547999999999998</v>
      </c>
      <c r="M72" s="71"/>
      <c r="N72" s="71">
        <v>0</v>
      </c>
      <c r="O72" s="71">
        <v>0</v>
      </c>
      <c r="P72" s="71">
        <v>99.068299999999994</v>
      </c>
    </row>
    <row r="73" spans="1:16" x14ac:dyDescent="0.25">
      <c r="A73" s="71" t="s">
        <v>73</v>
      </c>
      <c r="B73" s="71">
        <v>128.63820000000001</v>
      </c>
      <c r="C73" s="71"/>
      <c r="D73" s="71">
        <v>128.63820000000001</v>
      </c>
      <c r="E73" s="71">
        <v>41</v>
      </c>
      <c r="F73" s="71">
        <v>39.813499999999998</v>
      </c>
      <c r="G73" s="71">
        <v>0.29659999999999997</v>
      </c>
      <c r="H73" s="71">
        <v>25</v>
      </c>
      <c r="I73" s="71">
        <v>16.8645</v>
      </c>
      <c r="J73" s="71">
        <v>6.1016000000000004</v>
      </c>
      <c r="K73" s="71"/>
      <c r="L73" s="71">
        <v>3.0745</v>
      </c>
      <c r="M73" s="71"/>
      <c r="N73" s="71">
        <v>0</v>
      </c>
      <c r="O73" s="71">
        <v>0</v>
      </c>
      <c r="P73" s="71">
        <v>135.03639999999999</v>
      </c>
    </row>
    <row r="74" spans="1:16" x14ac:dyDescent="0.25">
      <c r="A74" s="71" t="s">
        <v>74</v>
      </c>
      <c r="B74" s="71">
        <v>41.120199999999997</v>
      </c>
      <c r="C74" s="71">
        <v>1.6666000000000001</v>
      </c>
      <c r="D74" s="71">
        <v>42.786799999999999</v>
      </c>
      <c r="E74" s="71">
        <v>34.340000000000003</v>
      </c>
      <c r="F74" s="71">
        <v>13.2425</v>
      </c>
      <c r="G74" s="71">
        <v>5.2744</v>
      </c>
      <c r="H74" s="71">
        <v>10</v>
      </c>
      <c r="I74" s="71">
        <v>5.6093000000000002</v>
      </c>
      <c r="J74" s="71">
        <v>3.2930000000000001</v>
      </c>
      <c r="K74" s="71"/>
      <c r="L74" s="71">
        <v>1.0226</v>
      </c>
      <c r="M74" s="71"/>
      <c r="N74" s="71">
        <v>0</v>
      </c>
      <c r="O74" s="71">
        <v>0</v>
      </c>
      <c r="P74" s="71">
        <v>51.354199999999999</v>
      </c>
    </row>
    <row r="75" spans="1:16" x14ac:dyDescent="0.25">
      <c r="A75" s="71" t="s">
        <v>75</v>
      </c>
      <c r="B75" s="71">
        <v>749.17550000000006</v>
      </c>
      <c r="C75" s="71">
        <v>22.664899999999999</v>
      </c>
      <c r="D75" s="71">
        <v>771.84040000000005</v>
      </c>
      <c r="E75" s="71">
        <v>273.83</v>
      </c>
      <c r="F75" s="71">
        <v>238.88460000000001</v>
      </c>
      <c r="G75" s="71">
        <v>8.7363</v>
      </c>
      <c r="H75" s="71">
        <v>112</v>
      </c>
      <c r="I75" s="71">
        <v>101.1883</v>
      </c>
      <c r="J75" s="71">
        <v>8.1088000000000005</v>
      </c>
      <c r="K75" s="71">
        <v>1</v>
      </c>
      <c r="L75" s="71">
        <v>18.446999999999999</v>
      </c>
      <c r="M75" s="71"/>
      <c r="N75" s="71">
        <v>0</v>
      </c>
      <c r="O75" s="71">
        <v>0</v>
      </c>
      <c r="P75" s="71">
        <v>788.68550000000005</v>
      </c>
    </row>
    <row r="76" spans="1:16" x14ac:dyDescent="0.25">
      <c r="A76" s="71" t="s">
        <v>76</v>
      </c>
      <c r="B76" s="71">
        <v>138.21109999999999</v>
      </c>
      <c r="C76" s="71"/>
      <c r="D76" s="71">
        <v>138.21109999999999</v>
      </c>
      <c r="E76" s="71">
        <v>57</v>
      </c>
      <c r="F76" s="71">
        <v>42.776299999999999</v>
      </c>
      <c r="G76" s="71">
        <v>3.5558999999999998</v>
      </c>
      <c r="H76" s="71">
        <v>25</v>
      </c>
      <c r="I76" s="71">
        <v>18.119499999999999</v>
      </c>
      <c r="J76" s="71">
        <v>5.1604000000000001</v>
      </c>
      <c r="K76" s="71"/>
      <c r="L76" s="71">
        <v>3.3031999999999999</v>
      </c>
      <c r="M76" s="71"/>
      <c r="N76" s="71">
        <v>0</v>
      </c>
      <c r="O76" s="71">
        <v>0</v>
      </c>
      <c r="P76" s="71">
        <v>146.92740000000001</v>
      </c>
    </row>
    <row r="77" spans="1:16" x14ac:dyDescent="0.25">
      <c r="A77" s="71" t="s">
        <v>77</v>
      </c>
      <c r="B77" s="71">
        <v>595.92179999999996</v>
      </c>
      <c r="C77" s="71">
        <v>10.710900000000001</v>
      </c>
      <c r="D77" s="71">
        <v>606.6327</v>
      </c>
      <c r="E77" s="71">
        <v>375.18</v>
      </c>
      <c r="F77" s="71">
        <v>187.75280000000001</v>
      </c>
      <c r="G77" s="71">
        <v>46.8568</v>
      </c>
      <c r="H77" s="71">
        <v>87</v>
      </c>
      <c r="I77" s="71">
        <v>79.529499999999999</v>
      </c>
      <c r="J77" s="71">
        <v>5.6028000000000002</v>
      </c>
      <c r="K77" s="71"/>
      <c r="L77" s="71">
        <v>14.4985</v>
      </c>
      <c r="M77" s="71"/>
      <c r="N77" s="71">
        <v>0</v>
      </c>
      <c r="O77" s="71">
        <v>0</v>
      </c>
      <c r="P77" s="71">
        <v>659.09230000000002</v>
      </c>
    </row>
    <row r="78" spans="1:16" x14ac:dyDescent="0.25">
      <c r="A78" s="71" t="s">
        <v>78</v>
      </c>
      <c r="B78" s="71">
        <v>436.68900000000002</v>
      </c>
      <c r="C78" s="71">
        <v>17.490200000000002</v>
      </c>
      <c r="D78" s="71">
        <v>454.17919999999998</v>
      </c>
      <c r="E78" s="71">
        <v>295</v>
      </c>
      <c r="F78" s="71">
        <v>140.5685</v>
      </c>
      <c r="G78" s="71">
        <v>38.607900000000001</v>
      </c>
      <c r="H78" s="71">
        <v>68</v>
      </c>
      <c r="I78" s="71">
        <v>59.542900000000003</v>
      </c>
      <c r="J78" s="71">
        <v>6.3428000000000004</v>
      </c>
      <c r="K78" s="71"/>
      <c r="L78" s="71">
        <v>10.854900000000001</v>
      </c>
      <c r="M78" s="71"/>
      <c r="N78" s="71">
        <v>9.9309999999999992</v>
      </c>
      <c r="O78" s="71">
        <v>0</v>
      </c>
      <c r="P78" s="71">
        <v>509.0609</v>
      </c>
    </row>
    <row r="79" spans="1:16" x14ac:dyDescent="0.25">
      <c r="A79" s="71" t="s">
        <v>79</v>
      </c>
      <c r="B79" s="71">
        <v>483.733</v>
      </c>
      <c r="C79" s="71">
        <v>4.3574000000000002</v>
      </c>
      <c r="D79" s="71">
        <v>488.09039999999999</v>
      </c>
      <c r="E79" s="71">
        <v>153</v>
      </c>
      <c r="F79" s="71">
        <v>151.06399999999999</v>
      </c>
      <c r="G79" s="71">
        <v>0.48399999999999999</v>
      </c>
      <c r="H79" s="71">
        <v>80</v>
      </c>
      <c r="I79" s="71">
        <v>63.988700000000001</v>
      </c>
      <c r="J79" s="71">
        <v>12.0085</v>
      </c>
      <c r="K79" s="71">
        <v>1</v>
      </c>
      <c r="L79" s="71">
        <v>11.6654</v>
      </c>
      <c r="M79" s="71"/>
      <c r="N79" s="71">
        <v>0</v>
      </c>
      <c r="O79" s="71">
        <v>0</v>
      </c>
      <c r="P79" s="71">
        <v>500.5829</v>
      </c>
    </row>
    <row r="80" spans="1:16" x14ac:dyDescent="0.25">
      <c r="A80" s="71" t="s">
        <v>505</v>
      </c>
      <c r="B80" s="71">
        <v>162.5822</v>
      </c>
      <c r="C80" s="71">
        <v>0.7954</v>
      </c>
      <c r="D80" s="71">
        <v>123.8139</v>
      </c>
      <c r="E80" s="71">
        <v>43</v>
      </c>
      <c r="F80" s="71">
        <v>50.565399999999997</v>
      </c>
      <c r="G80" s="71"/>
      <c r="H80" s="71">
        <v>19</v>
      </c>
      <c r="I80" s="71">
        <v>16.231999999999999</v>
      </c>
      <c r="J80" s="71">
        <v>2.0760000000000001</v>
      </c>
      <c r="K80" s="71"/>
      <c r="L80" s="71">
        <v>2.9592000000000001</v>
      </c>
      <c r="M80" s="71"/>
      <c r="N80" s="71">
        <v>0</v>
      </c>
      <c r="O80" s="71">
        <v>0</v>
      </c>
      <c r="P80" s="71">
        <v>165.45359999999999</v>
      </c>
    </row>
    <row r="81" spans="1:16" x14ac:dyDescent="0.25">
      <c r="A81" s="71" t="s">
        <v>80</v>
      </c>
      <c r="B81" s="73">
        <v>5660.7407999999996</v>
      </c>
      <c r="C81" s="71">
        <v>224.8759</v>
      </c>
      <c r="D81" s="73">
        <v>5885.6166999999996</v>
      </c>
      <c r="E81" s="73">
        <v>1730.14</v>
      </c>
      <c r="F81" s="73">
        <v>1821.5984000000001</v>
      </c>
      <c r="G81" s="71"/>
      <c r="H81" s="71">
        <v>546</v>
      </c>
      <c r="I81" s="71">
        <v>771.60429999999997</v>
      </c>
      <c r="J81" s="71"/>
      <c r="K81" s="71">
        <v>118</v>
      </c>
      <c r="L81" s="71">
        <v>140.6662</v>
      </c>
      <c r="M81" s="71"/>
      <c r="N81" s="71">
        <v>52.424700000000001</v>
      </c>
      <c r="O81" s="71">
        <v>0</v>
      </c>
      <c r="P81" s="73">
        <v>5938.0414000000001</v>
      </c>
    </row>
    <row r="82" spans="1:16" x14ac:dyDescent="0.25">
      <c r="A82" s="71" t="s">
        <v>81</v>
      </c>
      <c r="B82" s="71">
        <v>675.97349999999994</v>
      </c>
      <c r="C82" s="71">
        <v>21.043099999999999</v>
      </c>
      <c r="D82" s="71">
        <v>697.01660000000004</v>
      </c>
      <c r="E82" s="71">
        <v>306.39999999999998</v>
      </c>
      <c r="F82" s="71">
        <v>215.72659999999999</v>
      </c>
      <c r="G82" s="71">
        <v>22.668299999999999</v>
      </c>
      <c r="H82" s="71">
        <v>125</v>
      </c>
      <c r="I82" s="71">
        <v>91.378900000000002</v>
      </c>
      <c r="J82" s="71">
        <v>25.215800000000002</v>
      </c>
      <c r="K82" s="71"/>
      <c r="L82" s="71">
        <v>16.6587</v>
      </c>
      <c r="M82" s="71"/>
      <c r="N82" s="71">
        <v>8.1585000000000001</v>
      </c>
      <c r="O82" s="71">
        <v>0</v>
      </c>
      <c r="P82" s="71">
        <v>753.05920000000003</v>
      </c>
    </row>
    <row r="83" spans="1:16" x14ac:dyDescent="0.25">
      <c r="A83" s="71" t="s">
        <v>506</v>
      </c>
      <c r="B83" s="71">
        <v>173.51060000000001</v>
      </c>
      <c r="C83" s="71">
        <v>0.33679999999999999</v>
      </c>
      <c r="D83" s="71">
        <v>133.56309999999999</v>
      </c>
      <c r="E83" s="71">
        <v>55</v>
      </c>
      <c r="F83" s="71">
        <v>53.805799999999998</v>
      </c>
      <c r="G83" s="71">
        <v>0.29859999999999998</v>
      </c>
      <c r="H83" s="71">
        <v>18</v>
      </c>
      <c r="I83" s="71">
        <v>17.510100000000001</v>
      </c>
      <c r="J83" s="71">
        <v>0.3674</v>
      </c>
      <c r="K83" s="71"/>
      <c r="L83" s="71">
        <v>3.1922000000000001</v>
      </c>
      <c r="M83" s="71"/>
      <c r="N83" s="71">
        <v>0</v>
      </c>
      <c r="O83" s="71">
        <v>0</v>
      </c>
      <c r="P83" s="71">
        <v>174.51339999999999</v>
      </c>
    </row>
    <row r="84" spans="1:16" x14ac:dyDescent="0.25">
      <c r="A84" s="71" t="s">
        <v>82</v>
      </c>
      <c r="B84" s="73">
        <v>1889.5436999999999</v>
      </c>
      <c r="C84" s="71">
        <v>57.556800000000003</v>
      </c>
      <c r="D84" s="73">
        <v>1947.1005</v>
      </c>
      <c r="E84" s="71">
        <v>339</v>
      </c>
      <c r="F84" s="71">
        <v>602.62760000000003</v>
      </c>
      <c r="G84" s="71"/>
      <c r="H84" s="71">
        <v>222</v>
      </c>
      <c r="I84" s="71">
        <v>255.26490000000001</v>
      </c>
      <c r="J84" s="71"/>
      <c r="K84" s="71">
        <v>20</v>
      </c>
      <c r="L84" s="71">
        <v>46.535699999999999</v>
      </c>
      <c r="M84" s="71"/>
      <c r="N84" s="71">
        <v>0</v>
      </c>
      <c r="O84" s="71">
        <v>0</v>
      </c>
      <c r="P84" s="73">
        <v>1947.1005</v>
      </c>
    </row>
    <row r="85" spans="1:16" x14ac:dyDescent="0.25">
      <c r="A85" s="71" t="s">
        <v>83</v>
      </c>
      <c r="B85" s="73">
        <v>1900.3824</v>
      </c>
      <c r="C85" s="71">
        <v>46.123100000000001</v>
      </c>
      <c r="D85" s="73">
        <v>1946.5055</v>
      </c>
      <c r="E85" s="71">
        <v>717.83</v>
      </c>
      <c r="F85" s="71">
        <v>602.44349999999997</v>
      </c>
      <c r="G85" s="71">
        <v>28.846599999999999</v>
      </c>
      <c r="H85" s="71">
        <v>241</v>
      </c>
      <c r="I85" s="71">
        <v>255.18690000000001</v>
      </c>
      <c r="J85" s="71"/>
      <c r="K85" s="71">
        <v>37</v>
      </c>
      <c r="L85" s="71">
        <v>46.521500000000003</v>
      </c>
      <c r="M85" s="71"/>
      <c r="N85" s="71">
        <v>0</v>
      </c>
      <c r="O85" s="71">
        <v>0</v>
      </c>
      <c r="P85" s="73">
        <v>1975.3521000000001</v>
      </c>
    </row>
    <row r="86" spans="1:16" x14ac:dyDescent="0.25">
      <c r="A86" s="71" t="s">
        <v>84</v>
      </c>
      <c r="B86" s="71">
        <v>252.5992</v>
      </c>
      <c r="C86" s="71"/>
      <c r="D86" s="71">
        <v>252.5992</v>
      </c>
      <c r="E86" s="71">
        <v>122</v>
      </c>
      <c r="F86" s="71">
        <v>78.179500000000004</v>
      </c>
      <c r="G86" s="71">
        <v>10.9551</v>
      </c>
      <c r="H86" s="71">
        <v>44</v>
      </c>
      <c r="I86" s="71">
        <v>33.1158</v>
      </c>
      <c r="J86" s="71">
        <v>8.1631999999999998</v>
      </c>
      <c r="K86" s="71"/>
      <c r="L86" s="71">
        <v>6.0370999999999997</v>
      </c>
      <c r="M86" s="71"/>
      <c r="N86" s="71">
        <v>0</v>
      </c>
      <c r="O86" s="71">
        <v>0</v>
      </c>
      <c r="P86" s="71">
        <v>271.71749999999997</v>
      </c>
    </row>
    <row r="87" spans="1:16" x14ac:dyDescent="0.25">
      <c r="A87" s="71" t="s">
        <v>85</v>
      </c>
      <c r="B87" s="71">
        <v>407.78840000000002</v>
      </c>
      <c r="C87" s="71"/>
      <c r="D87" s="71">
        <v>407.78840000000002</v>
      </c>
      <c r="E87" s="71">
        <v>147</v>
      </c>
      <c r="F87" s="71">
        <v>126.2105</v>
      </c>
      <c r="G87" s="71">
        <v>5.1974</v>
      </c>
      <c r="H87" s="71">
        <v>76</v>
      </c>
      <c r="I87" s="71">
        <v>53.461100000000002</v>
      </c>
      <c r="J87" s="71">
        <v>16.904199999999999</v>
      </c>
      <c r="K87" s="71"/>
      <c r="L87" s="71">
        <v>9.7461000000000002</v>
      </c>
      <c r="M87" s="71"/>
      <c r="N87" s="71">
        <v>0</v>
      </c>
      <c r="O87" s="71">
        <v>0</v>
      </c>
      <c r="P87" s="71">
        <v>429.89</v>
      </c>
    </row>
    <row r="88" spans="1:16" x14ac:dyDescent="0.25">
      <c r="A88" s="71" t="s">
        <v>86</v>
      </c>
      <c r="B88" s="73">
        <v>3623.5450000000001</v>
      </c>
      <c r="C88" s="71">
        <v>145.6712</v>
      </c>
      <c r="D88" s="73">
        <v>3769.2161999999998</v>
      </c>
      <c r="E88" s="73">
        <v>2245.46</v>
      </c>
      <c r="F88" s="73">
        <v>1184.0590999999999</v>
      </c>
      <c r="G88" s="71">
        <v>265.35019999999997</v>
      </c>
      <c r="H88" s="71">
        <v>676</v>
      </c>
      <c r="I88" s="71">
        <v>501.5514</v>
      </c>
      <c r="J88" s="71">
        <v>130.8365</v>
      </c>
      <c r="K88" s="71">
        <v>236</v>
      </c>
      <c r="L88" s="71">
        <v>91.434600000000003</v>
      </c>
      <c r="M88" s="71">
        <v>86.739199999999997</v>
      </c>
      <c r="N88" s="71">
        <v>25.496500000000001</v>
      </c>
      <c r="O88" s="71">
        <v>0</v>
      </c>
      <c r="P88" s="73">
        <v>4277.6386000000002</v>
      </c>
    </row>
    <row r="89" spans="1:16" x14ac:dyDescent="0.25">
      <c r="A89" s="71" t="s">
        <v>87</v>
      </c>
      <c r="B89" s="71">
        <v>55.746899999999997</v>
      </c>
      <c r="C89" s="71">
        <v>0.75290000000000001</v>
      </c>
      <c r="D89" s="71">
        <v>56.4998</v>
      </c>
      <c r="E89" s="71"/>
      <c r="F89" s="71">
        <v>17.486699999999999</v>
      </c>
      <c r="G89" s="71"/>
      <c r="H89" s="71"/>
      <c r="I89" s="71">
        <v>7.4070999999999998</v>
      </c>
      <c r="J89" s="71"/>
      <c r="K89" s="71"/>
      <c r="L89" s="71">
        <v>1.3503000000000001</v>
      </c>
      <c r="M89" s="71"/>
      <c r="N89" s="71">
        <v>0</v>
      </c>
      <c r="O89" s="71">
        <v>0</v>
      </c>
      <c r="P89" s="71">
        <v>56.4998</v>
      </c>
    </row>
    <row r="90" spans="1:16" x14ac:dyDescent="0.25">
      <c r="A90" s="71" t="s">
        <v>88</v>
      </c>
      <c r="B90" s="71">
        <v>847.72699999999998</v>
      </c>
      <c r="C90" s="71">
        <v>44.334299999999999</v>
      </c>
      <c r="D90" s="71">
        <v>892.06129999999996</v>
      </c>
      <c r="E90" s="71">
        <v>464.5</v>
      </c>
      <c r="F90" s="71">
        <v>276.09300000000002</v>
      </c>
      <c r="G90" s="71">
        <v>47.101799999999997</v>
      </c>
      <c r="H90" s="71">
        <v>87</v>
      </c>
      <c r="I90" s="71">
        <v>116.9492</v>
      </c>
      <c r="J90" s="71"/>
      <c r="K90" s="71"/>
      <c r="L90" s="71">
        <v>21.3203</v>
      </c>
      <c r="M90" s="71"/>
      <c r="N90" s="71">
        <v>11.304600000000001</v>
      </c>
      <c r="O90" s="71">
        <v>0</v>
      </c>
      <c r="P90" s="71">
        <v>950.46770000000004</v>
      </c>
    </row>
    <row r="91" spans="1:16" x14ac:dyDescent="0.25">
      <c r="A91" s="71" t="s">
        <v>89</v>
      </c>
      <c r="B91" s="73">
        <v>1014.0616</v>
      </c>
      <c r="C91" s="71">
        <v>48.862000000000002</v>
      </c>
      <c r="D91" s="73">
        <v>1062.9236000000001</v>
      </c>
      <c r="E91" s="71">
        <v>567.01</v>
      </c>
      <c r="F91" s="71">
        <v>328.97489999999999</v>
      </c>
      <c r="G91" s="71">
        <v>59.508800000000001</v>
      </c>
      <c r="H91" s="71">
        <v>127</v>
      </c>
      <c r="I91" s="71">
        <v>139.3493</v>
      </c>
      <c r="J91" s="71"/>
      <c r="K91" s="71"/>
      <c r="L91" s="71">
        <v>25.4039</v>
      </c>
      <c r="M91" s="71"/>
      <c r="N91" s="71">
        <v>0</v>
      </c>
      <c r="O91" s="71">
        <v>0</v>
      </c>
      <c r="P91" s="73">
        <v>1122.4323999999999</v>
      </c>
    </row>
    <row r="92" spans="1:16" x14ac:dyDescent="0.25">
      <c r="A92" s="71" t="s">
        <v>90</v>
      </c>
      <c r="B92" s="71">
        <v>130.3227</v>
      </c>
      <c r="C92" s="71">
        <v>1.5299999999999999E-2</v>
      </c>
      <c r="D92" s="71">
        <v>130.33799999999999</v>
      </c>
      <c r="E92" s="71">
        <v>49</v>
      </c>
      <c r="F92" s="71">
        <v>40.339599999999997</v>
      </c>
      <c r="G92" s="71">
        <v>2.1650999999999998</v>
      </c>
      <c r="H92" s="71">
        <v>25</v>
      </c>
      <c r="I92" s="71">
        <v>17.087299999999999</v>
      </c>
      <c r="J92" s="71">
        <v>5.9344999999999999</v>
      </c>
      <c r="K92" s="71"/>
      <c r="L92" s="71">
        <v>3.1151</v>
      </c>
      <c r="M92" s="71"/>
      <c r="N92" s="71">
        <v>0</v>
      </c>
      <c r="O92" s="71">
        <v>0</v>
      </c>
      <c r="P92" s="71">
        <v>138.4376</v>
      </c>
    </row>
    <row r="93" spans="1:16" x14ac:dyDescent="0.25">
      <c r="A93" s="71" t="s">
        <v>91</v>
      </c>
      <c r="B93" s="71">
        <v>226.8126</v>
      </c>
      <c r="C93" s="71"/>
      <c r="D93" s="71">
        <v>226.8126</v>
      </c>
      <c r="E93" s="71">
        <v>116</v>
      </c>
      <c r="F93" s="71">
        <v>70.198499999999996</v>
      </c>
      <c r="G93" s="71">
        <v>11.4504</v>
      </c>
      <c r="H93" s="71">
        <v>45</v>
      </c>
      <c r="I93" s="71">
        <v>29.735099999999999</v>
      </c>
      <c r="J93" s="71">
        <v>11.448700000000001</v>
      </c>
      <c r="K93" s="71"/>
      <c r="L93" s="71">
        <v>5.4207999999999998</v>
      </c>
      <c r="M93" s="71"/>
      <c r="N93" s="71">
        <v>0</v>
      </c>
      <c r="O93" s="71">
        <v>0</v>
      </c>
      <c r="P93" s="71">
        <v>249.71170000000001</v>
      </c>
    </row>
    <row r="94" spans="1:16" x14ac:dyDescent="0.25">
      <c r="A94" s="71" t="s">
        <v>92</v>
      </c>
      <c r="B94" s="71">
        <v>99.285200000000003</v>
      </c>
      <c r="C94" s="71"/>
      <c r="D94" s="71">
        <v>99.285200000000003</v>
      </c>
      <c r="E94" s="71">
        <v>46</v>
      </c>
      <c r="F94" s="71">
        <v>30.7288</v>
      </c>
      <c r="G94" s="71">
        <v>3.8178000000000001</v>
      </c>
      <c r="H94" s="71">
        <v>13</v>
      </c>
      <c r="I94" s="71">
        <v>13.016299999999999</v>
      </c>
      <c r="J94" s="71"/>
      <c r="K94" s="71"/>
      <c r="L94" s="71">
        <v>2.3729</v>
      </c>
      <c r="M94" s="71"/>
      <c r="N94" s="71">
        <v>0</v>
      </c>
      <c r="O94" s="71">
        <v>0</v>
      </c>
      <c r="P94" s="71">
        <v>103.10299999999999</v>
      </c>
    </row>
    <row r="95" spans="1:16" x14ac:dyDescent="0.25">
      <c r="A95" s="71" t="s">
        <v>93</v>
      </c>
      <c r="B95" s="71">
        <v>435.24329999999998</v>
      </c>
      <c r="C95" s="71"/>
      <c r="D95" s="71">
        <v>435.24329999999998</v>
      </c>
      <c r="E95" s="71">
        <v>183.82</v>
      </c>
      <c r="F95" s="71">
        <v>134.70779999999999</v>
      </c>
      <c r="G95" s="71">
        <v>12.278</v>
      </c>
      <c r="H95" s="71">
        <v>68</v>
      </c>
      <c r="I95" s="71">
        <v>57.060400000000001</v>
      </c>
      <c r="J95" s="71">
        <v>8.2047000000000008</v>
      </c>
      <c r="K95" s="71"/>
      <c r="L95" s="71">
        <v>10.4023</v>
      </c>
      <c r="M95" s="71"/>
      <c r="N95" s="71">
        <v>0</v>
      </c>
      <c r="O95" s="71">
        <v>0</v>
      </c>
      <c r="P95" s="71">
        <v>455.726</v>
      </c>
    </row>
    <row r="96" spans="1:16" x14ac:dyDescent="0.25">
      <c r="A96" s="71" t="s">
        <v>94</v>
      </c>
      <c r="B96" s="71">
        <v>251.34819999999999</v>
      </c>
      <c r="C96" s="71"/>
      <c r="D96" s="71">
        <v>251.34819999999999</v>
      </c>
      <c r="E96" s="71">
        <v>146</v>
      </c>
      <c r="F96" s="71">
        <v>77.792299999999997</v>
      </c>
      <c r="G96" s="71">
        <v>17.0519</v>
      </c>
      <c r="H96" s="71">
        <v>28</v>
      </c>
      <c r="I96" s="71">
        <v>32.951700000000002</v>
      </c>
      <c r="J96" s="71"/>
      <c r="K96" s="71"/>
      <c r="L96" s="71">
        <v>6.0072000000000001</v>
      </c>
      <c r="M96" s="71"/>
      <c r="N96" s="71">
        <v>5.5388000000000002</v>
      </c>
      <c r="O96" s="71">
        <v>0</v>
      </c>
      <c r="P96" s="71">
        <v>273.93889999999999</v>
      </c>
    </row>
    <row r="97" spans="1:16" x14ac:dyDescent="0.25">
      <c r="A97" s="71" t="s">
        <v>95</v>
      </c>
      <c r="B97" s="73">
        <v>5955.7107999999998</v>
      </c>
      <c r="C97" s="71">
        <v>249.45269999999999</v>
      </c>
      <c r="D97" s="73">
        <v>6205.1634999999997</v>
      </c>
      <c r="E97" s="73">
        <v>1402.36</v>
      </c>
      <c r="F97" s="73">
        <v>1920.4981</v>
      </c>
      <c r="G97" s="71"/>
      <c r="H97" s="71">
        <v>661</v>
      </c>
      <c r="I97" s="71">
        <v>813.49689999999998</v>
      </c>
      <c r="J97" s="71"/>
      <c r="K97" s="71">
        <v>272</v>
      </c>
      <c r="L97" s="71">
        <v>148.30340000000001</v>
      </c>
      <c r="M97" s="71">
        <v>74.218000000000004</v>
      </c>
      <c r="N97" s="71">
        <v>12.7577</v>
      </c>
      <c r="O97" s="71">
        <v>0</v>
      </c>
      <c r="P97" s="73">
        <v>6292.1391999999996</v>
      </c>
    </row>
    <row r="98" spans="1:16" x14ac:dyDescent="0.25">
      <c r="A98" s="71" t="s">
        <v>96</v>
      </c>
      <c r="B98" s="71">
        <v>629.17049999999995</v>
      </c>
      <c r="C98" s="71">
        <v>39.159599999999998</v>
      </c>
      <c r="D98" s="71">
        <v>668.33010000000002</v>
      </c>
      <c r="E98" s="71">
        <v>309.27999999999997</v>
      </c>
      <c r="F98" s="71">
        <v>206.84819999999999</v>
      </c>
      <c r="G98" s="71">
        <v>25.608000000000001</v>
      </c>
      <c r="H98" s="71">
        <v>78</v>
      </c>
      <c r="I98" s="71">
        <v>87.618099999999998</v>
      </c>
      <c r="J98" s="71"/>
      <c r="K98" s="71">
        <v>11</v>
      </c>
      <c r="L98" s="71">
        <v>15.973100000000001</v>
      </c>
      <c r="M98" s="71"/>
      <c r="N98" s="71">
        <v>9.8435000000000006</v>
      </c>
      <c r="O98" s="71">
        <v>0</v>
      </c>
      <c r="P98" s="71">
        <v>703.78160000000003</v>
      </c>
    </row>
    <row r="99" spans="1:16" x14ac:dyDescent="0.25">
      <c r="A99" s="71" t="s">
        <v>97</v>
      </c>
      <c r="B99" s="71">
        <v>339.49419999999998</v>
      </c>
      <c r="C99" s="71">
        <v>17.9331</v>
      </c>
      <c r="D99" s="71">
        <v>357.4273</v>
      </c>
      <c r="E99" s="71">
        <v>163</v>
      </c>
      <c r="F99" s="71">
        <v>110.6237</v>
      </c>
      <c r="G99" s="71">
        <v>13.094099999999999</v>
      </c>
      <c r="H99" s="71">
        <v>61</v>
      </c>
      <c r="I99" s="71">
        <v>46.858699999999999</v>
      </c>
      <c r="J99" s="71">
        <v>10.606</v>
      </c>
      <c r="K99" s="71">
        <v>3</v>
      </c>
      <c r="L99" s="71">
        <v>8.5425000000000004</v>
      </c>
      <c r="M99" s="71"/>
      <c r="N99" s="71">
        <v>0</v>
      </c>
      <c r="O99" s="71">
        <v>0</v>
      </c>
      <c r="P99" s="71">
        <v>381.12740000000002</v>
      </c>
    </row>
    <row r="100" spans="1:16" x14ac:dyDescent="0.25">
      <c r="A100" s="71" t="s">
        <v>98</v>
      </c>
      <c r="B100" s="73">
        <v>1149.9456</v>
      </c>
      <c r="C100" s="71">
        <v>44.070500000000003</v>
      </c>
      <c r="D100" s="73">
        <v>1194.0161000000001</v>
      </c>
      <c r="E100" s="71">
        <v>392.77</v>
      </c>
      <c r="F100" s="71">
        <v>369.548</v>
      </c>
      <c r="G100" s="71">
        <v>5.8055000000000003</v>
      </c>
      <c r="H100" s="71">
        <v>108</v>
      </c>
      <c r="I100" s="71">
        <v>156.53550000000001</v>
      </c>
      <c r="J100" s="71"/>
      <c r="K100" s="71">
        <v>13</v>
      </c>
      <c r="L100" s="71">
        <v>28.536999999999999</v>
      </c>
      <c r="M100" s="71"/>
      <c r="N100" s="71">
        <v>4.4969999999999999</v>
      </c>
      <c r="O100" s="71">
        <v>0</v>
      </c>
      <c r="P100" s="73">
        <v>1204.3186000000001</v>
      </c>
    </row>
    <row r="101" spans="1:16" x14ac:dyDescent="0.25">
      <c r="A101" s="71" t="s">
        <v>99</v>
      </c>
      <c r="B101" s="73">
        <v>5450.7203</v>
      </c>
      <c r="C101" s="71">
        <v>135.3356</v>
      </c>
      <c r="D101" s="73">
        <v>5586.0559000000003</v>
      </c>
      <c r="E101" s="73">
        <v>1858.58</v>
      </c>
      <c r="F101" s="73">
        <v>1728.8842999999999</v>
      </c>
      <c r="G101" s="71">
        <v>32.423900000000003</v>
      </c>
      <c r="H101" s="71">
        <v>705</v>
      </c>
      <c r="I101" s="71">
        <v>732.33190000000002</v>
      </c>
      <c r="J101" s="71"/>
      <c r="K101" s="71">
        <v>275</v>
      </c>
      <c r="L101" s="71">
        <v>133.5067</v>
      </c>
      <c r="M101" s="71">
        <v>84.896000000000001</v>
      </c>
      <c r="N101" s="71">
        <v>36.081899999999997</v>
      </c>
      <c r="O101" s="71">
        <v>0</v>
      </c>
      <c r="P101" s="73">
        <v>5739.4576999999999</v>
      </c>
    </row>
    <row r="102" spans="1:16" x14ac:dyDescent="0.25">
      <c r="A102" s="71" t="s">
        <v>100</v>
      </c>
      <c r="B102" s="71">
        <v>633.10180000000003</v>
      </c>
      <c r="C102" s="71">
        <v>17.592500000000001</v>
      </c>
      <c r="D102" s="71">
        <v>650.6943</v>
      </c>
      <c r="E102" s="71">
        <v>269.94</v>
      </c>
      <c r="F102" s="71">
        <v>201.38990000000001</v>
      </c>
      <c r="G102" s="71">
        <v>17.137499999999999</v>
      </c>
      <c r="H102" s="71">
        <v>83</v>
      </c>
      <c r="I102" s="71">
        <v>85.305999999999997</v>
      </c>
      <c r="J102" s="71"/>
      <c r="K102" s="71">
        <v>22</v>
      </c>
      <c r="L102" s="71">
        <v>15.551600000000001</v>
      </c>
      <c r="M102" s="71">
        <v>3.8690000000000002</v>
      </c>
      <c r="N102" s="71">
        <v>5.0568</v>
      </c>
      <c r="O102" s="71">
        <v>0</v>
      </c>
      <c r="P102" s="71">
        <v>676.75760000000002</v>
      </c>
    </row>
    <row r="103" spans="1:16" x14ac:dyDescent="0.25">
      <c r="A103" s="71" t="s">
        <v>101</v>
      </c>
      <c r="B103" s="71">
        <v>913.54060000000004</v>
      </c>
      <c r="C103" s="71">
        <v>22.7395</v>
      </c>
      <c r="D103" s="71">
        <v>936.28009999999995</v>
      </c>
      <c r="E103" s="71">
        <v>498</v>
      </c>
      <c r="F103" s="71">
        <v>289.77870000000001</v>
      </c>
      <c r="G103" s="71">
        <v>52.055300000000003</v>
      </c>
      <c r="H103" s="71">
        <v>185</v>
      </c>
      <c r="I103" s="71">
        <v>122.74630000000001</v>
      </c>
      <c r="J103" s="71">
        <v>46.690300000000001</v>
      </c>
      <c r="K103" s="71">
        <v>1</v>
      </c>
      <c r="L103" s="71">
        <v>22.377099999999999</v>
      </c>
      <c r="M103" s="71"/>
      <c r="N103" s="71">
        <v>0</v>
      </c>
      <c r="O103" s="71">
        <v>0</v>
      </c>
      <c r="P103" s="73">
        <v>1035.0256999999999</v>
      </c>
    </row>
    <row r="104" spans="1:16" x14ac:dyDescent="0.25">
      <c r="A104" s="71" t="s">
        <v>102</v>
      </c>
      <c r="B104" s="73">
        <v>3164.1819999999998</v>
      </c>
      <c r="C104" s="71">
        <v>79.792299999999997</v>
      </c>
      <c r="D104" s="73">
        <v>3243.9742999999999</v>
      </c>
      <c r="E104" s="71">
        <v>533.42999999999995</v>
      </c>
      <c r="F104" s="71">
        <v>1004.01</v>
      </c>
      <c r="G104" s="71"/>
      <c r="H104" s="71">
        <v>400</v>
      </c>
      <c r="I104" s="71">
        <v>425.28500000000003</v>
      </c>
      <c r="J104" s="71"/>
      <c r="K104" s="71">
        <v>5</v>
      </c>
      <c r="L104" s="71">
        <v>77.531000000000006</v>
      </c>
      <c r="M104" s="71"/>
      <c r="N104" s="71">
        <v>4.2882999999999996</v>
      </c>
      <c r="O104" s="71">
        <v>0</v>
      </c>
      <c r="P104" s="73">
        <v>3248.2626</v>
      </c>
    </row>
    <row r="105" spans="1:16" x14ac:dyDescent="0.25">
      <c r="A105" s="71" t="s">
        <v>103</v>
      </c>
      <c r="B105" s="73">
        <v>2305.7833999999998</v>
      </c>
      <c r="C105" s="71">
        <v>78.369200000000006</v>
      </c>
      <c r="D105" s="73">
        <v>2384.1525999999999</v>
      </c>
      <c r="E105" s="71">
        <v>333.66</v>
      </c>
      <c r="F105" s="71">
        <v>737.89520000000005</v>
      </c>
      <c r="G105" s="71"/>
      <c r="H105" s="71">
        <v>177</v>
      </c>
      <c r="I105" s="71">
        <v>312.56240000000003</v>
      </c>
      <c r="J105" s="71"/>
      <c r="K105" s="71">
        <v>4</v>
      </c>
      <c r="L105" s="71">
        <v>56.981200000000001</v>
      </c>
      <c r="M105" s="71"/>
      <c r="N105" s="71">
        <v>0</v>
      </c>
      <c r="O105" s="71">
        <v>0</v>
      </c>
      <c r="P105" s="73">
        <v>2384.1525999999999</v>
      </c>
    </row>
    <row r="106" spans="1:16" x14ac:dyDescent="0.25">
      <c r="A106" s="71" t="s">
        <v>104</v>
      </c>
      <c r="B106" s="73">
        <v>2245.3699000000001</v>
      </c>
      <c r="C106" s="71">
        <v>106.5099</v>
      </c>
      <c r="D106" s="73">
        <v>2351.8798000000002</v>
      </c>
      <c r="E106" s="73">
        <v>1125.97</v>
      </c>
      <c r="F106" s="71">
        <v>727.90679999999998</v>
      </c>
      <c r="G106" s="71">
        <v>99.515799999999999</v>
      </c>
      <c r="H106" s="71">
        <v>332</v>
      </c>
      <c r="I106" s="71">
        <v>308.33139999999997</v>
      </c>
      <c r="J106" s="71">
        <v>17.7514</v>
      </c>
      <c r="K106" s="71">
        <v>1</v>
      </c>
      <c r="L106" s="71">
        <v>56.209899999999998</v>
      </c>
      <c r="M106" s="71"/>
      <c r="N106" s="71">
        <v>0</v>
      </c>
      <c r="O106" s="71">
        <v>0</v>
      </c>
      <c r="P106" s="73">
        <v>2469.1469999999999</v>
      </c>
    </row>
    <row r="107" spans="1:16" x14ac:dyDescent="0.25">
      <c r="A107" s="71" t="s">
        <v>105</v>
      </c>
      <c r="B107" s="73">
        <v>11081.734200000001</v>
      </c>
      <c r="C107" s="71">
        <v>426.63670000000002</v>
      </c>
      <c r="D107" s="73">
        <v>11508.3709</v>
      </c>
      <c r="E107" s="73">
        <v>2582.19</v>
      </c>
      <c r="F107" s="73">
        <v>3561.8407999999999</v>
      </c>
      <c r="G107" s="71"/>
      <c r="H107" s="68">
        <v>1467</v>
      </c>
      <c r="I107" s="73">
        <v>1508.7474</v>
      </c>
      <c r="J107" s="71"/>
      <c r="K107" s="71">
        <v>232</v>
      </c>
      <c r="L107" s="71">
        <v>275.05009999999999</v>
      </c>
      <c r="M107" s="71"/>
      <c r="N107" s="71">
        <v>36.040300000000002</v>
      </c>
      <c r="O107" s="71">
        <v>0</v>
      </c>
      <c r="P107" s="73">
        <v>11544.4112</v>
      </c>
    </row>
    <row r="108" spans="1:16" x14ac:dyDescent="0.25">
      <c r="A108" s="71" t="s">
        <v>508</v>
      </c>
      <c r="B108" s="71">
        <v>24.236499999999999</v>
      </c>
      <c r="C108" s="71"/>
      <c r="D108" s="71">
        <v>18.9816</v>
      </c>
      <c r="E108" s="71">
        <v>12</v>
      </c>
      <c r="F108" s="71">
        <v>7.5011999999999999</v>
      </c>
      <c r="G108" s="71">
        <v>1.1247</v>
      </c>
      <c r="H108" s="71">
        <v>2</v>
      </c>
      <c r="I108" s="71">
        <v>2.4885000000000002</v>
      </c>
      <c r="J108" s="71"/>
      <c r="K108" s="71"/>
      <c r="L108" s="71">
        <v>0.45369999999999999</v>
      </c>
      <c r="M108" s="71"/>
      <c r="N108" s="71">
        <v>0</v>
      </c>
      <c r="O108" s="71">
        <v>0</v>
      </c>
      <c r="P108" s="71">
        <v>25.3612</v>
      </c>
    </row>
    <row r="109" spans="1:16" x14ac:dyDescent="0.25">
      <c r="A109" s="71" t="s">
        <v>106</v>
      </c>
      <c r="B109" s="73">
        <v>19012.458699999999</v>
      </c>
      <c r="C109" s="71">
        <v>724.13139999999999</v>
      </c>
      <c r="D109" s="73">
        <v>19736.590100000001</v>
      </c>
      <c r="E109" s="73">
        <v>9766.7000000000007</v>
      </c>
      <c r="F109" s="73">
        <v>6108.4745999999996</v>
      </c>
      <c r="G109" s="71">
        <v>914.55629999999996</v>
      </c>
      <c r="H109" s="68">
        <v>2612</v>
      </c>
      <c r="I109" s="73">
        <v>2587.4670000000001</v>
      </c>
      <c r="J109" s="71">
        <v>18.399799999999999</v>
      </c>
      <c r="K109" s="68">
        <v>1665</v>
      </c>
      <c r="L109" s="71">
        <v>471.7045</v>
      </c>
      <c r="M109" s="71">
        <v>715.97730000000001</v>
      </c>
      <c r="N109" s="71">
        <v>170.8561</v>
      </c>
      <c r="O109" s="71">
        <v>0</v>
      </c>
      <c r="P109" s="73">
        <v>21556.3796</v>
      </c>
    </row>
    <row r="110" spans="1:16" x14ac:dyDescent="0.25">
      <c r="A110" s="71" t="s">
        <v>107</v>
      </c>
      <c r="B110" s="73">
        <v>1415.2186999999999</v>
      </c>
      <c r="C110" s="71">
        <v>71.064099999999996</v>
      </c>
      <c r="D110" s="73">
        <v>1486.2828</v>
      </c>
      <c r="E110" s="71">
        <v>556.59</v>
      </c>
      <c r="F110" s="71">
        <v>460.00450000000001</v>
      </c>
      <c r="G110" s="71">
        <v>24.1464</v>
      </c>
      <c r="H110" s="71">
        <v>232</v>
      </c>
      <c r="I110" s="71">
        <v>194.85169999999999</v>
      </c>
      <c r="J110" s="71">
        <v>27.8612</v>
      </c>
      <c r="K110" s="71">
        <v>11</v>
      </c>
      <c r="L110" s="71">
        <v>35.522199999999998</v>
      </c>
      <c r="M110" s="71"/>
      <c r="N110" s="71">
        <v>23.358799999999999</v>
      </c>
      <c r="O110" s="71">
        <v>0</v>
      </c>
      <c r="P110" s="73">
        <v>1561.6492000000001</v>
      </c>
    </row>
    <row r="111" spans="1:16" x14ac:dyDescent="0.25">
      <c r="A111" s="71" t="s">
        <v>108</v>
      </c>
      <c r="B111" s="71">
        <v>800.65909999999997</v>
      </c>
      <c r="C111" s="71">
        <v>34.080500000000001</v>
      </c>
      <c r="D111" s="71">
        <v>834.7396</v>
      </c>
      <c r="E111" s="71">
        <v>284.63</v>
      </c>
      <c r="F111" s="71">
        <v>258.3519</v>
      </c>
      <c r="G111" s="71">
        <v>6.5694999999999997</v>
      </c>
      <c r="H111" s="71">
        <v>110</v>
      </c>
      <c r="I111" s="71">
        <v>109.4344</v>
      </c>
      <c r="J111" s="71">
        <v>0.42420000000000002</v>
      </c>
      <c r="K111" s="71"/>
      <c r="L111" s="71">
        <v>19.950299999999999</v>
      </c>
      <c r="M111" s="71"/>
      <c r="N111" s="71">
        <v>0</v>
      </c>
      <c r="O111" s="71">
        <v>0</v>
      </c>
      <c r="P111" s="71">
        <v>841.73329999999999</v>
      </c>
    </row>
    <row r="112" spans="1:16" x14ac:dyDescent="0.25">
      <c r="A112" s="71" t="s">
        <v>109</v>
      </c>
      <c r="B112" s="71">
        <v>627.53790000000004</v>
      </c>
      <c r="C112" s="71">
        <v>16.697199999999999</v>
      </c>
      <c r="D112" s="71">
        <v>644.23509999999999</v>
      </c>
      <c r="E112" s="71">
        <v>246</v>
      </c>
      <c r="F112" s="71">
        <v>199.39080000000001</v>
      </c>
      <c r="G112" s="71">
        <v>11.6523</v>
      </c>
      <c r="H112" s="71">
        <v>114</v>
      </c>
      <c r="I112" s="71">
        <v>84.459199999999996</v>
      </c>
      <c r="J112" s="71">
        <v>22.1556</v>
      </c>
      <c r="K112" s="71">
        <v>7</v>
      </c>
      <c r="L112" s="71">
        <v>15.3972</v>
      </c>
      <c r="M112" s="71"/>
      <c r="N112" s="71">
        <v>0</v>
      </c>
      <c r="O112" s="71">
        <v>0</v>
      </c>
      <c r="P112" s="71">
        <v>678.04300000000001</v>
      </c>
    </row>
    <row r="113" spans="1:16" x14ac:dyDescent="0.25">
      <c r="A113" s="71" t="s">
        <v>110</v>
      </c>
      <c r="B113" s="71">
        <v>536.87189999999998</v>
      </c>
      <c r="C113" s="71">
        <v>14.061299999999999</v>
      </c>
      <c r="D113" s="71">
        <v>550.93320000000006</v>
      </c>
      <c r="E113" s="71">
        <v>154</v>
      </c>
      <c r="F113" s="71">
        <v>170.5138</v>
      </c>
      <c r="G113" s="71"/>
      <c r="H113" s="71">
        <v>87</v>
      </c>
      <c r="I113" s="71">
        <v>72.2273</v>
      </c>
      <c r="J113" s="71">
        <v>11.079499999999999</v>
      </c>
      <c r="K113" s="71">
        <v>1</v>
      </c>
      <c r="L113" s="71">
        <v>13.167299999999999</v>
      </c>
      <c r="M113" s="71"/>
      <c r="N113" s="71">
        <v>0</v>
      </c>
      <c r="O113" s="71">
        <v>0</v>
      </c>
      <c r="P113" s="71">
        <v>562.0127</v>
      </c>
    </row>
    <row r="114" spans="1:16" x14ac:dyDescent="0.25">
      <c r="A114" s="71" t="s">
        <v>111</v>
      </c>
      <c r="B114" s="73">
        <v>1082.7229</v>
      </c>
      <c r="C114" s="71">
        <v>37.686799999999998</v>
      </c>
      <c r="D114" s="73">
        <v>1120.4096999999999</v>
      </c>
      <c r="E114" s="71">
        <v>123</v>
      </c>
      <c r="F114" s="71">
        <v>346.76679999999999</v>
      </c>
      <c r="G114" s="71"/>
      <c r="H114" s="71">
        <v>158</v>
      </c>
      <c r="I114" s="71">
        <v>146.88570000000001</v>
      </c>
      <c r="J114" s="71">
        <v>8.3356999999999992</v>
      </c>
      <c r="K114" s="71"/>
      <c r="L114" s="71">
        <v>26.777799999999999</v>
      </c>
      <c r="M114" s="71"/>
      <c r="N114" s="71">
        <v>0</v>
      </c>
      <c r="O114" s="71">
        <v>0</v>
      </c>
      <c r="P114" s="73">
        <v>1128.7454</v>
      </c>
    </row>
    <row r="115" spans="1:16" x14ac:dyDescent="0.25">
      <c r="A115" s="71" t="s">
        <v>112</v>
      </c>
      <c r="B115" s="71">
        <v>535.71339999999998</v>
      </c>
      <c r="C115" s="71">
        <v>16.3843</v>
      </c>
      <c r="D115" s="71">
        <v>552.09770000000003</v>
      </c>
      <c r="E115" s="71">
        <v>136.03</v>
      </c>
      <c r="F115" s="71">
        <v>170.8742</v>
      </c>
      <c r="G115" s="71"/>
      <c r="H115" s="71">
        <v>33</v>
      </c>
      <c r="I115" s="71">
        <v>72.38</v>
      </c>
      <c r="J115" s="71"/>
      <c r="K115" s="71">
        <v>2</v>
      </c>
      <c r="L115" s="71">
        <v>13.1951</v>
      </c>
      <c r="M115" s="71"/>
      <c r="N115" s="71">
        <v>0</v>
      </c>
      <c r="O115" s="71">
        <v>0</v>
      </c>
      <c r="P115" s="71">
        <v>552.09770000000003</v>
      </c>
    </row>
    <row r="116" spans="1:16" x14ac:dyDescent="0.25">
      <c r="A116" s="71" t="s">
        <v>113</v>
      </c>
      <c r="B116" s="73">
        <v>7251.7281000000003</v>
      </c>
      <c r="C116" s="71">
        <v>281.61739999999998</v>
      </c>
      <c r="D116" s="73">
        <v>7533.3455000000004</v>
      </c>
      <c r="E116" s="73">
        <v>4272.49</v>
      </c>
      <c r="F116" s="73">
        <v>2331.5704000000001</v>
      </c>
      <c r="G116" s="71">
        <v>485.22989999999999</v>
      </c>
      <c r="H116" s="68">
        <v>1110</v>
      </c>
      <c r="I116" s="71">
        <v>987.62159999999994</v>
      </c>
      <c r="J116" s="71">
        <v>91.783799999999999</v>
      </c>
      <c r="K116" s="71">
        <v>233</v>
      </c>
      <c r="L116" s="71">
        <v>180.047</v>
      </c>
      <c r="M116" s="71">
        <v>31.771799999999999</v>
      </c>
      <c r="N116" s="71">
        <v>121.9659</v>
      </c>
      <c r="O116" s="71">
        <v>0</v>
      </c>
      <c r="P116" s="73">
        <v>8264.0969000000005</v>
      </c>
    </row>
    <row r="117" spans="1:16" x14ac:dyDescent="0.25">
      <c r="A117" s="71" t="s">
        <v>509</v>
      </c>
      <c r="B117" s="71">
        <v>117.86879999999999</v>
      </c>
      <c r="C117" s="71"/>
      <c r="D117" s="71">
        <v>77.520499999999998</v>
      </c>
      <c r="E117" s="71">
        <v>44</v>
      </c>
      <c r="F117" s="71">
        <v>36.480400000000003</v>
      </c>
      <c r="G117" s="71">
        <v>1.8798999999999999</v>
      </c>
      <c r="H117" s="71">
        <v>12</v>
      </c>
      <c r="I117" s="71">
        <v>10.1629</v>
      </c>
      <c r="J117" s="71">
        <v>1.3777999999999999</v>
      </c>
      <c r="K117" s="71"/>
      <c r="L117" s="71">
        <v>1.8527</v>
      </c>
      <c r="M117" s="71"/>
      <c r="N117" s="71">
        <v>0.95130000000000003</v>
      </c>
      <c r="O117" s="71">
        <v>0</v>
      </c>
      <c r="P117" s="71">
        <v>122.0778</v>
      </c>
    </row>
    <row r="118" spans="1:16" x14ac:dyDescent="0.25">
      <c r="A118" s="71" t="s">
        <v>114</v>
      </c>
      <c r="B118" s="71">
        <v>69.581900000000005</v>
      </c>
      <c r="C118" s="71"/>
      <c r="D118" s="71">
        <v>69.581900000000005</v>
      </c>
      <c r="E118" s="71">
        <v>72.05</v>
      </c>
      <c r="F118" s="71">
        <v>21.535599999999999</v>
      </c>
      <c r="G118" s="71">
        <v>12.6286</v>
      </c>
      <c r="H118" s="71">
        <v>15</v>
      </c>
      <c r="I118" s="71">
        <v>9.1221999999999994</v>
      </c>
      <c r="J118" s="71">
        <v>4.4084000000000003</v>
      </c>
      <c r="K118" s="71"/>
      <c r="L118" s="71">
        <v>1.663</v>
      </c>
      <c r="M118" s="71"/>
      <c r="N118" s="71">
        <v>0</v>
      </c>
      <c r="O118" s="71">
        <v>0</v>
      </c>
      <c r="P118" s="71">
        <v>86.618899999999996</v>
      </c>
    </row>
    <row r="119" spans="1:16" x14ac:dyDescent="0.25">
      <c r="A119" s="71" t="s">
        <v>115</v>
      </c>
      <c r="B119" s="71">
        <v>132.9956</v>
      </c>
      <c r="C119" s="71"/>
      <c r="D119" s="71">
        <v>132.9956</v>
      </c>
      <c r="E119" s="71">
        <v>65</v>
      </c>
      <c r="F119" s="71">
        <v>41.162100000000002</v>
      </c>
      <c r="G119" s="71">
        <v>5.9595000000000002</v>
      </c>
      <c r="H119" s="71">
        <v>14</v>
      </c>
      <c r="I119" s="71">
        <v>17.435700000000001</v>
      </c>
      <c r="J119" s="71"/>
      <c r="K119" s="71">
        <v>2</v>
      </c>
      <c r="L119" s="71">
        <v>3.1785999999999999</v>
      </c>
      <c r="M119" s="71"/>
      <c r="N119" s="71">
        <v>0</v>
      </c>
      <c r="O119" s="71">
        <v>0</v>
      </c>
      <c r="P119" s="71">
        <v>138.95509999999999</v>
      </c>
    </row>
    <row r="120" spans="1:16" x14ac:dyDescent="0.25">
      <c r="A120" s="71" t="s">
        <v>116</v>
      </c>
      <c r="B120" s="71">
        <v>187.42169999999999</v>
      </c>
      <c r="C120" s="71"/>
      <c r="D120" s="71">
        <v>187.42169999999999</v>
      </c>
      <c r="E120" s="71">
        <v>65</v>
      </c>
      <c r="F120" s="71">
        <v>58.006999999999998</v>
      </c>
      <c r="G120" s="71">
        <v>1.7482</v>
      </c>
      <c r="H120" s="71">
        <v>30</v>
      </c>
      <c r="I120" s="71">
        <v>24.571000000000002</v>
      </c>
      <c r="J120" s="71">
        <v>4.0717999999999996</v>
      </c>
      <c r="K120" s="71"/>
      <c r="L120" s="71">
        <v>4.4794</v>
      </c>
      <c r="M120" s="71"/>
      <c r="N120" s="71">
        <v>0</v>
      </c>
      <c r="O120" s="71">
        <v>0</v>
      </c>
      <c r="P120" s="71">
        <v>193.24170000000001</v>
      </c>
    </row>
    <row r="121" spans="1:16" x14ac:dyDescent="0.25">
      <c r="A121" s="71" t="s">
        <v>117</v>
      </c>
      <c r="B121" s="71">
        <v>185.21879999999999</v>
      </c>
      <c r="C121" s="71"/>
      <c r="D121" s="71">
        <v>185.21879999999999</v>
      </c>
      <c r="E121" s="71">
        <v>58</v>
      </c>
      <c r="F121" s="71">
        <v>57.325200000000002</v>
      </c>
      <c r="G121" s="71">
        <v>0.16869999999999999</v>
      </c>
      <c r="H121" s="71">
        <v>32</v>
      </c>
      <c r="I121" s="71">
        <v>24.2822</v>
      </c>
      <c r="J121" s="71">
        <v>5.7884000000000002</v>
      </c>
      <c r="K121" s="71"/>
      <c r="L121" s="71">
        <v>4.4267000000000003</v>
      </c>
      <c r="M121" s="71"/>
      <c r="N121" s="71">
        <v>0</v>
      </c>
      <c r="O121" s="71">
        <v>0</v>
      </c>
      <c r="P121" s="71">
        <v>191.17590000000001</v>
      </c>
    </row>
    <row r="122" spans="1:16" x14ac:dyDescent="0.25">
      <c r="A122" s="71" t="s">
        <v>118</v>
      </c>
      <c r="B122" s="73">
        <v>1365.2748999999999</v>
      </c>
      <c r="C122" s="71">
        <v>55.0608</v>
      </c>
      <c r="D122" s="73">
        <v>1420.3357000000001</v>
      </c>
      <c r="E122" s="71">
        <v>776.91</v>
      </c>
      <c r="F122" s="71">
        <v>439.59390000000002</v>
      </c>
      <c r="G122" s="71">
        <v>84.328999999999994</v>
      </c>
      <c r="H122" s="71">
        <v>280</v>
      </c>
      <c r="I122" s="71">
        <v>186.20599999999999</v>
      </c>
      <c r="J122" s="71">
        <v>70.345500000000001</v>
      </c>
      <c r="K122" s="71">
        <v>5</v>
      </c>
      <c r="L122" s="71">
        <v>33.945999999999998</v>
      </c>
      <c r="M122" s="71"/>
      <c r="N122" s="71">
        <v>30.309000000000001</v>
      </c>
      <c r="O122" s="71">
        <v>0</v>
      </c>
      <c r="P122" s="73">
        <v>1605.3191999999999</v>
      </c>
    </row>
    <row r="123" spans="1:16" x14ac:dyDescent="0.25">
      <c r="A123" s="71" t="s">
        <v>119</v>
      </c>
      <c r="B123" s="71">
        <v>747.3329</v>
      </c>
      <c r="C123" s="71">
        <v>32.0974</v>
      </c>
      <c r="D123" s="71">
        <v>779.43029999999999</v>
      </c>
      <c r="E123" s="71">
        <v>403.8</v>
      </c>
      <c r="F123" s="71">
        <v>241.2337</v>
      </c>
      <c r="G123" s="71">
        <v>40.641599999999997</v>
      </c>
      <c r="H123" s="71">
        <v>121</v>
      </c>
      <c r="I123" s="71">
        <v>102.1833</v>
      </c>
      <c r="J123" s="71">
        <v>14.112500000000001</v>
      </c>
      <c r="K123" s="71">
        <v>1</v>
      </c>
      <c r="L123" s="71">
        <v>18.628399999999999</v>
      </c>
      <c r="M123" s="71"/>
      <c r="N123" s="71">
        <v>0</v>
      </c>
      <c r="O123" s="71">
        <v>0</v>
      </c>
      <c r="P123" s="71">
        <v>834.18439999999998</v>
      </c>
    </row>
    <row r="124" spans="1:16" x14ac:dyDescent="0.25">
      <c r="A124" s="71" t="s">
        <v>120</v>
      </c>
      <c r="B124" s="73">
        <v>1150.9324999999999</v>
      </c>
      <c r="C124" s="71">
        <v>40.015700000000002</v>
      </c>
      <c r="D124" s="73">
        <v>1190.9482</v>
      </c>
      <c r="E124" s="71">
        <v>578</v>
      </c>
      <c r="F124" s="71">
        <v>368.5985</v>
      </c>
      <c r="G124" s="71">
        <v>52.3504</v>
      </c>
      <c r="H124" s="71">
        <v>188</v>
      </c>
      <c r="I124" s="71">
        <v>156.13329999999999</v>
      </c>
      <c r="J124" s="71">
        <v>23.9</v>
      </c>
      <c r="K124" s="71">
        <v>8</v>
      </c>
      <c r="L124" s="71">
        <v>28.463699999999999</v>
      </c>
      <c r="M124" s="71"/>
      <c r="N124" s="71">
        <v>0</v>
      </c>
      <c r="O124" s="71">
        <v>0</v>
      </c>
      <c r="P124" s="73">
        <v>1267.1985999999999</v>
      </c>
    </row>
    <row r="125" spans="1:16" x14ac:dyDescent="0.25">
      <c r="A125" s="71" t="s">
        <v>121</v>
      </c>
      <c r="B125" s="71">
        <v>812.21879999999999</v>
      </c>
      <c r="C125" s="71">
        <v>33.961399999999998</v>
      </c>
      <c r="D125" s="71">
        <v>846.18020000000001</v>
      </c>
      <c r="E125" s="71">
        <v>447</v>
      </c>
      <c r="F125" s="71">
        <v>261.89280000000002</v>
      </c>
      <c r="G125" s="71">
        <v>46.276800000000001</v>
      </c>
      <c r="H125" s="71">
        <v>127</v>
      </c>
      <c r="I125" s="71">
        <v>110.9342</v>
      </c>
      <c r="J125" s="71">
        <v>12.049300000000001</v>
      </c>
      <c r="K125" s="71"/>
      <c r="L125" s="71">
        <v>20.223700000000001</v>
      </c>
      <c r="M125" s="71"/>
      <c r="N125" s="71">
        <v>0</v>
      </c>
      <c r="O125" s="71">
        <v>0</v>
      </c>
      <c r="P125" s="71">
        <v>904.50630000000001</v>
      </c>
    </row>
    <row r="126" spans="1:16" x14ac:dyDescent="0.25">
      <c r="A126" s="71" t="s">
        <v>122</v>
      </c>
      <c r="B126" s="71">
        <v>246.46190000000001</v>
      </c>
      <c r="C126" s="71"/>
      <c r="D126" s="71">
        <v>246.46190000000001</v>
      </c>
      <c r="E126" s="71">
        <v>134</v>
      </c>
      <c r="F126" s="71">
        <v>76.28</v>
      </c>
      <c r="G126" s="71">
        <v>14.43</v>
      </c>
      <c r="H126" s="71">
        <v>30</v>
      </c>
      <c r="I126" s="71">
        <v>32.311199999999999</v>
      </c>
      <c r="J126" s="71"/>
      <c r="K126" s="71">
        <v>1</v>
      </c>
      <c r="L126" s="71">
        <v>5.8903999999999996</v>
      </c>
      <c r="M126" s="71"/>
      <c r="N126" s="71">
        <v>0</v>
      </c>
      <c r="O126" s="71">
        <v>0</v>
      </c>
      <c r="P126" s="71">
        <v>260.89190000000002</v>
      </c>
    </row>
    <row r="127" spans="1:16" x14ac:dyDescent="0.25">
      <c r="A127" s="71" t="s">
        <v>123</v>
      </c>
      <c r="B127" s="71">
        <v>194.36070000000001</v>
      </c>
      <c r="C127" s="71"/>
      <c r="D127" s="71">
        <v>194.36070000000001</v>
      </c>
      <c r="E127" s="71">
        <v>59</v>
      </c>
      <c r="F127" s="71">
        <v>60.154600000000002</v>
      </c>
      <c r="G127" s="71"/>
      <c r="H127" s="71">
        <v>20</v>
      </c>
      <c r="I127" s="71">
        <v>25.480699999999999</v>
      </c>
      <c r="J127" s="71"/>
      <c r="K127" s="71"/>
      <c r="L127" s="71">
        <v>4.6452</v>
      </c>
      <c r="M127" s="71"/>
      <c r="N127" s="71">
        <v>1.0783</v>
      </c>
      <c r="O127" s="71">
        <v>0</v>
      </c>
      <c r="P127" s="71">
        <v>195.43899999999999</v>
      </c>
    </row>
    <row r="128" spans="1:16" x14ac:dyDescent="0.25">
      <c r="A128" s="71" t="s">
        <v>124</v>
      </c>
      <c r="B128" s="71">
        <v>111.72190000000001</v>
      </c>
      <c r="C128" s="71"/>
      <c r="D128" s="71">
        <v>111.72190000000001</v>
      </c>
      <c r="E128" s="71">
        <v>56</v>
      </c>
      <c r="F128" s="71">
        <v>34.5779</v>
      </c>
      <c r="G128" s="71">
        <v>5.3555000000000001</v>
      </c>
      <c r="H128" s="71">
        <v>16</v>
      </c>
      <c r="I128" s="71">
        <v>14.646699999999999</v>
      </c>
      <c r="J128" s="71">
        <v>1.0148999999999999</v>
      </c>
      <c r="K128" s="71"/>
      <c r="L128" s="71">
        <v>2.6701999999999999</v>
      </c>
      <c r="M128" s="71"/>
      <c r="N128" s="71">
        <v>0</v>
      </c>
      <c r="O128" s="71">
        <v>0</v>
      </c>
      <c r="P128" s="71">
        <v>118.09229999999999</v>
      </c>
    </row>
    <row r="129" spans="1:16" x14ac:dyDescent="0.25">
      <c r="A129" s="71" t="s">
        <v>125</v>
      </c>
      <c r="B129" s="71">
        <v>310.71530000000001</v>
      </c>
      <c r="C129" s="71">
        <v>6.4082999999999997</v>
      </c>
      <c r="D129" s="71">
        <v>317.12360000000001</v>
      </c>
      <c r="E129" s="71">
        <v>201.5</v>
      </c>
      <c r="F129" s="71">
        <v>98.149799999999999</v>
      </c>
      <c r="G129" s="71">
        <v>25.837599999999998</v>
      </c>
      <c r="H129" s="71">
        <v>58</v>
      </c>
      <c r="I129" s="71">
        <v>41.5749</v>
      </c>
      <c r="J129" s="71">
        <v>12.3188</v>
      </c>
      <c r="K129" s="71"/>
      <c r="L129" s="71">
        <v>7.5792999999999999</v>
      </c>
      <c r="M129" s="71"/>
      <c r="N129" s="71">
        <v>0</v>
      </c>
      <c r="O129" s="71">
        <v>0</v>
      </c>
      <c r="P129" s="71">
        <v>355.28</v>
      </c>
    </row>
    <row r="130" spans="1:16" x14ac:dyDescent="0.25">
      <c r="A130" s="71" t="s">
        <v>126</v>
      </c>
      <c r="B130" s="73">
        <v>1469.8012000000001</v>
      </c>
      <c r="C130" s="71">
        <v>37.272300000000001</v>
      </c>
      <c r="D130" s="73">
        <v>1507.0735</v>
      </c>
      <c r="E130" s="71">
        <v>866.04</v>
      </c>
      <c r="F130" s="71">
        <v>466.43920000000003</v>
      </c>
      <c r="G130" s="71">
        <v>99.900199999999998</v>
      </c>
      <c r="H130" s="71">
        <v>250</v>
      </c>
      <c r="I130" s="71">
        <v>197.57730000000001</v>
      </c>
      <c r="J130" s="71">
        <v>39.317</v>
      </c>
      <c r="K130" s="71">
        <v>7</v>
      </c>
      <c r="L130" s="71">
        <v>36.019100000000002</v>
      </c>
      <c r="M130" s="71"/>
      <c r="N130" s="71">
        <v>4.2093999999999996</v>
      </c>
      <c r="O130" s="71">
        <v>0</v>
      </c>
      <c r="P130" s="73">
        <v>1650.5001</v>
      </c>
    </row>
    <row r="131" spans="1:16" x14ac:dyDescent="0.25">
      <c r="A131" s="71" t="s">
        <v>127</v>
      </c>
      <c r="B131" s="71">
        <v>179.75129999999999</v>
      </c>
      <c r="C131" s="71"/>
      <c r="D131" s="71">
        <v>179.75129999999999</v>
      </c>
      <c r="E131" s="71">
        <v>124</v>
      </c>
      <c r="F131" s="71">
        <v>55.633000000000003</v>
      </c>
      <c r="G131" s="71">
        <v>17.091699999999999</v>
      </c>
      <c r="H131" s="71">
        <v>22</v>
      </c>
      <c r="I131" s="71">
        <v>23.5654</v>
      </c>
      <c r="J131" s="71"/>
      <c r="K131" s="71"/>
      <c r="L131" s="71">
        <v>4.2961</v>
      </c>
      <c r="M131" s="71"/>
      <c r="N131" s="71">
        <v>0</v>
      </c>
      <c r="O131" s="71">
        <v>0</v>
      </c>
      <c r="P131" s="71">
        <v>196.84299999999999</v>
      </c>
    </row>
    <row r="132" spans="1:16" x14ac:dyDescent="0.25">
      <c r="A132" s="71" t="s">
        <v>128</v>
      </c>
      <c r="B132" s="71">
        <v>103.7753</v>
      </c>
      <c r="C132" s="71">
        <v>4.1303999999999998</v>
      </c>
      <c r="D132" s="71">
        <v>107.9057</v>
      </c>
      <c r="E132" s="71">
        <v>34</v>
      </c>
      <c r="F132" s="71">
        <v>33.396799999999999</v>
      </c>
      <c r="G132" s="71">
        <v>0.15079999999999999</v>
      </c>
      <c r="H132" s="71">
        <v>8</v>
      </c>
      <c r="I132" s="71">
        <v>14.1464</v>
      </c>
      <c r="J132" s="71"/>
      <c r="K132" s="71"/>
      <c r="L132" s="71">
        <v>2.5789</v>
      </c>
      <c r="M132" s="71"/>
      <c r="N132" s="71">
        <v>0.45779999999999998</v>
      </c>
      <c r="O132" s="71">
        <v>0</v>
      </c>
      <c r="P132" s="71">
        <v>108.51430000000001</v>
      </c>
    </row>
    <row r="133" spans="1:16" x14ac:dyDescent="0.25">
      <c r="A133" s="71" t="s">
        <v>129</v>
      </c>
      <c r="B133" s="71">
        <v>52.4816</v>
      </c>
      <c r="C133" s="71"/>
      <c r="D133" s="71">
        <v>52.4816</v>
      </c>
      <c r="E133" s="71">
        <v>41.38</v>
      </c>
      <c r="F133" s="71">
        <v>16.243099999999998</v>
      </c>
      <c r="G133" s="71">
        <v>6.2842000000000002</v>
      </c>
      <c r="H133" s="71">
        <v>11</v>
      </c>
      <c r="I133" s="71">
        <v>6.8803000000000001</v>
      </c>
      <c r="J133" s="71">
        <v>3.0897000000000001</v>
      </c>
      <c r="K133" s="71"/>
      <c r="L133" s="71">
        <v>1.2543</v>
      </c>
      <c r="M133" s="71"/>
      <c r="N133" s="71">
        <v>0</v>
      </c>
      <c r="O133" s="71">
        <v>0</v>
      </c>
      <c r="P133" s="71">
        <v>61.855499999999999</v>
      </c>
    </row>
    <row r="134" spans="1:16" x14ac:dyDescent="0.25">
      <c r="A134" s="71" t="s">
        <v>130</v>
      </c>
      <c r="B134" s="71">
        <v>503.49</v>
      </c>
      <c r="C134" s="71">
        <v>17.060500000000001</v>
      </c>
      <c r="D134" s="71">
        <v>520.55050000000006</v>
      </c>
      <c r="E134" s="71">
        <v>208.85</v>
      </c>
      <c r="F134" s="71">
        <v>161.1104</v>
      </c>
      <c r="G134" s="71">
        <v>11.934900000000001</v>
      </c>
      <c r="H134" s="71">
        <v>93</v>
      </c>
      <c r="I134" s="71">
        <v>68.244200000000006</v>
      </c>
      <c r="J134" s="71">
        <v>18.5669</v>
      </c>
      <c r="K134" s="71"/>
      <c r="L134" s="71">
        <v>12.4412</v>
      </c>
      <c r="M134" s="71"/>
      <c r="N134" s="71">
        <v>0</v>
      </c>
      <c r="O134" s="71">
        <v>0</v>
      </c>
      <c r="P134" s="71">
        <v>551.05229999999995</v>
      </c>
    </row>
    <row r="135" spans="1:16" x14ac:dyDescent="0.25">
      <c r="A135" s="71" t="s">
        <v>131</v>
      </c>
      <c r="B135" s="71">
        <v>132.99180000000001</v>
      </c>
      <c r="C135" s="71"/>
      <c r="D135" s="71">
        <v>132.99180000000001</v>
      </c>
      <c r="E135" s="71">
        <v>61</v>
      </c>
      <c r="F135" s="71">
        <v>41.161000000000001</v>
      </c>
      <c r="G135" s="71">
        <v>4.9598000000000004</v>
      </c>
      <c r="H135" s="71">
        <v>34</v>
      </c>
      <c r="I135" s="71">
        <v>17.435199999999998</v>
      </c>
      <c r="J135" s="71">
        <v>12.4236</v>
      </c>
      <c r="K135" s="71"/>
      <c r="L135" s="71">
        <v>3.1785000000000001</v>
      </c>
      <c r="M135" s="71"/>
      <c r="N135" s="71">
        <v>0</v>
      </c>
      <c r="O135" s="71">
        <v>0</v>
      </c>
      <c r="P135" s="71">
        <v>150.37520000000001</v>
      </c>
    </row>
    <row r="136" spans="1:16" x14ac:dyDescent="0.25">
      <c r="A136" s="71" t="s">
        <v>132</v>
      </c>
      <c r="B136" s="71">
        <v>86.104900000000001</v>
      </c>
      <c r="C136" s="71"/>
      <c r="D136" s="71">
        <v>86.104900000000001</v>
      </c>
      <c r="E136" s="71">
        <v>52.71</v>
      </c>
      <c r="F136" s="71">
        <v>26.6495</v>
      </c>
      <c r="G136" s="71">
        <v>6.5151000000000003</v>
      </c>
      <c r="H136" s="71">
        <v>8</v>
      </c>
      <c r="I136" s="71">
        <v>11.288399999999999</v>
      </c>
      <c r="J136" s="71"/>
      <c r="K136" s="71"/>
      <c r="L136" s="71">
        <v>2.0579000000000001</v>
      </c>
      <c r="M136" s="71"/>
      <c r="N136" s="71">
        <v>0</v>
      </c>
      <c r="O136" s="71">
        <v>0</v>
      </c>
      <c r="P136" s="71">
        <v>92.62</v>
      </c>
    </row>
    <row r="137" spans="1:16" x14ac:dyDescent="0.25">
      <c r="A137" s="71" t="s">
        <v>133</v>
      </c>
      <c r="B137" s="71">
        <v>462.00900000000001</v>
      </c>
      <c r="C137" s="71">
        <v>4.7586000000000004</v>
      </c>
      <c r="D137" s="71">
        <v>466.76760000000002</v>
      </c>
      <c r="E137" s="71">
        <v>161.52000000000001</v>
      </c>
      <c r="F137" s="71">
        <v>144.46459999999999</v>
      </c>
      <c r="G137" s="71">
        <v>4.2638999999999996</v>
      </c>
      <c r="H137" s="71">
        <v>54</v>
      </c>
      <c r="I137" s="71">
        <v>61.193199999999997</v>
      </c>
      <c r="J137" s="71"/>
      <c r="K137" s="71"/>
      <c r="L137" s="71">
        <v>11.1557</v>
      </c>
      <c r="M137" s="71"/>
      <c r="N137" s="71">
        <v>0</v>
      </c>
      <c r="O137" s="71">
        <v>0</v>
      </c>
      <c r="P137" s="71">
        <v>471.03149999999999</v>
      </c>
    </row>
    <row r="138" spans="1:16" x14ac:dyDescent="0.25">
      <c r="A138" s="71" t="s">
        <v>134</v>
      </c>
      <c r="B138" s="71">
        <v>149.31299999999999</v>
      </c>
      <c r="C138" s="71"/>
      <c r="D138" s="71">
        <v>149.31299999999999</v>
      </c>
      <c r="E138" s="71">
        <v>66</v>
      </c>
      <c r="F138" s="71">
        <v>46.212400000000002</v>
      </c>
      <c r="G138" s="71">
        <v>4.9469000000000003</v>
      </c>
      <c r="H138" s="71">
        <v>18</v>
      </c>
      <c r="I138" s="71">
        <v>19.5749</v>
      </c>
      <c r="J138" s="71"/>
      <c r="K138" s="71"/>
      <c r="L138" s="71">
        <v>3.5686</v>
      </c>
      <c r="M138" s="71"/>
      <c r="N138" s="71">
        <v>0.90139999999999998</v>
      </c>
      <c r="O138" s="71">
        <v>0</v>
      </c>
      <c r="P138" s="71">
        <v>155.16130000000001</v>
      </c>
    </row>
    <row r="139" spans="1:16" x14ac:dyDescent="0.25">
      <c r="A139" s="71" t="s">
        <v>135</v>
      </c>
      <c r="B139" s="71">
        <v>237.1662</v>
      </c>
      <c r="C139" s="71"/>
      <c r="D139" s="71">
        <v>237.1662</v>
      </c>
      <c r="E139" s="71">
        <v>57</v>
      </c>
      <c r="F139" s="71">
        <v>73.402900000000002</v>
      </c>
      <c r="G139" s="71"/>
      <c r="H139" s="71">
        <v>31</v>
      </c>
      <c r="I139" s="71">
        <v>31.092500000000001</v>
      </c>
      <c r="J139" s="71"/>
      <c r="K139" s="71"/>
      <c r="L139" s="71">
        <v>5.6683000000000003</v>
      </c>
      <c r="M139" s="71"/>
      <c r="N139" s="71">
        <v>0</v>
      </c>
      <c r="O139" s="71">
        <v>0</v>
      </c>
      <c r="P139" s="71">
        <v>237.1662</v>
      </c>
    </row>
    <row r="140" spans="1:16" x14ac:dyDescent="0.25">
      <c r="A140" s="71" t="s">
        <v>136</v>
      </c>
      <c r="B140" s="71">
        <v>1006.9859</v>
      </c>
      <c r="C140" s="71">
        <v>19.988199999999999</v>
      </c>
      <c r="D140" s="71">
        <v>1026.9740999999999</v>
      </c>
      <c r="E140" s="71">
        <v>573.79</v>
      </c>
      <c r="F140" s="71">
        <v>317.8485</v>
      </c>
      <c r="G140" s="71">
        <v>63.985399999999998</v>
      </c>
      <c r="H140" s="71">
        <v>185</v>
      </c>
      <c r="I140" s="71">
        <v>134.63630000000001</v>
      </c>
      <c r="J140" s="71">
        <v>37.772799999999997</v>
      </c>
      <c r="K140" s="71">
        <v>8</v>
      </c>
      <c r="L140" s="71">
        <v>24.544699999999999</v>
      </c>
      <c r="M140" s="71"/>
      <c r="N140" s="71">
        <v>0</v>
      </c>
      <c r="O140" s="71">
        <v>0</v>
      </c>
      <c r="P140" s="73">
        <v>1128.7322999999999</v>
      </c>
    </row>
    <row r="141" spans="1:16" x14ac:dyDescent="0.25">
      <c r="A141" s="71" t="s">
        <v>510</v>
      </c>
      <c r="B141" s="71">
        <v>183.19300000000001</v>
      </c>
      <c r="C141" s="71"/>
      <c r="D141" s="71">
        <v>127.6926</v>
      </c>
      <c r="E141" s="71">
        <v>121.35</v>
      </c>
      <c r="F141" s="71">
        <v>56.6982</v>
      </c>
      <c r="G141" s="71">
        <v>16.1629</v>
      </c>
      <c r="H141" s="71">
        <v>27</v>
      </c>
      <c r="I141" s="71">
        <v>16.740500000000001</v>
      </c>
      <c r="J141" s="71">
        <v>7.6946000000000003</v>
      </c>
      <c r="K141" s="71"/>
      <c r="L141" s="71">
        <v>3.0518999999999998</v>
      </c>
      <c r="M141" s="71"/>
      <c r="N141" s="71">
        <v>0</v>
      </c>
      <c r="O141" s="71">
        <v>0</v>
      </c>
      <c r="P141" s="71">
        <v>207.0505</v>
      </c>
    </row>
    <row r="142" spans="1:16" x14ac:dyDescent="0.25">
      <c r="A142" s="71" t="s">
        <v>511</v>
      </c>
      <c r="B142" s="71">
        <v>209.3219</v>
      </c>
      <c r="C142" s="71"/>
      <c r="D142" s="71">
        <v>147.1782</v>
      </c>
      <c r="E142" s="71">
        <v>119</v>
      </c>
      <c r="F142" s="71">
        <v>64.7851</v>
      </c>
      <c r="G142" s="71">
        <v>13.553699999999999</v>
      </c>
      <c r="H142" s="71">
        <v>17</v>
      </c>
      <c r="I142" s="71">
        <v>19.295100000000001</v>
      </c>
      <c r="J142" s="71"/>
      <c r="K142" s="71"/>
      <c r="L142" s="71">
        <v>3.5175999999999998</v>
      </c>
      <c r="M142" s="71"/>
      <c r="N142" s="71">
        <v>0</v>
      </c>
      <c r="O142" s="71">
        <v>0</v>
      </c>
      <c r="P142" s="71">
        <v>222.87559999999999</v>
      </c>
    </row>
    <row r="143" spans="1:16" x14ac:dyDescent="0.25">
      <c r="A143" s="71" t="s">
        <v>512</v>
      </c>
      <c r="B143" s="71">
        <v>337.77600000000001</v>
      </c>
      <c r="C143" s="71"/>
      <c r="D143" s="71">
        <v>240.99359999999999</v>
      </c>
      <c r="E143" s="71">
        <v>168</v>
      </c>
      <c r="F143" s="71">
        <v>104.54170000000001</v>
      </c>
      <c r="G143" s="71">
        <v>15.864599999999999</v>
      </c>
      <c r="H143" s="71">
        <v>33</v>
      </c>
      <c r="I143" s="71">
        <v>31.5943</v>
      </c>
      <c r="J143" s="71">
        <v>1.0543</v>
      </c>
      <c r="K143" s="71"/>
      <c r="L143" s="71">
        <v>5.7596999999999996</v>
      </c>
      <c r="M143" s="71"/>
      <c r="N143" s="71">
        <v>0</v>
      </c>
      <c r="O143" s="71">
        <v>0</v>
      </c>
      <c r="P143" s="71">
        <v>354.69490000000002</v>
      </c>
    </row>
    <row r="144" spans="1:16" x14ac:dyDescent="0.25">
      <c r="A144" s="71" t="s">
        <v>513</v>
      </c>
      <c r="B144" s="71">
        <v>226.00729999999999</v>
      </c>
      <c r="C144" s="71"/>
      <c r="D144" s="71">
        <v>159.28299999999999</v>
      </c>
      <c r="E144" s="71">
        <v>135</v>
      </c>
      <c r="F144" s="71">
        <v>69.949299999999994</v>
      </c>
      <c r="G144" s="71">
        <v>16.262699999999999</v>
      </c>
      <c r="H144" s="71">
        <v>25</v>
      </c>
      <c r="I144" s="71">
        <v>20.882000000000001</v>
      </c>
      <c r="J144" s="71">
        <v>3.0884999999999998</v>
      </c>
      <c r="K144" s="71"/>
      <c r="L144" s="71">
        <v>3.8069000000000002</v>
      </c>
      <c r="M144" s="71"/>
      <c r="N144" s="71">
        <v>0</v>
      </c>
      <c r="O144" s="71">
        <v>0</v>
      </c>
      <c r="P144" s="71">
        <v>245.35849999999999</v>
      </c>
    </row>
    <row r="145" spans="1:16" x14ac:dyDescent="0.25">
      <c r="A145" s="71" t="s">
        <v>514</v>
      </c>
      <c r="B145" s="71">
        <v>103.40600000000001</v>
      </c>
      <c r="C145" s="71"/>
      <c r="D145" s="71">
        <v>73.497299999999996</v>
      </c>
      <c r="E145" s="71">
        <v>85</v>
      </c>
      <c r="F145" s="71">
        <v>32.004199999999997</v>
      </c>
      <c r="G145" s="71">
        <v>13.249000000000001</v>
      </c>
      <c r="H145" s="71">
        <v>10</v>
      </c>
      <c r="I145" s="71">
        <v>9.6355000000000004</v>
      </c>
      <c r="J145" s="71">
        <v>0.27339999999999998</v>
      </c>
      <c r="K145" s="71"/>
      <c r="L145" s="71">
        <v>1.7565999999999999</v>
      </c>
      <c r="M145" s="71"/>
      <c r="N145" s="71">
        <v>0.56920000000000004</v>
      </c>
      <c r="O145" s="71">
        <v>0</v>
      </c>
      <c r="P145" s="71">
        <v>117.49760000000001</v>
      </c>
    </row>
    <row r="146" spans="1:16" x14ac:dyDescent="0.25">
      <c r="A146" s="71" t="s">
        <v>515</v>
      </c>
      <c r="B146" s="71">
        <v>96.048599999999993</v>
      </c>
      <c r="C146" s="71">
        <v>9.1180000000000003</v>
      </c>
      <c r="D146" s="71">
        <v>82.9011</v>
      </c>
      <c r="E146" s="71">
        <v>67</v>
      </c>
      <c r="F146" s="71">
        <v>32.549100000000003</v>
      </c>
      <c r="G146" s="71">
        <v>8.6127000000000002</v>
      </c>
      <c r="H146" s="71">
        <v>14</v>
      </c>
      <c r="I146" s="71">
        <v>10.8683</v>
      </c>
      <c r="J146" s="71">
        <v>2.3487</v>
      </c>
      <c r="K146" s="71"/>
      <c r="L146" s="71">
        <v>1.9813000000000001</v>
      </c>
      <c r="M146" s="71"/>
      <c r="N146" s="71">
        <v>0</v>
      </c>
      <c r="O146" s="71">
        <v>0</v>
      </c>
      <c r="P146" s="71">
        <v>116.128</v>
      </c>
    </row>
    <row r="147" spans="1:16" x14ac:dyDescent="0.25">
      <c r="A147" s="71" t="s">
        <v>137</v>
      </c>
      <c r="B147" s="73">
        <v>1151.1815999999999</v>
      </c>
      <c r="C147" s="71">
        <v>46.9</v>
      </c>
      <c r="D147" s="73">
        <v>1198.0816</v>
      </c>
      <c r="E147" s="71">
        <v>542.75</v>
      </c>
      <c r="F147" s="71">
        <v>370.80630000000002</v>
      </c>
      <c r="G147" s="71">
        <v>42.985900000000001</v>
      </c>
      <c r="H147" s="71">
        <v>187</v>
      </c>
      <c r="I147" s="71">
        <v>157.0685</v>
      </c>
      <c r="J147" s="71">
        <v>22.448599999999999</v>
      </c>
      <c r="K147" s="71">
        <v>1</v>
      </c>
      <c r="L147" s="71">
        <v>28.6342</v>
      </c>
      <c r="M147" s="71"/>
      <c r="N147" s="71">
        <v>20.7195</v>
      </c>
      <c r="O147" s="71">
        <v>0</v>
      </c>
      <c r="P147" s="73">
        <v>1284.2356</v>
      </c>
    </row>
    <row r="148" spans="1:16" x14ac:dyDescent="0.25">
      <c r="A148" s="71" t="s">
        <v>138</v>
      </c>
      <c r="B148" s="71">
        <v>717.71889999999996</v>
      </c>
      <c r="C148" s="71">
        <v>21.116800000000001</v>
      </c>
      <c r="D148" s="71">
        <v>738.83569999999997</v>
      </c>
      <c r="E148" s="71">
        <v>563.79999999999995</v>
      </c>
      <c r="F148" s="71">
        <v>228.6696</v>
      </c>
      <c r="G148" s="71">
        <v>83.782600000000002</v>
      </c>
      <c r="H148" s="71">
        <v>92</v>
      </c>
      <c r="I148" s="71">
        <v>96.861400000000003</v>
      </c>
      <c r="J148" s="71"/>
      <c r="K148" s="71"/>
      <c r="L148" s="71">
        <v>17.658200000000001</v>
      </c>
      <c r="M148" s="71"/>
      <c r="N148" s="71">
        <v>0</v>
      </c>
      <c r="O148" s="71">
        <v>0</v>
      </c>
      <c r="P148" s="71">
        <v>822.61829999999998</v>
      </c>
    </row>
    <row r="149" spans="1:16" x14ac:dyDescent="0.25">
      <c r="A149" s="71" t="s">
        <v>139</v>
      </c>
      <c r="B149" s="71">
        <v>464.76979999999998</v>
      </c>
      <c r="C149" s="71">
        <v>22.7273</v>
      </c>
      <c r="D149" s="71">
        <v>487.49709999999999</v>
      </c>
      <c r="E149" s="71">
        <v>299.06</v>
      </c>
      <c r="F149" s="71">
        <v>150.88040000000001</v>
      </c>
      <c r="G149" s="71">
        <v>37.044899999999998</v>
      </c>
      <c r="H149" s="71">
        <v>75</v>
      </c>
      <c r="I149" s="71">
        <v>63.910899999999998</v>
      </c>
      <c r="J149" s="71">
        <v>8.3168000000000006</v>
      </c>
      <c r="K149" s="71">
        <v>5</v>
      </c>
      <c r="L149" s="71">
        <v>11.651199999999999</v>
      </c>
      <c r="M149" s="71"/>
      <c r="N149" s="71">
        <v>10.079000000000001</v>
      </c>
      <c r="O149" s="71">
        <v>0</v>
      </c>
      <c r="P149" s="71">
        <v>542.93780000000004</v>
      </c>
    </row>
    <row r="150" spans="1:16" x14ac:dyDescent="0.25">
      <c r="A150" s="71" t="s">
        <v>140</v>
      </c>
      <c r="B150" s="71">
        <v>411.25020000000001</v>
      </c>
      <c r="C150" s="71">
        <v>14.3606</v>
      </c>
      <c r="D150" s="71">
        <v>425.61079999999998</v>
      </c>
      <c r="E150" s="71">
        <v>262.19</v>
      </c>
      <c r="F150" s="71">
        <v>131.72649999999999</v>
      </c>
      <c r="G150" s="71">
        <v>32.615900000000003</v>
      </c>
      <c r="H150" s="71">
        <v>57</v>
      </c>
      <c r="I150" s="71">
        <v>55.797600000000003</v>
      </c>
      <c r="J150" s="71">
        <v>0.90180000000000005</v>
      </c>
      <c r="K150" s="71">
        <v>16</v>
      </c>
      <c r="L150" s="71">
        <v>10.1721</v>
      </c>
      <c r="M150" s="71">
        <v>3.4967000000000001</v>
      </c>
      <c r="N150" s="71">
        <v>13.020200000000001</v>
      </c>
      <c r="O150" s="71">
        <v>0</v>
      </c>
      <c r="P150" s="71">
        <v>475.6454</v>
      </c>
    </row>
    <row r="151" spans="1:16" x14ac:dyDescent="0.25">
      <c r="A151" s="71" t="s">
        <v>141</v>
      </c>
      <c r="B151" s="71">
        <v>257.88940000000002</v>
      </c>
      <c r="C151" s="71">
        <v>10.495900000000001</v>
      </c>
      <c r="D151" s="71">
        <v>268.38529999999997</v>
      </c>
      <c r="E151" s="71">
        <v>223.79</v>
      </c>
      <c r="F151" s="71">
        <v>83.065299999999993</v>
      </c>
      <c r="G151" s="71">
        <v>35.181199999999997</v>
      </c>
      <c r="H151" s="71">
        <v>33</v>
      </c>
      <c r="I151" s="71">
        <v>35.185299999999998</v>
      </c>
      <c r="J151" s="71"/>
      <c r="K151" s="71">
        <v>15</v>
      </c>
      <c r="L151" s="71">
        <v>6.4143999999999997</v>
      </c>
      <c r="M151" s="71">
        <v>5.1513999999999998</v>
      </c>
      <c r="N151" s="71">
        <v>7.9640000000000004</v>
      </c>
      <c r="O151" s="71">
        <v>0</v>
      </c>
      <c r="P151" s="71">
        <v>316.68189999999998</v>
      </c>
    </row>
    <row r="152" spans="1:16" x14ac:dyDescent="0.25">
      <c r="A152" s="71" t="s">
        <v>142</v>
      </c>
      <c r="B152" s="71">
        <v>626.08619999999996</v>
      </c>
      <c r="C152" s="71">
        <v>14.8499</v>
      </c>
      <c r="D152" s="71">
        <v>640.93610000000001</v>
      </c>
      <c r="E152" s="71">
        <v>457.29</v>
      </c>
      <c r="F152" s="71">
        <v>198.36969999999999</v>
      </c>
      <c r="G152" s="71">
        <v>64.730099999999993</v>
      </c>
      <c r="H152" s="71">
        <v>78</v>
      </c>
      <c r="I152" s="71">
        <v>84.026700000000005</v>
      </c>
      <c r="J152" s="71"/>
      <c r="K152" s="71">
        <v>106</v>
      </c>
      <c r="L152" s="71">
        <v>15.3184</v>
      </c>
      <c r="M152" s="71">
        <v>54.408999999999999</v>
      </c>
      <c r="N152" s="71">
        <v>0</v>
      </c>
      <c r="O152" s="71">
        <v>0</v>
      </c>
      <c r="P152" s="71">
        <v>760.0752</v>
      </c>
    </row>
    <row r="153" spans="1:16" x14ac:dyDescent="0.25">
      <c r="A153" s="71" t="s">
        <v>143</v>
      </c>
      <c r="B153" s="71">
        <v>214.9153</v>
      </c>
      <c r="C153" s="71"/>
      <c r="D153" s="71">
        <v>214.9153</v>
      </c>
      <c r="E153" s="71">
        <v>190.19</v>
      </c>
      <c r="F153" s="71">
        <v>66.516300000000001</v>
      </c>
      <c r="G153" s="71">
        <v>30.918399999999998</v>
      </c>
      <c r="H153" s="71">
        <v>35</v>
      </c>
      <c r="I153" s="71">
        <v>28.1754</v>
      </c>
      <c r="J153" s="71">
        <v>5.1185</v>
      </c>
      <c r="K153" s="71"/>
      <c r="L153" s="71">
        <v>5.1364999999999998</v>
      </c>
      <c r="M153" s="71"/>
      <c r="N153" s="71">
        <v>0</v>
      </c>
      <c r="O153" s="71">
        <v>0</v>
      </c>
      <c r="P153" s="71">
        <v>250.9522</v>
      </c>
    </row>
    <row r="154" spans="1:16" x14ac:dyDescent="0.25">
      <c r="A154" s="71" t="s">
        <v>144</v>
      </c>
      <c r="B154" s="73">
        <v>1594.3708999999999</v>
      </c>
      <c r="C154" s="71">
        <v>66.436599999999999</v>
      </c>
      <c r="D154" s="73">
        <v>1660.8074999999999</v>
      </c>
      <c r="E154" s="73">
        <v>1288.0899999999999</v>
      </c>
      <c r="F154" s="71">
        <v>514.01990000000001</v>
      </c>
      <c r="G154" s="71">
        <v>193.51750000000001</v>
      </c>
      <c r="H154" s="71">
        <v>259</v>
      </c>
      <c r="I154" s="71">
        <v>217.7319</v>
      </c>
      <c r="J154" s="71">
        <v>30.9511</v>
      </c>
      <c r="K154" s="71">
        <v>16</v>
      </c>
      <c r="L154" s="71">
        <v>39.693300000000001</v>
      </c>
      <c r="M154" s="71"/>
      <c r="N154" s="71">
        <v>0.29480000000000001</v>
      </c>
      <c r="O154" s="71">
        <v>0</v>
      </c>
      <c r="P154" s="73">
        <v>1885.5708999999999</v>
      </c>
    </row>
    <row r="155" spans="1:16" x14ac:dyDescent="0.25">
      <c r="A155" s="71" t="s">
        <v>516</v>
      </c>
      <c r="B155" s="71">
        <v>160.93600000000001</v>
      </c>
      <c r="C155" s="71">
        <v>0.1197</v>
      </c>
      <c r="D155" s="71">
        <v>116.73090000000001</v>
      </c>
      <c r="E155" s="71">
        <v>35</v>
      </c>
      <c r="F155" s="71">
        <v>49.846699999999998</v>
      </c>
      <c r="G155" s="71"/>
      <c r="H155" s="71">
        <v>14</v>
      </c>
      <c r="I155" s="71">
        <v>15.3034</v>
      </c>
      <c r="J155" s="71"/>
      <c r="K155" s="71"/>
      <c r="L155" s="71">
        <v>2.7898999999999998</v>
      </c>
      <c r="M155" s="71"/>
      <c r="N155" s="71">
        <v>0</v>
      </c>
      <c r="O155" s="71">
        <v>0</v>
      </c>
      <c r="P155" s="71">
        <v>161.0557</v>
      </c>
    </row>
    <row r="156" spans="1:16" x14ac:dyDescent="0.25">
      <c r="A156" s="71" t="s">
        <v>145</v>
      </c>
      <c r="B156" s="73">
        <v>2642.1284000000001</v>
      </c>
      <c r="C156" s="71">
        <v>137.0206</v>
      </c>
      <c r="D156" s="73">
        <v>2779.1489999999999</v>
      </c>
      <c r="E156" s="73">
        <v>1216.17</v>
      </c>
      <c r="F156" s="71">
        <v>860.14660000000003</v>
      </c>
      <c r="G156" s="71">
        <v>89.005799999999994</v>
      </c>
      <c r="H156" s="71">
        <v>424</v>
      </c>
      <c r="I156" s="71">
        <v>364.34640000000002</v>
      </c>
      <c r="J156" s="71">
        <v>44.740200000000002</v>
      </c>
      <c r="K156" s="71">
        <v>22</v>
      </c>
      <c r="L156" s="71">
        <v>66.421700000000001</v>
      </c>
      <c r="M156" s="71"/>
      <c r="N156" s="71">
        <v>11.8667</v>
      </c>
      <c r="O156" s="71">
        <v>0</v>
      </c>
      <c r="P156" s="73">
        <v>2924.7617</v>
      </c>
    </row>
    <row r="157" spans="1:16" x14ac:dyDescent="0.25">
      <c r="A157" s="71" t="s">
        <v>146</v>
      </c>
      <c r="B157" s="73">
        <v>2788.7431000000001</v>
      </c>
      <c r="C157" s="71">
        <v>122.0111</v>
      </c>
      <c r="D157" s="73">
        <v>2910.7541999999999</v>
      </c>
      <c r="E157" s="71">
        <v>1293.45</v>
      </c>
      <c r="F157" s="71">
        <v>900.87840000000006</v>
      </c>
      <c r="G157" s="71">
        <v>98.142899999999997</v>
      </c>
      <c r="H157" s="71">
        <v>366</v>
      </c>
      <c r="I157" s="71">
        <v>381.59989999999999</v>
      </c>
      <c r="J157" s="71"/>
      <c r="K157" s="71">
        <v>19</v>
      </c>
      <c r="L157" s="71">
        <v>69.566999999999993</v>
      </c>
      <c r="M157" s="71"/>
      <c r="N157" s="71">
        <v>0</v>
      </c>
      <c r="O157" s="71">
        <v>0</v>
      </c>
      <c r="P157" s="73">
        <v>3008.8971000000001</v>
      </c>
    </row>
    <row r="158" spans="1:16" x14ac:dyDescent="0.25">
      <c r="A158" s="71" t="s">
        <v>517</v>
      </c>
      <c r="B158" s="71">
        <v>401.26650000000001</v>
      </c>
      <c r="C158" s="71">
        <v>27.2681</v>
      </c>
      <c r="D158" s="71">
        <v>329.04090000000002</v>
      </c>
      <c r="E158" s="71">
        <v>200.74</v>
      </c>
      <c r="F158" s="71">
        <v>132.63149999999999</v>
      </c>
      <c r="G158" s="71">
        <v>17.027100000000001</v>
      </c>
      <c r="H158" s="71">
        <v>49</v>
      </c>
      <c r="I158" s="71">
        <v>43.137300000000003</v>
      </c>
      <c r="J158" s="71">
        <v>4.3971</v>
      </c>
      <c r="K158" s="71"/>
      <c r="L158" s="71">
        <v>7.8640999999999996</v>
      </c>
      <c r="M158" s="71"/>
      <c r="N158" s="71">
        <v>7.8939000000000004</v>
      </c>
      <c r="O158" s="71">
        <v>0</v>
      </c>
      <c r="P158" s="71">
        <v>457.85270000000003</v>
      </c>
    </row>
    <row r="159" spans="1:16" x14ac:dyDescent="0.25">
      <c r="A159" s="71" t="s">
        <v>518</v>
      </c>
      <c r="B159" s="71">
        <v>270.36579999999998</v>
      </c>
      <c r="C159" s="71">
        <v>13.964399999999999</v>
      </c>
      <c r="D159" s="71">
        <v>224.45330000000001</v>
      </c>
      <c r="E159" s="71">
        <v>32.89</v>
      </c>
      <c r="F159" s="71">
        <v>88.000200000000007</v>
      </c>
      <c r="G159" s="71"/>
      <c r="H159" s="71">
        <v>16</v>
      </c>
      <c r="I159" s="71">
        <v>29.425799999999999</v>
      </c>
      <c r="J159" s="71"/>
      <c r="K159" s="71"/>
      <c r="L159" s="71">
        <v>5.3643999999999998</v>
      </c>
      <c r="M159" s="71"/>
      <c r="N159" s="71">
        <v>0</v>
      </c>
      <c r="O159" s="71">
        <v>0</v>
      </c>
      <c r="P159" s="71">
        <v>284.33019999999999</v>
      </c>
    </row>
    <row r="160" spans="1:16" x14ac:dyDescent="0.25">
      <c r="A160" s="71" t="s">
        <v>519</v>
      </c>
      <c r="B160" s="71">
        <v>100.4945</v>
      </c>
      <c r="C160" s="71"/>
      <c r="D160" s="71">
        <v>69.463499999999996</v>
      </c>
      <c r="E160" s="71">
        <v>39</v>
      </c>
      <c r="F160" s="71">
        <v>31.103000000000002</v>
      </c>
      <c r="G160" s="71">
        <v>1.9742</v>
      </c>
      <c r="H160" s="71">
        <v>11</v>
      </c>
      <c r="I160" s="71">
        <v>9.1067</v>
      </c>
      <c r="J160" s="71">
        <v>1.42</v>
      </c>
      <c r="K160" s="71"/>
      <c r="L160" s="71">
        <v>1.6601999999999999</v>
      </c>
      <c r="M160" s="71"/>
      <c r="N160" s="71">
        <v>0</v>
      </c>
      <c r="O160" s="71">
        <v>0</v>
      </c>
      <c r="P160" s="71">
        <v>103.8887</v>
      </c>
    </row>
    <row r="161" spans="1:16" x14ac:dyDescent="0.25">
      <c r="A161" s="71" t="s">
        <v>147</v>
      </c>
      <c r="B161" s="73">
        <v>1694.5418</v>
      </c>
      <c r="C161" s="71">
        <v>123.4033</v>
      </c>
      <c r="D161" s="73">
        <v>1817.9450999999999</v>
      </c>
      <c r="E161" s="71">
        <v>889.83</v>
      </c>
      <c r="F161" s="71">
        <v>562.654</v>
      </c>
      <c r="G161" s="71">
        <v>81.793999999999997</v>
      </c>
      <c r="H161" s="71">
        <v>314</v>
      </c>
      <c r="I161" s="71">
        <v>238.33260000000001</v>
      </c>
      <c r="J161" s="71">
        <v>56.750500000000002</v>
      </c>
      <c r="K161" s="71"/>
      <c r="L161" s="71">
        <v>43.448900000000002</v>
      </c>
      <c r="M161" s="71"/>
      <c r="N161" s="71">
        <v>2.6983000000000001</v>
      </c>
      <c r="O161" s="71">
        <v>0</v>
      </c>
      <c r="P161" s="73">
        <v>1959.1878999999999</v>
      </c>
    </row>
    <row r="162" spans="1:16" x14ac:dyDescent="0.25">
      <c r="A162" s="71" t="s">
        <v>148</v>
      </c>
      <c r="B162" s="73">
        <v>1698.5148999999999</v>
      </c>
      <c r="C162" s="71">
        <v>65.936999999999998</v>
      </c>
      <c r="D162" s="73">
        <v>1764.4519</v>
      </c>
      <c r="E162" s="71">
        <v>844.5</v>
      </c>
      <c r="F162" s="71">
        <v>546.09789999999998</v>
      </c>
      <c r="G162" s="71">
        <v>74.600499999999997</v>
      </c>
      <c r="H162" s="71">
        <v>269</v>
      </c>
      <c r="I162" s="71">
        <v>231.31960000000001</v>
      </c>
      <c r="J162" s="71">
        <v>28.260300000000001</v>
      </c>
      <c r="K162" s="71">
        <v>7</v>
      </c>
      <c r="L162" s="71">
        <v>42.170400000000001</v>
      </c>
      <c r="M162" s="71"/>
      <c r="N162" s="71">
        <v>0</v>
      </c>
      <c r="O162" s="71">
        <v>0</v>
      </c>
      <c r="P162" s="73">
        <v>1867.3126999999999</v>
      </c>
    </row>
    <row r="163" spans="1:16" x14ac:dyDescent="0.25">
      <c r="A163" s="71" t="s">
        <v>149</v>
      </c>
      <c r="B163" s="71">
        <v>391.65640000000002</v>
      </c>
      <c r="C163" s="71">
        <v>23.305499999999999</v>
      </c>
      <c r="D163" s="71">
        <v>414.96190000000001</v>
      </c>
      <c r="E163" s="71">
        <v>161</v>
      </c>
      <c r="F163" s="71">
        <v>128.4307</v>
      </c>
      <c r="G163" s="71">
        <v>8.1423000000000005</v>
      </c>
      <c r="H163" s="71">
        <v>87</v>
      </c>
      <c r="I163" s="71">
        <v>54.401499999999999</v>
      </c>
      <c r="J163" s="71">
        <v>24.448899999999998</v>
      </c>
      <c r="K163" s="71">
        <v>1</v>
      </c>
      <c r="L163" s="71">
        <v>9.9176000000000002</v>
      </c>
      <c r="M163" s="71"/>
      <c r="N163" s="71">
        <v>5.6231999999999998</v>
      </c>
      <c r="O163" s="71">
        <v>0</v>
      </c>
      <c r="P163" s="71">
        <v>453.17630000000003</v>
      </c>
    </row>
    <row r="164" spans="1:16" x14ac:dyDescent="0.25">
      <c r="A164" s="71" t="s">
        <v>150</v>
      </c>
      <c r="B164" s="73">
        <v>3237.2053000000001</v>
      </c>
      <c r="C164" s="71">
        <v>67.167699999999996</v>
      </c>
      <c r="D164" s="73">
        <v>3304.373</v>
      </c>
      <c r="E164" s="71">
        <v>892.14</v>
      </c>
      <c r="F164" s="71">
        <v>1022.7034</v>
      </c>
      <c r="G164" s="71"/>
      <c r="H164" s="71">
        <v>331</v>
      </c>
      <c r="I164" s="71">
        <v>433.20330000000001</v>
      </c>
      <c r="J164" s="71"/>
      <c r="K164" s="71">
        <v>34</v>
      </c>
      <c r="L164" s="71">
        <v>78.974500000000006</v>
      </c>
      <c r="M164" s="71"/>
      <c r="N164" s="71">
        <v>22.1053</v>
      </c>
      <c r="O164" s="71">
        <v>0</v>
      </c>
      <c r="P164" s="73">
        <v>3326.4783000000002</v>
      </c>
    </row>
    <row r="165" spans="1:16" x14ac:dyDescent="0.25">
      <c r="A165" s="71" t="s">
        <v>151</v>
      </c>
      <c r="B165" s="73">
        <v>1525.5596</v>
      </c>
      <c r="C165" s="71">
        <v>49.501300000000001</v>
      </c>
      <c r="D165" s="73">
        <v>1575.0608999999999</v>
      </c>
      <c r="E165" s="71">
        <v>694</v>
      </c>
      <c r="F165" s="71">
        <v>487.48129999999998</v>
      </c>
      <c r="G165" s="71">
        <v>51.6297</v>
      </c>
      <c r="H165" s="71">
        <v>228</v>
      </c>
      <c r="I165" s="71">
        <v>206.4905</v>
      </c>
      <c r="J165" s="71">
        <v>16.132100000000001</v>
      </c>
      <c r="K165" s="71">
        <v>5</v>
      </c>
      <c r="L165" s="71">
        <v>37.643999999999998</v>
      </c>
      <c r="M165" s="71"/>
      <c r="N165" s="71">
        <v>18.224299999999999</v>
      </c>
      <c r="O165" s="71">
        <v>0</v>
      </c>
      <c r="P165" s="73">
        <v>1661.047</v>
      </c>
    </row>
    <row r="166" spans="1:16" x14ac:dyDescent="0.25">
      <c r="A166" s="71" t="s">
        <v>152</v>
      </c>
      <c r="B166" s="71">
        <v>738.13440000000003</v>
      </c>
      <c r="C166" s="71">
        <v>18.1357</v>
      </c>
      <c r="D166" s="71">
        <v>756.27009999999996</v>
      </c>
      <c r="E166" s="71">
        <v>333.45</v>
      </c>
      <c r="F166" s="71">
        <v>234.06559999999999</v>
      </c>
      <c r="G166" s="71">
        <v>24.8461</v>
      </c>
      <c r="H166" s="71">
        <v>124</v>
      </c>
      <c r="I166" s="71">
        <v>99.147000000000006</v>
      </c>
      <c r="J166" s="71">
        <v>18.639700000000001</v>
      </c>
      <c r="K166" s="71"/>
      <c r="L166" s="71">
        <v>18.0749</v>
      </c>
      <c r="M166" s="71"/>
      <c r="N166" s="71">
        <v>0</v>
      </c>
      <c r="O166" s="71">
        <v>0</v>
      </c>
      <c r="P166" s="71">
        <v>799.7559</v>
      </c>
    </row>
    <row r="167" spans="1:16" x14ac:dyDescent="0.25">
      <c r="A167" s="71" t="s">
        <v>153</v>
      </c>
      <c r="B167" s="71">
        <v>295.31330000000003</v>
      </c>
      <c r="C167" s="71"/>
      <c r="D167" s="71">
        <v>295.31330000000003</v>
      </c>
      <c r="E167" s="71">
        <v>108</v>
      </c>
      <c r="F167" s="71">
        <v>91.399500000000003</v>
      </c>
      <c r="G167" s="71">
        <v>4.1501000000000001</v>
      </c>
      <c r="H167" s="71">
        <v>34</v>
      </c>
      <c r="I167" s="71">
        <v>38.715600000000002</v>
      </c>
      <c r="J167" s="71"/>
      <c r="K167" s="71"/>
      <c r="L167" s="71">
        <v>7.0579999999999998</v>
      </c>
      <c r="M167" s="71"/>
      <c r="N167" s="71">
        <v>0</v>
      </c>
      <c r="O167" s="71">
        <v>0</v>
      </c>
      <c r="P167" s="71">
        <v>299.46339999999998</v>
      </c>
    </row>
    <row r="168" spans="1:16" x14ac:dyDescent="0.25">
      <c r="A168" s="71" t="s">
        <v>154</v>
      </c>
      <c r="B168" s="71">
        <v>366.46570000000003</v>
      </c>
      <c r="C168" s="71"/>
      <c r="D168" s="71">
        <v>366.46570000000003</v>
      </c>
      <c r="E168" s="71">
        <v>112</v>
      </c>
      <c r="F168" s="71">
        <v>113.4211</v>
      </c>
      <c r="G168" s="71"/>
      <c r="H168" s="71">
        <v>34</v>
      </c>
      <c r="I168" s="71">
        <v>48.043700000000001</v>
      </c>
      <c r="J168" s="71"/>
      <c r="K168" s="71"/>
      <c r="L168" s="71">
        <v>8.7584999999999997</v>
      </c>
      <c r="M168" s="71"/>
      <c r="N168" s="71">
        <v>0</v>
      </c>
      <c r="O168" s="71">
        <v>0</v>
      </c>
      <c r="P168" s="71">
        <v>366.46570000000003</v>
      </c>
    </row>
    <row r="169" spans="1:16" x14ac:dyDescent="0.25">
      <c r="A169" s="71" t="s">
        <v>155</v>
      </c>
      <c r="B169" s="71">
        <v>395.04640000000001</v>
      </c>
      <c r="C169" s="71">
        <v>19.939499999999999</v>
      </c>
      <c r="D169" s="71">
        <v>414.98590000000002</v>
      </c>
      <c r="E169" s="71">
        <v>190</v>
      </c>
      <c r="F169" s="71">
        <v>128.43809999999999</v>
      </c>
      <c r="G169" s="71">
        <v>15.390499999999999</v>
      </c>
      <c r="H169" s="71">
        <v>55</v>
      </c>
      <c r="I169" s="71">
        <v>54.404699999999998</v>
      </c>
      <c r="J169" s="71">
        <v>0.44650000000000001</v>
      </c>
      <c r="K169" s="71"/>
      <c r="L169" s="71">
        <v>9.9182000000000006</v>
      </c>
      <c r="M169" s="71"/>
      <c r="N169" s="71">
        <v>0</v>
      </c>
      <c r="O169" s="71">
        <v>0</v>
      </c>
      <c r="P169" s="71">
        <v>430.8229</v>
      </c>
    </row>
    <row r="170" spans="1:16" x14ac:dyDescent="0.25">
      <c r="A170" s="71" t="s">
        <v>156</v>
      </c>
      <c r="B170" s="73">
        <v>4035.8636000000001</v>
      </c>
      <c r="C170" s="71">
        <v>131.4221</v>
      </c>
      <c r="D170" s="73">
        <v>4167.2857000000004</v>
      </c>
      <c r="E170" s="73">
        <v>1729.26</v>
      </c>
      <c r="F170" s="73">
        <v>1289.7748999999999</v>
      </c>
      <c r="G170" s="71">
        <v>109.87130000000001</v>
      </c>
      <c r="H170" s="71">
        <v>515</v>
      </c>
      <c r="I170" s="71">
        <v>546.33119999999997</v>
      </c>
      <c r="J170" s="71"/>
      <c r="K170" s="71">
        <v>114</v>
      </c>
      <c r="L170" s="71">
        <v>99.598100000000002</v>
      </c>
      <c r="M170" s="71">
        <v>8.6410999999999998</v>
      </c>
      <c r="N170" s="71">
        <v>55.572400000000002</v>
      </c>
      <c r="O170" s="71">
        <v>0</v>
      </c>
      <c r="P170" s="73">
        <v>4341.3705</v>
      </c>
    </row>
    <row r="171" spans="1:16" x14ac:dyDescent="0.25">
      <c r="A171" s="71" t="s">
        <v>157</v>
      </c>
      <c r="B171" s="73">
        <v>4646.1545999999998</v>
      </c>
      <c r="C171" s="71">
        <v>148.0754</v>
      </c>
      <c r="D171" s="73">
        <v>4794.2299999999996</v>
      </c>
      <c r="E171" s="73">
        <v>1729.38</v>
      </c>
      <c r="F171" s="73">
        <v>1483.8142</v>
      </c>
      <c r="G171" s="71">
        <v>61.391500000000001</v>
      </c>
      <c r="H171" s="71">
        <v>662</v>
      </c>
      <c r="I171" s="71">
        <v>628.52359999999999</v>
      </c>
      <c r="J171" s="71">
        <v>25.107299999999999</v>
      </c>
      <c r="K171" s="71">
        <v>79</v>
      </c>
      <c r="L171" s="71">
        <v>114.5821</v>
      </c>
      <c r="M171" s="71"/>
      <c r="N171" s="71">
        <v>41.011899999999997</v>
      </c>
      <c r="O171" s="71">
        <v>0</v>
      </c>
      <c r="P171" s="73">
        <v>4921.7407000000003</v>
      </c>
    </row>
    <row r="172" spans="1:16" x14ac:dyDescent="0.25">
      <c r="A172" s="71" t="s">
        <v>158</v>
      </c>
      <c r="B172" s="71">
        <v>656.17250000000001</v>
      </c>
      <c r="C172" s="71">
        <v>26.006599999999999</v>
      </c>
      <c r="D172" s="71">
        <v>682.17909999999995</v>
      </c>
      <c r="E172" s="71">
        <v>268.98</v>
      </c>
      <c r="F172" s="71">
        <v>211.1344</v>
      </c>
      <c r="G172" s="71">
        <v>14.461399999999999</v>
      </c>
      <c r="H172" s="71">
        <v>78</v>
      </c>
      <c r="I172" s="71">
        <v>89.433700000000002</v>
      </c>
      <c r="J172" s="71"/>
      <c r="K172" s="71">
        <v>16</v>
      </c>
      <c r="L172" s="71">
        <v>16.304099999999998</v>
      </c>
      <c r="M172" s="71"/>
      <c r="N172" s="71">
        <v>0</v>
      </c>
      <c r="O172" s="71">
        <v>0</v>
      </c>
      <c r="P172" s="71">
        <v>696.64049999999997</v>
      </c>
    </row>
    <row r="173" spans="1:16" x14ac:dyDescent="0.25">
      <c r="A173" s="71" t="s">
        <v>159</v>
      </c>
      <c r="B173" s="71">
        <v>262.67919999999998</v>
      </c>
      <c r="C173" s="71"/>
      <c r="D173" s="71">
        <v>262.67919999999998</v>
      </c>
      <c r="E173" s="71">
        <v>112.73</v>
      </c>
      <c r="F173" s="71">
        <v>81.299199999999999</v>
      </c>
      <c r="G173" s="71">
        <v>7.8577000000000004</v>
      </c>
      <c r="H173" s="71">
        <v>31</v>
      </c>
      <c r="I173" s="71">
        <v>34.437199999999997</v>
      </c>
      <c r="J173" s="71"/>
      <c r="K173" s="71"/>
      <c r="L173" s="71">
        <v>6.2779999999999996</v>
      </c>
      <c r="M173" s="71"/>
      <c r="N173" s="71">
        <v>0</v>
      </c>
      <c r="O173" s="71">
        <v>0</v>
      </c>
      <c r="P173" s="71">
        <v>270.5369</v>
      </c>
    </row>
    <row r="174" spans="1:16" x14ac:dyDescent="0.25">
      <c r="A174" s="71" t="s">
        <v>160</v>
      </c>
      <c r="B174" s="73">
        <v>1228.8666000000001</v>
      </c>
      <c r="C174" s="71">
        <v>10.8775</v>
      </c>
      <c r="D174" s="73">
        <v>1239.7440999999999</v>
      </c>
      <c r="E174" s="71">
        <v>493.18</v>
      </c>
      <c r="F174" s="71">
        <v>383.70080000000002</v>
      </c>
      <c r="G174" s="71">
        <v>27.369800000000001</v>
      </c>
      <c r="H174" s="71">
        <v>152</v>
      </c>
      <c r="I174" s="71">
        <v>162.53049999999999</v>
      </c>
      <c r="J174" s="71"/>
      <c r="K174" s="71">
        <v>17</v>
      </c>
      <c r="L174" s="71">
        <v>29.629899999999999</v>
      </c>
      <c r="M174" s="71"/>
      <c r="N174" s="71">
        <v>0</v>
      </c>
      <c r="O174" s="71">
        <v>0</v>
      </c>
      <c r="P174" s="73">
        <v>1267.1139000000001</v>
      </c>
    </row>
    <row r="175" spans="1:16" x14ac:dyDescent="0.25">
      <c r="A175" s="71" t="s">
        <v>161</v>
      </c>
      <c r="B175" s="73">
        <v>2180.6768999999999</v>
      </c>
      <c r="C175" s="71">
        <v>85.128299999999996</v>
      </c>
      <c r="D175" s="73">
        <v>2265.8051999999998</v>
      </c>
      <c r="E175" s="71">
        <v>720.61</v>
      </c>
      <c r="F175" s="71">
        <v>701.26670000000001</v>
      </c>
      <c r="G175" s="71">
        <v>4.8357999999999999</v>
      </c>
      <c r="H175" s="71">
        <v>271</v>
      </c>
      <c r="I175" s="71">
        <v>297.0471</v>
      </c>
      <c r="J175" s="71"/>
      <c r="K175" s="71">
        <v>133</v>
      </c>
      <c r="L175" s="71">
        <v>54.152700000000003</v>
      </c>
      <c r="M175" s="71">
        <v>47.308399999999999</v>
      </c>
      <c r="N175" s="71">
        <v>14.1347</v>
      </c>
      <c r="O175" s="71">
        <v>0</v>
      </c>
      <c r="P175" s="73">
        <v>2332.0841</v>
      </c>
    </row>
    <row r="176" spans="1:16" x14ac:dyDescent="0.25">
      <c r="A176" s="71" t="s">
        <v>162</v>
      </c>
      <c r="B176" s="73">
        <v>20366.317800000001</v>
      </c>
      <c r="C176" s="73">
        <v>1336.7809</v>
      </c>
      <c r="D176" s="73">
        <v>21703.098699999999</v>
      </c>
      <c r="E176" s="73">
        <v>12009.06</v>
      </c>
      <c r="F176" s="73">
        <v>6717.1090000000004</v>
      </c>
      <c r="G176" s="71">
        <v>1322.9876999999999</v>
      </c>
      <c r="H176" s="68">
        <v>2752</v>
      </c>
      <c r="I176" s="73">
        <v>2845.2761999999998</v>
      </c>
      <c r="J176" s="71"/>
      <c r="K176" s="68">
        <v>1215</v>
      </c>
      <c r="L176" s="71">
        <v>518.70410000000004</v>
      </c>
      <c r="M176" s="71">
        <v>417.77760000000001</v>
      </c>
      <c r="N176" s="71">
        <v>294.02080000000001</v>
      </c>
      <c r="O176" s="71">
        <v>0</v>
      </c>
      <c r="P176" s="73">
        <v>23737.8848</v>
      </c>
    </row>
    <row r="177" spans="1:16" x14ac:dyDescent="0.25">
      <c r="A177" s="71" t="s">
        <v>163</v>
      </c>
      <c r="B177" s="73">
        <v>1115.8611000000001</v>
      </c>
      <c r="C177" s="71">
        <v>34.667200000000001</v>
      </c>
      <c r="D177" s="73">
        <v>1150.5282999999999</v>
      </c>
      <c r="E177" s="71">
        <v>367.46</v>
      </c>
      <c r="F177" s="71">
        <v>356.08850000000001</v>
      </c>
      <c r="G177" s="71">
        <v>2.8429000000000002</v>
      </c>
      <c r="H177" s="71">
        <v>109</v>
      </c>
      <c r="I177" s="71">
        <v>150.83430000000001</v>
      </c>
      <c r="J177" s="71"/>
      <c r="K177" s="71">
        <v>9</v>
      </c>
      <c r="L177" s="71">
        <v>27.497599999999998</v>
      </c>
      <c r="M177" s="71"/>
      <c r="N177" s="71">
        <v>20.884799999999998</v>
      </c>
      <c r="O177" s="71">
        <v>0</v>
      </c>
      <c r="P177" s="73">
        <v>1174.2560000000001</v>
      </c>
    </row>
    <row r="178" spans="1:16" x14ac:dyDescent="0.25">
      <c r="A178" s="71" t="s">
        <v>164</v>
      </c>
      <c r="B178" s="71">
        <v>104.4417</v>
      </c>
      <c r="C178" s="71"/>
      <c r="D178" s="71">
        <v>104.4417</v>
      </c>
      <c r="E178" s="71">
        <v>61</v>
      </c>
      <c r="F178" s="71">
        <v>32.3247</v>
      </c>
      <c r="G178" s="71">
        <v>7.1688000000000001</v>
      </c>
      <c r="H178" s="71">
        <v>23</v>
      </c>
      <c r="I178" s="71">
        <v>13.692299999999999</v>
      </c>
      <c r="J178" s="71">
        <v>6.9808000000000003</v>
      </c>
      <c r="K178" s="71"/>
      <c r="L178" s="71">
        <v>2.4962</v>
      </c>
      <c r="M178" s="71"/>
      <c r="N178" s="71">
        <v>0</v>
      </c>
      <c r="O178" s="71">
        <v>0</v>
      </c>
      <c r="P178" s="71">
        <v>118.5913</v>
      </c>
    </row>
    <row r="179" spans="1:16" x14ac:dyDescent="0.25">
      <c r="A179" s="71" t="s">
        <v>520</v>
      </c>
      <c r="B179" s="71">
        <v>35.2669</v>
      </c>
      <c r="C179" s="71"/>
      <c r="D179" s="71">
        <v>21.500699999999998</v>
      </c>
      <c r="E179" s="71">
        <v>27.15</v>
      </c>
      <c r="F179" s="71">
        <v>10.915100000000001</v>
      </c>
      <c r="G179" s="71">
        <v>4.0587</v>
      </c>
      <c r="H179" s="71">
        <v>7</v>
      </c>
      <c r="I179" s="71">
        <v>2.8187000000000002</v>
      </c>
      <c r="J179" s="71">
        <v>3.1358999999999999</v>
      </c>
      <c r="K179" s="71"/>
      <c r="L179" s="71">
        <v>0.51390000000000002</v>
      </c>
      <c r="M179" s="71"/>
      <c r="N179" s="71">
        <v>0</v>
      </c>
      <c r="O179" s="71">
        <v>0</v>
      </c>
      <c r="P179" s="71">
        <v>42.461500000000001</v>
      </c>
    </row>
    <row r="180" spans="1:16" x14ac:dyDescent="0.25">
      <c r="A180" s="71" t="s">
        <v>521</v>
      </c>
      <c r="B180" s="71">
        <v>72.319999999999993</v>
      </c>
      <c r="C180" s="71"/>
      <c r="D180" s="71">
        <v>60.689</v>
      </c>
      <c r="E180" s="71">
        <v>12.01</v>
      </c>
      <c r="F180" s="71">
        <v>22.382999999999999</v>
      </c>
      <c r="G180" s="71"/>
      <c r="H180" s="71">
        <v>18</v>
      </c>
      <c r="I180" s="71">
        <v>7.9562999999999997</v>
      </c>
      <c r="J180" s="71">
        <v>7.5327999999999999</v>
      </c>
      <c r="K180" s="71"/>
      <c r="L180" s="71">
        <v>1.4504999999999999</v>
      </c>
      <c r="M180" s="71"/>
      <c r="N180" s="71">
        <v>0</v>
      </c>
      <c r="O180" s="71">
        <v>0</v>
      </c>
      <c r="P180" s="71">
        <v>79.852800000000002</v>
      </c>
    </row>
    <row r="181" spans="1:16" x14ac:dyDescent="0.25">
      <c r="A181" s="71" t="s">
        <v>522</v>
      </c>
      <c r="B181" s="71">
        <v>61.3307</v>
      </c>
      <c r="C181" s="71"/>
      <c r="D181" s="71">
        <v>45.113599999999998</v>
      </c>
      <c r="E181" s="71">
        <v>32</v>
      </c>
      <c r="F181" s="71">
        <v>18.9819</v>
      </c>
      <c r="G181" s="71">
        <v>3.2545000000000002</v>
      </c>
      <c r="H181" s="71">
        <v>18</v>
      </c>
      <c r="I181" s="71">
        <v>5.9143999999999997</v>
      </c>
      <c r="J181" s="71">
        <v>9.0641999999999996</v>
      </c>
      <c r="K181" s="71"/>
      <c r="L181" s="71">
        <v>1.0782</v>
      </c>
      <c r="M181" s="71"/>
      <c r="N181" s="71">
        <v>0</v>
      </c>
      <c r="O181" s="71">
        <v>0</v>
      </c>
      <c r="P181" s="71">
        <v>73.6494</v>
      </c>
    </row>
    <row r="182" spans="1:16" x14ac:dyDescent="0.25">
      <c r="A182" s="71" t="s">
        <v>165</v>
      </c>
      <c r="B182" s="71">
        <v>940.16010000000006</v>
      </c>
      <c r="C182" s="71">
        <v>32.244399999999999</v>
      </c>
      <c r="D182" s="71">
        <v>972.40449999999998</v>
      </c>
      <c r="E182" s="71">
        <v>479.04</v>
      </c>
      <c r="F182" s="71">
        <v>300.95920000000001</v>
      </c>
      <c r="G182" s="71">
        <v>44.520200000000003</v>
      </c>
      <c r="H182" s="71">
        <v>160</v>
      </c>
      <c r="I182" s="71">
        <v>127.48220000000001</v>
      </c>
      <c r="J182" s="71">
        <v>24.388300000000001</v>
      </c>
      <c r="K182" s="71">
        <v>4</v>
      </c>
      <c r="L182" s="71">
        <v>23.240500000000001</v>
      </c>
      <c r="M182" s="71"/>
      <c r="N182" s="71">
        <v>0</v>
      </c>
      <c r="O182" s="71">
        <v>0</v>
      </c>
      <c r="P182" s="73">
        <v>1041.3130000000001</v>
      </c>
    </row>
    <row r="183" spans="1:16" x14ac:dyDescent="0.25">
      <c r="A183" s="71" t="s">
        <v>166</v>
      </c>
      <c r="B183" s="71">
        <v>63.897599999999997</v>
      </c>
      <c r="C183" s="71"/>
      <c r="D183" s="71">
        <v>63.897599999999997</v>
      </c>
      <c r="E183" s="71">
        <v>36.5</v>
      </c>
      <c r="F183" s="71">
        <v>19.776299999999999</v>
      </c>
      <c r="G183" s="71">
        <v>4.1809000000000003</v>
      </c>
      <c r="H183" s="71">
        <v>15</v>
      </c>
      <c r="I183" s="71">
        <v>8.3770000000000007</v>
      </c>
      <c r="J183" s="71">
        <v>4.9672999999999998</v>
      </c>
      <c r="K183" s="71"/>
      <c r="L183" s="71">
        <v>1.5271999999999999</v>
      </c>
      <c r="M183" s="71"/>
      <c r="N183" s="71">
        <v>0</v>
      </c>
      <c r="O183" s="71">
        <v>0</v>
      </c>
      <c r="P183" s="71">
        <v>73.0458</v>
      </c>
    </row>
    <row r="184" spans="1:16" x14ac:dyDescent="0.25">
      <c r="A184" s="71" t="s">
        <v>167</v>
      </c>
      <c r="B184" s="71">
        <v>725.2423</v>
      </c>
      <c r="C184" s="71">
        <v>12.917999999999999</v>
      </c>
      <c r="D184" s="71">
        <v>738.16030000000001</v>
      </c>
      <c r="E184" s="71">
        <v>392.27</v>
      </c>
      <c r="F184" s="71">
        <v>228.4606</v>
      </c>
      <c r="G184" s="71">
        <v>40.952300000000001</v>
      </c>
      <c r="H184" s="71">
        <v>119</v>
      </c>
      <c r="I184" s="71">
        <v>96.772800000000004</v>
      </c>
      <c r="J184" s="71">
        <v>16.670400000000001</v>
      </c>
      <c r="K184" s="71"/>
      <c r="L184" s="71">
        <v>17.641999999999999</v>
      </c>
      <c r="M184" s="71"/>
      <c r="N184" s="71">
        <v>0</v>
      </c>
      <c r="O184" s="71">
        <v>0</v>
      </c>
      <c r="P184" s="71">
        <v>795.78300000000002</v>
      </c>
    </row>
    <row r="185" spans="1:16" x14ac:dyDescent="0.25">
      <c r="A185" s="71" t="s">
        <v>168</v>
      </c>
      <c r="B185" s="71">
        <v>179.02250000000001</v>
      </c>
      <c r="C185" s="71"/>
      <c r="D185" s="71">
        <v>179.02250000000001</v>
      </c>
      <c r="E185" s="71">
        <v>82</v>
      </c>
      <c r="F185" s="71">
        <v>55.407499999999999</v>
      </c>
      <c r="G185" s="71">
        <v>6.6481000000000003</v>
      </c>
      <c r="H185" s="71">
        <v>26</v>
      </c>
      <c r="I185" s="71">
        <v>23.469799999999999</v>
      </c>
      <c r="J185" s="71">
        <v>1.8976</v>
      </c>
      <c r="K185" s="71"/>
      <c r="L185" s="71">
        <v>4.2786</v>
      </c>
      <c r="M185" s="71"/>
      <c r="N185" s="71">
        <v>0</v>
      </c>
      <c r="O185" s="71">
        <v>0</v>
      </c>
      <c r="P185" s="71">
        <v>187.56819999999999</v>
      </c>
    </row>
    <row r="186" spans="1:16" x14ac:dyDescent="0.25">
      <c r="A186" s="71" t="s">
        <v>169</v>
      </c>
      <c r="B186" s="71">
        <v>137.7354</v>
      </c>
      <c r="C186" s="71"/>
      <c r="D186" s="71">
        <v>137.7354</v>
      </c>
      <c r="E186" s="71">
        <v>94</v>
      </c>
      <c r="F186" s="71">
        <v>42.629100000000001</v>
      </c>
      <c r="G186" s="71">
        <v>12.842700000000001</v>
      </c>
      <c r="H186" s="71">
        <v>21</v>
      </c>
      <c r="I186" s="71">
        <v>18.057099999999998</v>
      </c>
      <c r="J186" s="71">
        <v>2.2071999999999998</v>
      </c>
      <c r="K186" s="71"/>
      <c r="L186" s="71">
        <v>3.2919</v>
      </c>
      <c r="M186" s="71"/>
      <c r="N186" s="71">
        <v>0</v>
      </c>
      <c r="O186" s="71">
        <v>0</v>
      </c>
      <c r="P186" s="71">
        <v>152.78530000000001</v>
      </c>
    </row>
    <row r="187" spans="1:16" x14ac:dyDescent="0.25">
      <c r="A187" s="71" t="s">
        <v>170</v>
      </c>
      <c r="B187" s="71">
        <v>62.657899999999998</v>
      </c>
      <c r="C187" s="71"/>
      <c r="D187" s="71">
        <v>62.657899999999998</v>
      </c>
      <c r="E187" s="71">
        <v>53.5</v>
      </c>
      <c r="F187" s="71">
        <v>19.392600000000002</v>
      </c>
      <c r="G187" s="71">
        <v>8.5267999999999997</v>
      </c>
      <c r="H187" s="71">
        <v>13</v>
      </c>
      <c r="I187" s="71">
        <v>8.2144999999999992</v>
      </c>
      <c r="J187" s="71">
        <v>3.5891999999999999</v>
      </c>
      <c r="K187" s="71"/>
      <c r="L187" s="71">
        <v>1.4975000000000001</v>
      </c>
      <c r="M187" s="71"/>
      <c r="N187" s="71">
        <v>0</v>
      </c>
      <c r="O187" s="71">
        <v>0</v>
      </c>
      <c r="P187" s="71">
        <v>74.773899999999998</v>
      </c>
    </row>
    <row r="188" spans="1:16" x14ac:dyDescent="0.25">
      <c r="A188" s="71" t="s">
        <v>171</v>
      </c>
      <c r="B188" s="71">
        <v>632.59109999999998</v>
      </c>
      <c r="C188" s="71">
        <v>11.239100000000001</v>
      </c>
      <c r="D188" s="71">
        <v>643.83019999999999</v>
      </c>
      <c r="E188" s="71">
        <v>406.6</v>
      </c>
      <c r="F188" s="71">
        <v>199.2654</v>
      </c>
      <c r="G188" s="71">
        <v>51.833599999999997</v>
      </c>
      <c r="H188" s="71">
        <v>110</v>
      </c>
      <c r="I188" s="71">
        <v>84.406099999999995</v>
      </c>
      <c r="J188" s="71">
        <v>19.195399999999999</v>
      </c>
      <c r="K188" s="71"/>
      <c r="L188" s="71">
        <v>15.387499999999999</v>
      </c>
      <c r="M188" s="71"/>
      <c r="N188" s="71">
        <v>0</v>
      </c>
      <c r="O188" s="71">
        <v>0</v>
      </c>
      <c r="P188" s="71">
        <v>714.85919999999999</v>
      </c>
    </row>
    <row r="189" spans="1:16" x14ac:dyDescent="0.25">
      <c r="A189" s="71" t="s">
        <v>523</v>
      </c>
      <c r="B189" s="71">
        <v>70.091399999999993</v>
      </c>
      <c r="C189" s="71"/>
      <c r="D189" s="71">
        <v>51.756999999999998</v>
      </c>
      <c r="E189" s="71">
        <v>19</v>
      </c>
      <c r="F189" s="71">
        <v>21.693300000000001</v>
      </c>
      <c r="G189" s="71"/>
      <c r="H189" s="71">
        <v>6</v>
      </c>
      <c r="I189" s="71">
        <v>6.7853000000000003</v>
      </c>
      <c r="J189" s="71"/>
      <c r="K189" s="71"/>
      <c r="L189" s="71">
        <v>1.2370000000000001</v>
      </c>
      <c r="M189" s="71"/>
      <c r="N189" s="71">
        <v>0</v>
      </c>
      <c r="O189" s="71">
        <v>0</v>
      </c>
      <c r="P189" s="71">
        <v>70.091399999999993</v>
      </c>
    </row>
    <row r="190" spans="1:16" x14ac:dyDescent="0.25">
      <c r="A190" s="71" t="s">
        <v>172</v>
      </c>
      <c r="B190" s="71">
        <v>77.082400000000007</v>
      </c>
      <c r="C190" s="71"/>
      <c r="D190" s="71">
        <v>64.301900000000003</v>
      </c>
      <c r="E190" s="71">
        <v>50</v>
      </c>
      <c r="F190" s="71">
        <v>23.856999999999999</v>
      </c>
      <c r="G190" s="71">
        <v>6.5357000000000003</v>
      </c>
      <c r="H190" s="71">
        <v>11</v>
      </c>
      <c r="I190" s="71">
        <v>8.43</v>
      </c>
      <c r="J190" s="71">
        <v>1.9275</v>
      </c>
      <c r="K190" s="71"/>
      <c r="L190" s="71">
        <v>1.5367999999999999</v>
      </c>
      <c r="M190" s="71"/>
      <c r="N190" s="71">
        <v>0</v>
      </c>
      <c r="O190" s="71">
        <v>0</v>
      </c>
      <c r="P190" s="71">
        <v>85.545599999999993</v>
      </c>
    </row>
    <row r="191" spans="1:16" x14ac:dyDescent="0.25">
      <c r="A191" s="71" t="s">
        <v>524</v>
      </c>
      <c r="B191" s="71">
        <v>103.72150000000001</v>
      </c>
      <c r="C191" s="71"/>
      <c r="D191" s="71">
        <v>74.355500000000006</v>
      </c>
      <c r="E191" s="71">
        <v>61.02</v>
      </c>
      <c r="F191" s="71">
        <v>32.101799999999997</v>
      </c>
      <c r="G191" s="71">
        <v>7.2294999999999998</v>
      </c>
      <c r="H191" s="71">
        <v>10</v>
      </c>
      <c r="I191" s="71">
        <v>9.7479999999999993</v>
      </c>
      <c r="J191" s="71">
        <v>0.189</v>
      </c>
      <c r="K191" s="71"/>
      <c r="L191" s="71">
        <v>1.7770999999999999</v>
      </c>
      <c r="M191" s="71"/>
      <c r="N191" s="71">
        <v>0</v>
      </c>
      <c r="O191" s="71">
        <v>0</v>
      </c>
      <c r="P191" s="71">
        <v>111.14</v>
      </c>
    </row>
    <row r="192" spans="1:16" x14ac:dyDescent="0.25">
      <c r="A192" s="71" t="s">
        <v>525</v>
      </c>
      <c r="B192" s="71">
        <v>56.2271</v>
      </c>
      <c r="C192" s="71">
        <v>8.8200000000000001E-2</v>
      </c>
      <c r="D192" s="71">
        <v>43.0627</v>
      </c>
      <c r="E192" s="71">
        <v>21</v>
      </c>
      <c r="F192" s="71">
        <v>17.429600000000001</v>
      </c>
      <c r="G192" s="71">
        <v>0.89259999999999995</v>
      </c>
      <c r="H192" s="71">
        <v>4</v>
      </c>
      <c r="I192" s="71">
        <v>5.6455000000000002</v>
      </c>
      <c r="J192" s="71"/>
      <c r="K192" s="71"/>
      <c r="L192" s="71">
        <v>1.0291999999999999</v>
      </c>
      <c r="M192" s="71"/>
      <c r="N192" s="71">
        <v>0</v>
      </c>
      <c r="O192" s="71">
        <v>0</v>
      </c>
      <c r="P192" s="71">
        <v>57.207900000000002</v>
      </c>
    </row>
    <row r="193" spans="1:16" x14ac:dyDescent="0.25">
      <c r="A193" s="71" t="s">
        <v>173</v>
      </c>
      <c r="B193" s="71">
        <v>67.947999999999993</v>
      </c>
      <c r="C193" s="71"/>
      <c r="D193" s="71">
        <v>67.947999999999993</v>
      </c>
      <c r="E193" s="71">
        <v>30</v>
      </c>
      <c r="F193" s="71">
        <v>21.029900000000001</v>
      </c>
      <c r="G193" s="71">
        <v>2.2425000000000002</v>
      </c>
      <c r="H193" s="71">
        <v>12</v>
      </c>
      <c r="I193" s="71">
        <v>8.9079999999999995</v>
      </c>
      <c r="J193" s="71">
        <v>2.319</v>
      </c>
      <c r="K193" s="71"/>
      <c r="L193" s="71">
        <v>1.6240000000000001</v>
      </c>
      <c r="M193" s="71"/>
      <c r="N193" s="71">
        <v>0</v>
      </c>
      <c r="O193" s="71">
        <v>0</v>
      </c>
      <c r="P193" s="71">
        <v>72.509500000000003</v>
      </c>
    </row>
    <row r="194" spans="1:16" x14ac:dyDescent="0.25">
      <c r="A194" s="71" t="s">
        <v>174</v>
      </c>
      <c r="B194" s="73">
        <v>1548.0559000000001</v>
      </c>
      <c r="C194" s="71">
        <v>33.052799999999998</v>
      </c>
      <c r="D194" s="73">
        <v>1581.1087</v>
      </c>
      <c r="E194" s="71">
        <v>888.17</v>
      </c>
      <c r="F194" s="71">
        <v>489.35309999999998</v>
      </c>
      <c r="G194" s="71">
        <v>99.7042</v>
      </c>
      <c r="H194" s="71">
        <v>257</v>
      </c>
      <c r="I194" s="71">
        <v>207.2834</v>
      </c>
      <c r="J194" s="71">
        <v>37.287500000000001</v>
      </c>
      <c r="K194" s="71"/>
      <c r="L194" s="71">
        <v>37.788499999999999</v>
      </c>
      <c r="M194" s="71"/>
      <c r="N194" s="71">
        <v>28.9634</v>
      </c>
      <c r="O194" s="71">
        <v>0</v>
      </c>
      <c r="P194" s="73">
        <v>1747.0637999999999</v>
      </c>
    </row>
    <row r="195" spans="1:16" x14ac:dyDescent="0.25">
      <c r="A195" s="71" t="s">
        <v>175</v>
      </c>
      <c r="B195" s="71">
        <v>637.67600000000004</v>
      </c>
      <c r="C195" s="71">
        <v>28.892900000000001</v>
      </c>
      <c r="D195" s="71">
        <v>666.56889999999999</v>
      </c>
      <c r="E195" s="71">
        <v>268</v>
      </c>
      <c r="F195" s="71">
        <v>206.3031</v>
      </c>
      <c r="G195" s="71">
        <v>15.424200000000001</v>
      </c>
      <c r="H195" s="71">
        <v>83</v>
      </c>
      <c r="I195" s="71">
        <v>87.387200000000007</v>
      </c>
      <c r="J195" s="71"/>
      <c r="K195" s="71"/>
      <c r="L195" s="71">
        <v>15.930999999999999</v>
      </c>
      <c r="M195" s="71"/>
      <c r="N195" s="71">
        <v>8.6254000000000008</v>
      </c>
      <c r="O195" s="71">
        <v>0</v>
      </c>
      <c r="P195" s="71">
        <v>690.61850000000004</v>
      </c>
    </row>
    <row r="196" spans="1:16" x14ac:dyDescent="0.25">
      <c r="A196" s="71" t="s">
        <v>176</v>
      </c>
      <c r="B196" s="71">
        <v>235.5427</v>
      </c>
      <c r="C196" s="71"/>
      <c r="D196" s="71">
        <v>235.5427</v>
      </c>
      <c r="E196" s="71">
        <v>148.44</v>
      </c>
      <c r="F196" s="71">
        <v>72.900499999999994</v>
      </c>
      <c r="G196" s="71">
        <v>18.884899999999998</v>
      </c>
      <c r="H196" s="71">
        <v>34</v>
      </c>
      <c r="I196" s="71">
        <v>30.8796</v>
      </c>
      <c r="J196" s="71">
        <v>2.3403</v>
      </c>
      <c r="K196" s="71"/>
      <c r="L196" s="71">
        <v>5.6295000000000002</v>
      </c>
      <c r="M196" s="71"/>
      <c r="N196" s="71">
        <v>3.4354</v>
      </c>
      <c r="O196" s="71">
        <v>0</v>
      </c>
      <c r="P196" s="71">
        <v>260.20330000000001</v>
      </c>
    </row>
    <row r="197" spans="1:16" x14ac:dyDescent="0.25">
      <c r="A197" s="71" t="s">
        <v>177</v>
      </c>
      <c r="B197" s="71">
        <v>332.29419999999999</v>
      </c>
      <c r="C197" s="71"/>
      <c r="D197" s="71">
        <v>332.29419999999999</v>
      </c>
      <c r="E197" s="71">
        <v>217</v>
      </c>
      <c r="F197" s="71">
        <v>102.8451</v>
      </c>
      <c r="G197" s="71">
        <v>28.538699999999999</v>
      </c>
      <c r="H197" s="71">
        <v>30</v>
      </c>
      <c r="I197" s="71">
        <v>43.563800000000001</v>
      </c>
      <c r="J197" s="71"/>
      <c r="K197" s="71"/>
      <c r="L197" s="71">
        <v>7.9417999999999997</v>
      </c>
      <c r="M197" s="71"/>
      <c r="N197" s="71">
        <v>4.8266</v>
      </c>
      <c r="O197" s="71">
        <v>0</v>
      </c>
      <c r="P197" s="71">
        <v>365.65949999999998</v>
      </c>
    </row>
    <row r="198" spans="1:16" x14ac:dyDescent="0.25">
      <c r="A198" s="71" t="s">
        <v>178</v>
      </c>
      <c r="B198" s="71">
        <v>246.39259999999999</v>
      </c>
      <c r="C198" s="71"/>
      <c r="D198" s="71">
        <v>246.39259999999999</v>
      </c>
      <c r="E198" s="71">
        <v>120.79</v>
      </c>
      <c r="F198" s="71">
        <v>76.258499999999998</v>
      </c>
      <c r="G198" s="71">
        <v>11.132899999999999</v>
      </c>
      <c r="H198" s="71">
        <v>31</v>
      </c>
      <c r="I198" s="71">
        <v>32.302100000000003</v>
      </c>
      <c r="J198" s="71"/>
      <c r="K198" s="71">
        <v>2</v>
      </c>
      <c r="L198" s="71">
        <v>5.8887999999999998</v>
      </c>
      <c r="M198" s="71"/>
      <c r="N198" s="71">
        <v>0</v>
      </c>
      <c r="O198" s="71">
        <v>0</v>
      </c>
      <c r="P198" s="71">
        <v>257.52550000000002</v>
      </c>
    </row>
    <row r="199" spans="1:16" x14ac:dyDescent="0.25">
      <c r="A199" s="71" t="s">
        <v>179</v>
      </c>
      <c r="B199" s="71">
        <v>49.522399999999998</v>
      </c>
      <c r="C199" s="71"/>
      <c r="D199" s="71">
        <v>49.522399999999998</v>
      </c>
      <c r="E199" s="71">
        <v>41.42</v>
      </c>
      <c r="F199" s="71">
        <v>15.327199999999999</v>
      </c>
      <c r="G199" s="71">
        <v>6.5232000000000001</v>
      </c>
      <c r="H199" s="71">
        <v>8</v>
      </c>
      <c r="I199" s="71">
        <v>6.4923999999999999</v>
      </c>
      <c r="J199" s="71">
        <v>1.1307</v>
      </c>
      <c r="K199" s="71"/>
      <c r="L199" s="71">
        <v>1.1836</v>
      </c>
      <c r="M199" s="71"/>
      <c r="N199" s="71">
        <v>0</v>
      </c>
      <c r="O199" s="71">
        <v>0</v>
      </c>
      <c r="P199" s="71">
        <v>57.176299999999998</v>
      </c>
    </row>
    <row r="200" spans="1:16" x14ac:dyDescent="0.25">
      <c r="A200" s="71" t="s">
        <v>180</v>
      </c>
      <c r="B200" s="71">
        <v>243.64340000000001</v>
      </c>
      <c r="C200" s="71"/>
      <c r="D200" s="71">
        <v>243.64340000000001</v>
      </c>
      <c r="E200" s="71">
        <v>83</v>
      </c>
      <c r="F200" s="71">
        <v>75.407600000000002</v>
      </c>
      <c r="G200" s="71">
        <v>1.8980999999999999</v>
      </c>
      <c r="H200" s="71">
        <v>20</v>
      </c>
      <c r="I200" s="71">
        <v>31.941600000000001</v>
      </c>
      <c r="J200" s="71"/>
      <c r="K200" s="71"/>
      <c r="L200" s="71">
        <v>5.8231000000000002</v>
      </c>
      <c r="M200" s="71"/>
      <c r="N200" s="71">
        <v>0</v>
      </c>
      <c r="O200" s="71">
        <v>0</v>
      </c>
      <c r="P200" s="71">
        <v>245.54150000000001</v>
      </c>
    </row>
    <row r="201" spans="1:16" x14ac:dyDescent="0.25">
      <c r="A201" s="71" t="s">
        <v>181</v>
      </c>
      <c r="B201" s="71">
        <v>234.15090000000001</v>
      </c>
      <c r="C201" s="71"/>
      <c r="D201" s="71">
        <v>234.15090000000001</v>
      </c>
      <c r="E201" s="71">
        <v>86</v>
      </c>
      <c r="F201" s="71">
        <v>72.469700000000003</v>
      </c>
      <c r="G201" s="71">
        <v>3.3826000000000001</v>
      </c>
      <c r="H201" s="71">
        <v>24</v>
      </c>
      <c r="I201" s="71">
        <v>30.697199999999999</v>
      </c>
      <c r="J201" s="71"/>
      <c r="K201" s="71"/>
      <c r="L201" s="71">
        <v>5.5961999999999996</v>
      </c>
      <c r="M201" s="71"/>
      <c r="N201" s="71">
        <v>0</v>
      </c>
      <c r="O201" s="71">
        <v>0</v>
      </c>
      <c r="P201" s="71">
        <v>237.5335</v>
      </c>
    </row>
    <row r="202" spans="1:16" x14ac:dyDescent="0.25">
      <c r="A202" s="71" t="s">
        <v>182</v>
      </c>
      <c r="B202" s="71">
        <v>347.5385</v>
      </c>
      <c r="C202" s="71">
        <v>11.6509</v>
      </c>
      <c r="D202" s="71">
        <v>359.18939999999998</v>
      </c>
      <c r="E202" s="71">
        <v>121</v>
      </c>
      <c r="F202" s="71">
        <v>111.1691</v>
      </c>
      <c r="G202" s="71">
        <v>2.4577</v>
      </c>
      <c r="H202" s="71">
        <v>54</v>
      </c>
      <c r="I202" s="71">
        <v>47.089700000000001</v>
      </c>
      <c r="J202" s="71">
        <v>5.1826999999999996</v>
      </c>
      <c r="K202" s="71"/>
      <c r="L202" s="71">
        <v>8.5846</v>
      </c>
      <c r="M202" s="71"/>
      <c r="N202" s="71">
        <v>2.3022999999999998</v>
      </c>
      <c r="O202" s="71">
        <v>0</v>
      </c>
      <c r="P202" s="71">
        <v>369.13209999999998</v>
      </c>
    </row>
    <row r="203" spans="1:16" x14ac:dyDescent="0.25">
      <c r="A203" s="71" t="s">
        <v>183</v>
      </c>
      <c r="B203" s="71">
        <v>583.1961</v>
      </c>
      <c r="C203" s="71">
        <v>8.0542999999999996</v>
      </c>
      <c r="D203" s="71">
        <v>591.25040000000001</v>
      </c>
      <c r="E203" s="71">
        <v>278.58</v>
      </c>
      <c r="F203" s="71">
        <v>182.99199999999999</v>
      </c>
      <c r="G203" s="71">
        <v>23.896999999999998</v>
      </c>
      <c r="H203" s="71">
        <v>71</v>
      </c>
      <c r="I203" s="71">
        <v>77.512900000000002</v>
      </c>
      <c r="J203" s="71"/>
      <c r="K203" s="71">
        <v>1</v>
      </c>
      <c r="L203" s="71">
        <v>14.1309</v>
      </c>
      <c r="M203" s="71"/>
      <c r="N203" s="71">
        <v>0</v>
      </c>
      <c r="O203" s="71">
        <v>0</v>
      </c>
      <c r="P203" s="71">
        <v>615.14739999999995</v>
      </c>
    </row>
    <row r="204" spans="1:16" x14ac:dyDescent="0.25">
      <c r="A204" s="71" t="s">
        <v>184</v>
      </c>
      <c r="B204" s="71">
        <v>240.59909999999999</v>
      </c>
      <c r="C204" s="71"/>
      <c r="D204" s="71">
        <v>240.59909999999999</v>
      </c>
      <c r="E204" s="71">
        <v>85.5</v>
      </c>
      <c r="F204" s="71">
        <v>74.465400000000002</v>
      </c>
      <c r="G204" s="71">
        <v>2.7585999999999999</v>
      </c>
      <c r="H204" s="71">
        <v>58</v>
      </c>
      <c r="I204" s="71">
        <v>31.5425</v>
      </c>
      <c r="J204" s="71">
        <v>19.8431</v>
      </c>
      <c r="K204" s="71"/>
      <c r="L204" s="71">
        <v>5.7503000000000002</v>
      </c>
      <c r="M204" s="71"/>
      <c r="N204" s="71">
        <v>0</v>
      </c>
      <c r="O204" s="71">
        <v>0</v>
      </c>
      <c r="P204" s="71">
        <v>263.20080000000002</v>
      </c>
    </row>
    <row r="205" spans="1:16" x14ac:dyDescent="0.25">
      <c r="A205" s="71" t="s">
        <v>526</v>
      </c>
      <c r="B205" s="71">
        <v>254.83080000000001</v>
      </c>
      <c r="C205" s="71">
        <v>13.6442</v>
      </c>
      <c r="D205" s="71">
        <v>191.67150000000001</v>
      </c>
      <c r="E205" s="71">
        <v>112</v>
      </c>
      <c r="F205" s="71">
        <v>83.093000000000004</v>
      </c>
      <c r="G205" s="71">
        <v>7.2267000000000001</v>
      </c>
      <c r="H205" s="71">
        <v>28</v>
      </c>
      <c r="I205" s="71">
        <v>25.1281</v>
      </c>
      <c r="J205" s="71">
        <v>2.1539000000000001</v>
      </c>
      <c r="K205" s="71">
        <v>1</v>
      </c>
      <c r="L205" s="71">
        <v>4.5808999999999997</v>
      </c>
      <c r="M205" s="71"/>
      <c r="N205" s="71">
        <v>0</v>
      </c>
      <c r="O205" s="71">
        <v>0</v>
      </c>
      <c r="P205" s="71">
        <v>277.85559999999998</v>
      </c>
    </row>
    <row r="206" spans="1:16" x14ac:dyDescent="0.25">
      <c r="A206" s="71" t="s">
        <v>185</v>
      </c>
      <c r="B206" s="73">
        <v>1114.4621999999999</v>
      </c>
      <c r="C206" s="71">
        <v>48.783000000000001</v>
      </c>
      <c r="D206" s="73">
        <v>1163.2452000000001</v>
      </c>
      <c r="E206" s="71">
        <v>783.35</v>
      </c>
      <c r="F206" s="71">
        <v>360.02440000000001</v>
      </c>
      <c r="G206" s="71">
        <v>105.8314</v>
      </c>
      <c r="H206" s="71">
        <v>176</v>
      </c>
      <c r="I206" s="71">
        <v>152.50139999999999</v>
      </c>
      <c r="J206" s="71">
        <v>17.623899999999999</v>
      </c>
      <c r="K206" s="71">
        <v>13</v>
      </c>
      <c r="L206" s="71">
        <v>27.801600000000001</v>
      </c>
      <c r="M206" s="71"/>
      <c r="N206" s="71">
        <v>0</v>
      </c>
      <c r="O206" s="71">
        <v>0</v>
      </c>
      <c r="P206" s="73">
        <v>1286.7004999999999</v>
      </c>
    </row>
    <row r="207" spans="1:16" x14ac:dyDescent="0.25">
      <c r="A207" s="71" t="s">
        <v>186</v>
      </c>
      <c r="B207" s="73">
        <v>1062.2497000000001</v>
      </c>
      <c r="C207" s="71">
        <v>33.994700000000002</v>
      </c>
      <c r="D207" s="73">
        <v>1096.2444</v>
      </c>
      <c r="E207" s="71">
        <v>644.96</v>
      </c>
      <c r="F207" s="71">
        <v>339.2876</v>
      </c>
      <c r="G207" s="71">
        <v>76.418099999999995</v>
      </c>
      <c r="H207" s="71">
        <v>152</v>
      </c>
      <c r="I207" s="71">
        <v>143.7176</v>
      </c>
      <c r="J207" s="71">
        <v>6.2118000000000002</v>
      </c>
      <c r="K207" s="71">
        <v>55</v>
      </c>
      <c r="L207" s="71">
        <v>26.200199999999999</v>
      </c>
      <c r="M207" s="71">
        <v>17.279900000000001</v>
      </c>
      <c r="N207" s="71">
        <v>0</v>
      </c>
      <c r="O207" s="71">
        <v>0</v>
      </c>
      <c r="P207" s="73">
        <v>1196.1541999999999</v>
      </c>
    </row>
    <row r="208" spans="1:16" x14ac:dyDescent="0.25">
      <c r="A208" s="71" t="s">
        <v>527</v>
      </c>
      <c r="B208" s="71">
        <v>462.73809999999997</v>
      </c>
      <c r="C208" s="71">
        <v>15.908799999999999</v>
      </c>
      <c r="D208" s="71">
        <v>350.50119999999998</v>
      </c>
      <c r="E208" s="71">
        <v>264.77999999999997</v>
      </c>
      <c r="F208" s="71">
        <v>148.1412</v>
      </c>
      <c r="G208" s="71">
        <v>29.159700000000001</v>
      </c>
      <c r="H208" s="71">
        <v>49</v>
      </c>
      <c r="I208" s="71">
        <v>45.950699999999998</v>
      </c>
      <c r="J208" s="71">
        <v>2.2869999999999999</v>
      </c>
      <c r="K208" s="71">
        <v>4</v>
      </c>
      <c r="L208" s="71">
        <v>8.3770000000000007</v>
      </c>
      <c r="M208" s="71"/>
      <c r="N208" s="71">
        <v>0</v>
      </c>
      <c r="O208" s="71">
        <v>0</v>
      </c>
      <c r="P208" s="71">
        <v>510.09359999999998</v>
      </c>
    </row>
    <row r="209" spans="1:16" x14ac:dyDescent="0.25">
      <c r="A209" s="71" t="s">
        <v>187</v>
      </c>
      <c r="B209" s="73">
        <v>1908.6929</v>
      </c>
      <c r="C209" s="71">
        <v>103.39109999999999</v>
      </c>
      <c r="D209" s="73">
        <v>2012.0840000000001</v>
      </c>
      <c r="E209" s="73">
        <v>1221.94</v>
      </c>
      <c r="F209" s="71">
        <v>622.74</v>
      </c>
      <c r="G209" s="71">
        <v>149.80000000000001</v>
      </c>
      <c r="H209" s="71">
        <v>392</v>
      </c>
      <c r="I209" s="71">
        <v>263.7842</v>
      </c>
      <c r="J209" s="71">
        <v>96.161799999999999</v>
      </c>
      <c r="K209" s="71">
        <v>32</v>
      </c>
      <c r="L209" s="71">
        <v>48.088799999999999</v>
      </c>
      <c r="M209" s="71"/>
      <c r="N209" s="71">
        <v>14.701599999999999</v>
      </c>
      <c r="O209" s="71">
        <v>0</v>
      </c>
      <c r="P209" s="73">
        <v>2272.7474000000002</v>
      </c>
    </row>
    <row r="210" spans="1:16" x14ac:dyDescent="0.25">
      <c r="A210" s="71" t="s">
        <v>528</v>
      </c>
      <c r="B210" s="71">
        <v>297.38319999999999</v>
      </c>
      <c r="C210" s="71"/>
      <c r="D210" s="71">
        <v>205.14420000000001</v>
      </c>
      <c r="E210" s="71">
        <v>132.69999999999999</v>
      </c>
      <c r="F210" s="71">
        <v>92.040099999999995</v>
      </c>
      <c r="G210" s="71">
        <v>10.164999999999999</v>
      </c>
      <c r="H210" s="71">
        <v>42</v>
      </c>
      <c r="I210" s="71">
        <v>26.894400000000001</v>
      </c>
      <c r="J210" s="71">
        <v>11.3292</v>
      </c>
      <c r="K210" s="71"/>
      <c r="L210" s="71">
        <v>4.9028999999999998</v>
      </c>
      <c r="M210" s="71"/>
      <c r="N210" s="71">
        <v>0</v>
      </c>
      <c r="O210" s="71">
        <v>0</v>
      </c>
      <c r="P210" s="71">
        <v>318.87740000000002</v>
      </c>
    </row>
    <row r="211" spans="1:16" x14ac:dyDescent="0.25">
      <c r="A211" s="71" t="s">
        <v>529</v>
      </c>
      <c r="B211" s="71">
        <v>222.73910000000001</v>
      </c>
      <c r="C211" s="71">
        <v>5.4038000000000004</v>
      </c>
      <c r="D211" s="71">
        <v>168.29820000000001</v>
      </c>
      <c r="E211" s="71">
        <v>124.41</v>
      </c>
      <c r="F211" s="71">
        <v>70.610200000000006</v>
      </c>
      <c r="G211" s="71">
        <v>13.4499</v>
      </c>
      <c r="H211" s="71">
        <v>36</v>
      </c>
      <c r="I211" s="71">
        <v>22.0639</v>
      </c>
      <c r="J211" s="71">
        <v>10.4521</v>
      </c>
      <c r="K211" s="71"/>
      <c r="L211" s="71">
        <v>4.0223000000000004</v>
      </c>
      <c r="M211" s="71"/>
      <c r="N211" s="71">
        <v>4.6003999999999996</v>
      </c>
      <c r="O211" s="71">
        <v>0</v>
      </c>
      <c r="P211" s="71">
        <v>256.64530000000002</v>
      </c>
    </row>
    <row r="212" spans="1:16" x14ac:dyDescent="0.25">
      <c r="A212" s="71" t="s">
        <v>530</v>
      </c>
      <c r="B212" s="71">
        <v>618.56269999999995</v>
      </c>
      <c r="C212" s="71">
        <v>17.818300000000001</v>
      </c>
      <c r="D212" s="71">
        <v>469.32159999999999</v>
      </c>
      <c r="E212" s="71">
        <v>283.02</v>
      </c>
      <c r="F212" s="71">
        <v>196.9599</v>
      </c>
      <c r="G212" s="71">
        <v>21.515000000000001</v>
      </c>
      <c r="H212" s="71">
        <v>61</v>
      </c>
      <c r="I212" s="71">
        <v>61.528100000000002</v>
      </c>
      <c r="J212" s="71"/>
      <c r="K212" s="71">
        <v>13</v>
      </c>
      <c r="L212" s="71">
        <v>11.216799999999999</v>
      </c>
      <c r="M212" s="71">
        <v>1.0699000000000001</v>
      </c>
      <c r="N212" s="71">
        <v>0</v>
      </c>
      <c r="O212" s="71">
        <v>0</v>
      </c>
      <c r="P212" s="71">
        <v>658.96590000000003</v>
      </c>
    </row>
    <row r="213" spans="1:16" x14ac:dyDescent="0.25">
      <c r="A213" s="71" t="s">
        <v>188</v>
      </c>
      <c r="B213" s="71">
        <v>256.24290000000002</v>
      </c>
      <c r="C213" s="71"/>
      <c r="D213" s="71">
        <v>256.24290000000002</v>
      </c>
      <c r="E213" s="71">
        <v>200</v>
      </c>
      <c r="F213" s="71">
        <v>79.307199999999995</v>
      </c>
      <c r="G213" s="71">
        <v>30.173200000000001</v>
      </c>
      <c r="H213" s="71">
        <v>46</v>
      </c>
      <c r="I213" s="71">
        <v>33.593400000000003</v>
      </c>
      <c r="J213" s="71">
        <v>9.3048999999999999</v>
      </c>
      <c r="K213" s="71"/>
      <c r="L213" s="71">
        <v>6.1242000000000001</v>
      </c>
      <c r="M213" s="71"/>
      <c r="N213" s="71">
        <v>0</v>
      </c>
      <c r="O213" s="71">
        <v>0</v>
      </c>
      <c r="P213" s="71">
        <v>295.721</v>
      </c>
    </row>
    <row r="214" spans="1:16" x14ac:dyDescent="0.25">
      <c r="A214" s="71" t="s">
        <v>189</v>
      </c>
      <c r="B214" s="71">
        <v>847.98159999999996</v>
      </c>
      <c r="C214" s="71">
        <v>44.0306</v>
      </c>
      <c r="D214" s="71">
        <v>892.01220000000001</v>
      </c>
      <c r="E214" s="71">
        <v>537.66</v>
      </c>
      <c r="F214" s="71">
        <v>276.07780000000002</v>
      </c>
      <c r="G214" s="71">
        <v>65.395600000000002</v>
      </c>
      <c r="H214" s="71">
        <v>138</v>
      </c>
      <c r="I214" s="71">
        <v>116.94280000000001</v>
      </c>
      <c r="J214" s="71">
        <v>15.792899999999999</v>
      </c>
      <c r="K214" s="71">
        <v>1</v>
      </c>
      <c r="L214" s="71">
        <v>21.319099999999999</v>
      </c>
      <c r="M214" s="71"/>
      <c r="N214" s="71">
        <v>16.419799999999999</v>
      </c>
      <c r="O214" s="71">
        <v>0</v>
      </c>
      <c r="P214" s="73">
        <v>989.62049999999999</v>
      </c>
    </row>
    <row r="215" spans="1:16" x14ac:dyDescent="0.25">
      <c r="A215" s="71" t="s">
        <v>531</v>
      </c>
      <c r="B215" s="71">
        <v>125.5789</v>
      </c>
      <c r="C215" s="71">
        <v>2.8831000000000002</v>
      </c>
      <c r="D215" s="71">
        <v>84.136399999999995</v>
      </c>
      <c r="E215" s="71">
        <v>79.569999999999993</v>
      </c>
      <c r="F215" s="71">
        <v>39.759</v>
      </c>
      <c r="G215" s="71">
        <v>9.9527999999999999</v>
      </c>
      <c r="H215" s="71">
        <v>17</v>
      </c>
      <c r="I215" s="71">
        <v>11.0303</v>
      </c>
      <c r="J215" s="71">
        <v>4.4772999999999996</v>
      </c>
      <c r="K215" s="71"/>
      <c r="L215" s="71">
        <v>2.0108999999999999</v>
      </c>
      <c r="M215" s="71"/>
      <c r="N215" s="71">
        <v>0</v>
      </c>
      <c r="O215" s="71">
        <v>0</v>
      </c>
      <c r="P215" s="71">
        <v>142.8921</v>
      </c>
    </row>
    <row r="216" spans="1:16" x14ac:dyDescent="0.25">
      <c r="A216" s="71" t="s">
        <v>190</v>
      </c>
      <c r="B216" s="71">
        <v>328.65539999999999</v>
      </c>
      <c r="C216" s="71"/>
      <c r="D216" s="71">
        <v>328.65539999999999</v>
      </c>
      <c r="E216" s="71">
        <v>225.5</v>
      </c>
      <c r="F216" s="71">
        <v>101.7188</v>
      </c>
      <c r="G216" s="71">
        <v>30.9453</v>
      </c>
      <c r="H216" s="71">
        <v>68</v>
      </c>
      <c r="I216" s="71">
        <v>43.0867</v>
      </c>
      <c r="J216" s="71">
        <v>18.684999999999999</v>
      </c>
      <c r="K216" s="71"/>
      <c r="L216" s="71">
        <v>7.8548999999999998</v>
      </c>
      <c r="M216" s="71"/>
      <c r="N216" s="71">
        <v>0</v>
      </c>
      <c r="O216" s="71">
        <v>0</v>
      </c>
      <c r="P216" s="71">
        <v>378.28570000000002</v>
      </c>
    </row>
    <row r="217" spans="1:16" x14ac:dyDescent="0.25">
      <c r="A217" s="71" t="s">
        <v>191</v>
      </c>
      <c r="B217" s="73">
        <v>4099.3558000000003</v>
      </c>
      <c r="C217" s="71">
        <v>162.74719999999999</v>
      </c>
      <c r="D217" s="73">
        <v>4262.1030000000001</v>
      </c>
      <c r="E217" s="73">
        <v>2300.92</v>
      </c>
      <c r="F217" s="73">
        <v>1319.1208999999999</v>
      </c>
      <c r="G217" s="71">
        <v>245.44980000000001</v>
      </c>
      <c r="H217" s="71">
        <v>621</v>
      </c>
      <c r="I217" s="71">
        <v>558.76170000000002</v>
      </c>
      <c r="J217" s="71">
        <v>46.678699999999999</v>
      </c>
      <c r="K217" s="71">
        <v>71</v>
      </c>
      <c r="L217" s="71">
        <v>101.8643</v>
      </c>
      <c r="M217" s="71"/>
      <c r="N217" s="71">
        <v>0</v>
      </c>
      <c r="O217" s="71">
        <v>0</v>
      </c>
      <c r="P217" s="73">
        <v>4554.2314999999999</v>
      </c>
    </row>
    <row r="218" spans="1:16" x14ac:dyDescent="0.25">
      <c r="A218" s="71" t="s">
        <v>192</v>
      </c>
      <c r="B218" s="73">
        <v>13522.863799999999</v>
      </c>
      <c r="C218" s="71">
        <v>331</v>
      </c>
      <c r="D218" s="73">
        <v>13853.863799999999</v>
      </c>
      <c r="E218" s="73">
        <v>4086.38</v>
      </c>
      <c r="F218" s="73">
        <v>4287.7708000000002</v>
      </c>
      <c r="G218" s="71"/>
      <c r="H218" s="68">
        <v>1669</v>
      </c>
      <c r="I218" s="73">
        <v>1816.2415000000001</v>
      </c>
      <c r="J218" s="71"/>
      <c r="K218" s="71">
        <v>196</v>
      </c>
      <c r="L218" s="71">
        <v>331.10730000000001</v>
      </c>
      <c r="M218" s="71"/>
      <c r="N218" s="71">
        <v>0</v>
      </c>
      <c r="O218" s="71">
        <v>0</v>
      </c>
      <c r="P218" s="73">
        <v>13853.863799999999</v>
      </c>
    </row>
    <row r="219" spans="1:16" x14ac:dyDescent="0.25">
      <c r="A219" s="71" t="s">
        <v>193</v>
      </c>
      <c r="B219" s="73">
        <v>4051.0697</v>
      </c>
      <c r="C219" s="71">
        <v>123.91589999999999</v>
      </c>
      <c r="D219" s="73">
        <v>4174.9856</v>
      </c>
      <c r="E219" s="71">
        <v>1021.47</v>
      </c>
      <c r="F219" s="73">
        <v>1292.1579999999999</v>
      </c>
      <c r="G219" s="71"/>
      <c r="H219" s="71">
        <v>554</v>
      </c>
      <c r="I219" s="71">
        <v>547.34059999999999</v>
      </c>
      <c r="J219" s="71">
        <v>4.9945000000000004</v>
      </c>
      <c r="K219" s="71">
        <v>38</v>
      </c>
      <c r="L219" s="71">
        <v>99.782200000000003</v>
      </c>
      <c r="M219" s="71"/>
      <c r="N219" s="71">
        <v>0</v>
      </c>
      <c r="O219" s="71">
        <v>0</v>
      </c>
      <c r="P219" s="73">
        <v>4179.9800999999998</v>
      </c>
    </row>
    <row r="220" spans="1:16" x14ac:dyDescent="0.25">
      <c r="A220" s="71" t="s">
        <v>194</v>
      </c>
      <c r="B220" s="73">
        <v>1772.4358</v>
      </c>
      <c r="C220" s="71">
        <v>23.5184</v>
      </c>
      <c r="D220" s="73">
        <v>1795.9541999999999</v>
      </c>
      <c r="E220" s="71">
        <v>600</v>
      </c>
      <c r="F220" s="71">
        <v>555.84780000000001</v>
      </c>
      <c r="G220" s="71">
        <v>11.038</v>
      </c>
      <c r="H220" s="71">
        <v>263</v>
      </c>
      <c r="I220" s="71">
        <v>235.4496</v>
      </c>
      <c r="J220" s="71">
        <v>20.662800000000001</v>
      </c>
      <c r="K220" s="71">
        <v>8</v>
      </c>
      <c r="L220" s="71">
        <v>42.923299999999998</v>
      </c>
      <c r="M220" s="71"/>
      <c r="N220" s="71">
        <v>7.2397999999999998</v>
      </c>
      <c r="O220" s="71">
        <v>0</v>
      </c>
      <c r="P220" s="73">
        <v>1834.8948</v>
      </c>
    </row>
    <row r="221" spans="1:16" x14ac:dyDescent="0.25">
      <c r="A221" s="71" t="s">
        <v>195</v>
      </c>
      <c r="B221" s="73">
        <v>16139.55</v>
      </c>
      <c r="C221" s="71">
        <v>380.60399999999998</v>
      </c>
      <c r="D221" s="73">
        <v>16520.153999999999</v>
      </c>
      <c r="E221" s="73">
        <v>3877.32</v>
      </c>
      <c r="F221" s="73">
        <v>5112.9876999999997</v>
      </c>
      <c r="G221" s="71"/>
      <c r="H221" s="68">
        <v>1800</v>
      </c>
      <c r="I221" s="73">
        <v>2165.7921999999999</v>
      </c>
      <c r="J221" s="71"/>
      <c r="K221" s="71">
        <v>426</v>
      </c>
      <c r="L221" s="71">
        <v>394.83170000000001</v>
      </c>
      <c r="M221" s="71">
        <v>18.701000000000001</v>
      </c>
      <c r="N221" s="71">
        <v>0</v>
      </c>
      <c r="O221" s="71">
        <v>0</v>
      </c>
      <c r="P221" s="73">
        <v>16538.855</v>
      </c>
    </row>
    <row r="222" spans="1:16" x14ac:dyDescent="0.25">
      <c r="A222" s="71" t="s">
        <v>196</v>
      </c>
      <c r="B222" s="73">
        <v>4070.2411999999999</v>
      </c>
      <c r="C222" s="71">
        <v>2.1113</v>
      </c>
      <c r="D222" s="73">
        <v>4072.3525</v>
      </c>
      <c r="E222" s="73">
        <v>3773.1</v>
      </c>
      <c r="F222" s="73">
        <v>1260.3931</v>
      </c>
      <c r="G222" s="71">
        <v>628.17669999999998</v>
      </c>
      <c r="H222" s="71">
        <v>757</v>
      </c>
      <c r="I222" s="71">
        <v>533.8854</v>
      </c>
      <c r="J222" s="71">
        <v>167.33590000000001</v>
      </c>
      <c r="K222" s="71">
        <v>516</v>
      </c>
      <c r="L222" s="71">
        <v>97.3292</v>
      </c>
      <c r="M222" s="71">
        <v>251.20249999999999</v>
      </c>
      <c r="N222" s="71">
        <v>122.1002</v>
      </c>
      <c r="O222" s="71">
        <v>0</v>
      </c>
      <c r="P222" s="73">
        <v>5241.1678000000002</v>
      </c>
    </row>
    <row r="223" spans="1:16" x14ac:dyDescent="0.25">
      <c r="A223" s="71" t="s">
        <v>197</v>
      </c>
      <c r="B223" s="73">
        <v>6744.2052999999996</v>
      </c>
      <c r="C223" s="71">
        <v>321.6832</v>
      </c>
      <c r="D223" s="73">
        <v>7065.8885</v>
      </c>
      <c r="E223" s="73">
        <v>4511.3900000000003</v>
      </c>
      <c r="F223" s="73">
        <v>2186.8924999999999</v>
      </c>
      <c r="G223" s="71">
        <v>581.12440000000004</v>
      </c>
      <c r="H223" s="68">
        <v>1236</v>
      </c>
      <c r="I223" s="71">
        <v>926.33799999999997</v>
      </c>
      <c r="J223" s="71">
        <v>232.2465</v>
      </c>
      <c r="K223" s="71">
        <v>566</v>
      </c>
      <c r="L223" s="71">
        <v>168.87469999999999</v>
      </c>
      <c r="M223" s="71">
        <v>238.27520000000001</v>
      </c>
      <c r="N223" s="71">
        <v>69.792100000000005</v>
      </c>
      <c r="O223" s="71">
        <v>0</v>
      </c>
      <c r="P223" s="73">
        <v>8187.3266999999996</v>
      </c>
    </row>
    <row r="224" spans="1:16" x14ac:dyDescent="0.25">
      <c r="A224" s="71" t="s">
        <v>198</v>
      </c>
      <c r="B224" s="73">
        <v>3025.2716999999998</v>
      </c>
      <c r="C224" s="71">
        <v>84.645499999999998</v>
      </c>
      <c r="D224" s="73">
        <v>3109.9171999999999</v>
      </c>
      <c r="E224" s="73">
        <v>2232.5500000000002</v>
      </c>
      <c r="F224" s="71">
        <v>962.51940000000002</v>
      </c>
      <c r="G224" s="71">
        <v>317.5077</v>
      </c>
      <c r="H224" s="71">
        <v>419</v>
      </c>
      <c r="I224" s="71">
        <v>407.71010000000001</v>
      </c>
      <c r="J224" s="71">
        <v>8.4673999999999996</v>
      </c>
      <c r="K224" s="71">
        <v>544</v>
      </c>
      <c r="L224" s="71">
        <v>74.326999999999998</v>
      </c>
      <c r="M224" s="71">
        <v>281.80380000000002</v>
      </c>
      <c r="N224" s="71">
        <v>0</v>
      </c>
      <c r="O224" s="71">
        <v>0</v>
      </c>
      <c r="P224" s="73">
        <v>3717.6961000000001</v>
      </c>
    </row>
    <row r="225" spans="1:16" x14ac:dyDescent="0.25">
      <c r="A225" s="71" t="s">
        <v>199</v>
      </c>
      <c r="B225" s="71">
        <v>626.68430000000001</v>
      </c>
      <c r="C225" s="71">
        <v>16.7395</v>
      </c>
      <c r="D225" s="71">
        <v>643.42380000000003</v>
      </c>
      <c r="E225" s="71">
        <v>106</v>
      </c>
      <c r="F225" s="71">
        <v>199.1397</v>
      </c>
      <c r="G225" s="71"/>
      <c r="H225" s="71">
        <v>54</v>
      </c>
      <c r="I225" s="71">
        <v>84.352900000000005</v>
      </c>
      <c r="J225" s="71"/>
      <c r="K225" s="71"/>
      <c r="L225" s="71">
        <v>15.377800000000001</v>
      </c>
      <c r="M225" s="71"/>
      <c r="N225" s="71">
        <v>0</v>
      </c>
      <c r="O225" s="71">
        <v>0</v>
      </c>
      <c r="P225" s="71">
        <v>643.42380000000003</v>
      </c>
    </row>
    <row r="226" spans="1:16" x14ac:dyDescent="0.25">
      <c r="A226" s="71" t="s">
        <v>200</v>
      </c>
      <c r="B226" s="73">
        <v>12326.713599999999</v>
      </c>
      <c r="C226" s="71">
        <v>356.40600000000001</v>
      </c>
      <c r="D226" s="73">
        <v>12683.1196</v>
      </c>
      <c r="E226" s="73">
        <v>9263.2000000000007</v>
      </c>
      <c r="F226" s="73">
        <v>3925.4254999999998</v>
      </c>
      <c r="G226" s="71">
        <v>1334.4436000000001</v>
      </c>
      <c r="H226" s="68">
        <v>1578</v>
      </c>
      <c r="I226" s="73">
        <v>1662.7570000000001</v>
      </c>
      <c r="J226" s="71"/>
      <c r="K226" s="71">
        <v>1186</v>
      </c>
      <c r="L226" s="71">
        <v>303.1266</v>
      </c>
      <c r="M226" s="71">
        <v>529.72410000000002</v>
      </c>
      <c r="N226" s="71">
        <v>180.16</v>
      </c>
      <c r="O226" s="71">
        <v>0</v>
      </c>
      <c r="P226" s="73">
        <v>14727.4473</v>
      </c>
    </row>
    <row r="227" spans="1:16" x14ac:dyDescent="0.25">
      <c r="A227" s="71" t="s">
        <v>201</v>
      </c>
      <c r="B227" s="73">
        <v>11346.3475</v>
      </c>
      <c r="C227" s="71">
        <v>382.1259</v>
      </c>
      <c r="D227" s="73">
        <v>11728.473400000001</v>
      </c>
      <c r="E227" s="73">
        <v>13646.34</v>
      </c>
      <c r="F227" s="73">
        <v>3629.9625000000001</v>
      </c>
      <c r="G227" s="73">
        <v>2504.0944</v>
      </c>
      <c r="H227" s="68">
        <v>1523</v>
      </c>
      <c r="I227" s="73">
        <v>1537.6029000000001</v>
      </c>
      <c r="J227" s="71"/>
      <c r="K227" s="68">
        <v>3298</v>
      </c>
      <c r="L227" s="71">
        <v>280.31049999999999</v>
      </c>
      <c r="M227" s="73">
        <v>1810.6137000000001</v>
      </c>
      <c r="N227" s="71">
        <v>140.90620000000001</v>
      </c>
      <c r="O227" s="71">
        <v>0</v>
      </c>
      <c r="P227" s="73">
        <v>16184.0877</v>
      </c>
    </row>
    <row r="228" spans="1:16" x14ac:dyDescent="0.25">
      <c r="A228" s="71" t="s">
        <v>202</v>
      </c>
      <c r="B228" s="73">
        <v>2068.8101999999999</v>
      </c>
      <c r="C228" s="71">
        <v>19.175699999999999</v>
      </c>
      <c r="D228" s="73">
        <v>2087.9859000000001</v>
      </c>
      <c r="E228" s="73">
        <v>1644.79</v>
      </c>
      <c r="F228" s="71">
        <v>646.23159999999996</v>
      </c>
      <c r="G228" s="71">
        <v>249.6396</v>
      </c>
      <c r="H228" s="71">
        <v>330</v>
      </c>
      <c r="I228" s="71">
        <v>273.73500000000001</v>
      </c>
      <c r="J228" s="71">
        <v>42.198799999999999</v>
      </c>
      <c r="K228" s="71">
        <v>142</v>
      </c>
      <c r="L228" s="71">
        <v>49.902900000000002</v>
      </c>
      <c r="M228" s="71">
        <v>55.258299999999998</v>
      </c>
      <c r="N228" s="71">
        <v>0</v>
      </c>
      <c r="O228" s="71">
        <v>0</v>
      </c>
      <c r="P228" s="73">
        <v>2435.0826000000002</v>
      </c>
    </row>
    <row r="229" spans="1:16" x14ac:dyDescent="0.25">
      <c r="A229" s="71" t="s">
        <v>203</v>
      </c>
      <c r="B229" s="73">
        <v>997.53470000000004</v>
      </c>
      <c r="C229" s="71">
        <v>58.963000000000001</v>
      </c>
      <c r="D229" s="73">
        <v>1056.4976999999999</v>
      </c>
      <c r="E229" s="71">
        <v>721.81</v>
      </c>
      <c r="F229" s="71">
        <v>326.98599999999999</v>
      </c>
      <c r="G229" s="71">
        <v>98.706000000000003</v>
      </c>
      <c r="H229" s="71">
        <v>44</v>
      </c>
      <c r="I229" s="71">
        <v>138.5068</v>
      </c>
      <c r="J229" s="71"/>
      <c r="K229" s="71">
        <v>4</v>
      </c>
      <c r="L229" s="71">
        <v>25.250299999999999</v>
      </c>
      <c r="M229" s="71"/>
      <c r="N229" s="71">
        <v>14.846500000000001</v>
      </c>
      <c r="O229" s="71">
        <v>0</v>
      </c>
      <c r="P229" s="73">
        <v>1170.0501999999999</v>
      </c>
    </row>
    <row r="230" spans="1:16" x14ac:dyDescent="0.25">
      <c r="A230" s="71" t="s">
        <v>204</v>
      </c>
      <c r="B230" s="73">
        <v>1370.8846000000001</v>
      </c>
      <c r="C230" s="71">
        <v>110.5252</v>
      </c>
      <c r="D230" s="73">
        <v>1481.4097999999999</v>
      </c>
      <c r="E230" s="73">
        <v>1419.92</v>
      </c>
      <c r="F230" s="71">
        <v>458.49630000000002</v>
      </c>
      <c r="G230" s="71">
        <v>240.35589999999999</v>
      </c>
      <c r="H230" s="71">
        <v>121</v>
      </c>
      <c r="I230" s="71">
        <v>194.21279999999999</v>
      </c>
      <c r="J230" s="71"/>
      <c r="K230" s="71">
        <v>1009</v>
      </c>
      <c r="L230" s="71">
        <v>35.405700000000003</v>
      </c>
      <c r="M230" s="71">
        <v>584.15660000000003</v>
      </c>
      <c r="N230" s="71">
        <v>45.369599999999998</v>
      </c>
      <c r="O230" s="71">
        <v>0</v>
      </c>
      <c r="P230" s="73">
        <v>2351.2919000000002</v>
      </c>
    </row>
    <row r="231" spans="1:16" x14ac:dyDescent="0.25">
      <c r="A231" s="71" t="s">
        <v>205</v>
      </c>
      <c r="B231" s="71">
        <v>669.22749999999996</v>
      </c>
      <c r="C231" s="71">
        <v>2.7197</v>
      </c>
      <c r="D231" s="71">
        <v>671.94719999999995</v>
      </c>
      <c r="E231" s="71">
        <v>758.25</v>
      </c>
      <c r="F231" s="71">
        <v>207.96770000000001</v>
      </c>
      <c r="G231" s="71">
        <v>137.57060000000001</v>
      </c>
      <c r="H231" s="71">
        <v>69</v>
      </c>
      <c r="I231" s="71">
        <v>88.092299999999994</v>
      </c>
      <c r="J231" s="71"/>
      <c r="K231" s="71">
        <v>6</v>
      </c>
      <c r="L231" s="71">
        <v>16.0595</v>
      </c>
      <c r="M231" s="71"/>
      <c r="N231" s="71">
        <v>0</v>
      </c>
      <c r="O231" s="71">
        <v>0</v>
      </c>
      <c r="P231" s="71">
        <v>809.51779999999997</v>
      </c>
    </row>
    <row r="232" spans="1:16" x14ac:dyDescent="0.25">
      <c r="A232" s="71" t="s">
        <v>206</v>
      </c>
      <c r="B232" s="71">
        <v>166.1328</v>
      </c>
      <c r="C232" s="71"/>
      <c r="D232" s="71">
        <v>166.1328</v>
      </c>
      <c r="E232" s="71">
        <v>163.29</v>
      </c>
      <c r="F232" s="71">
        <v>51.418100000000003</v>
      </c>
      <c r="G232" s="71">
        <v>27.968</v>
      </c>
      <c r="H232" s="71">
        <v>25</v>
      </c>
      <c r="I232" s="71">
        <v>21.78</v>
      </c>
      <c r="J232" s="71">
        <v>2.415</v>
      </c>
      <c r="K232" s="71">
        <v>7</v>
      </c>
      <c r="L232" s="71">
        <v>3.9706000000000001</v>
      </c>
      <c r="M232" s="71">
        <v>1.8177000000000001</v>
      </c>
      <c r="N232" s="71">
        <v>3.5973999999999999</v>
      </c>
      <c r="O232" s="71">
        <v>0</v>
      </c>
      <c r="P232" s="71">
        <v>201.93090000000001</v>
      </c>
    </row>
    <row r="233" spans="1:16" x14ac:dyDescent="0.25">
      <c r="A233" s="71" t="s">
        <v>207</v>
      </c>
      <c r="B233" s="71">
        <v>377.9941</v>
      </c>
      <c r="C233" s="71">
        <v>21.309899999999999</v>
      </c>
      <c r="D233" s="71">
        <v>399.30399999999997</v>
      </c>
      <c r="E233" s="71">
        <v>356</v>
      </c>
      <c r="F233" s="71">
        <v>123.58459999999999</v>
      </c>
      <c r="G233" s="71">
        <v>58.103900000000003</v>
      </c>
      <c r="H233" s="71">
        <v>40</v>
      </c>
      <c r="I233" s="71">
        <v>52.348799999999997</v>
      </c>
      <c r="J233" s="71"/>
      <c r="K233" s="71">
        <v>131</v>
      </c>
      <c r="L233" s="71">
        <v>9.5434000000000001</v>
      </c>
      <c r="M233" s="71">
        <v>72.873999999999995</v>
      </c>
      <c r="N233" s="71">
        <v>11.030799999999999</v>
      </c>
      <c r="O233" s="71">
        <v>0</v>
      </c>
      <c r="P233" s="71">
        <v>541.31269999999995</v>
      </c>
    </row>
    <row r="234" spans="1:16" x14ac:dyDescent="0.25">
      <c r="A234" s="71" t="s">
        <v>208</v>
      </c>
      <c r="B234" s="71">
        <v>324.2253</v>
      </c>
      <c r="C234" s="71">
        <v>17.275700000000001</v>
      </c>
      <c r="D234" s="71">
        <v>341.50099999999998</v>
      </c>
      <c r="E234" s="71">
        <v>352.6</v>
      </c>
      <c r="F234" s="71">
        <v>105.69459999999999</v>
      </c>
      <c r="G234" s="71">
        <v>61.726399999999998</v>
      </c>
      <c r="H234" s="71">
        <v>50</v>
      </c>
      <c r="I234" s="71">
        <v>44.770800000000001</v>
      </c>
      <c r="J234" s="71">
        <v>3.9218999999999999</v>
      </c>
      <c r="K234" s="71">
        <v>10</v>
      </c>
      <c r="L234" s="71">
        <v>8.1618999999999993</v>
      </c>
      <c r="M234" s="71">
        <v>1.1029</v>
      </c>
      <c r="N234" s="71">
        <v>12.2402</v>
      </c>
      <c r="O234" s="71">
        <v>0</v>
      </c>
      <c r="P234" s="71">
        <v>420.49239999999998</v>
      </c>
    </row>
    <row r="235" spans="1:16" x14ac:dyDescent="0.25">
      <c r="A235" s="71" t="s">
        <v>210</v>
      </c>
      <c r="B235" s="71">
        <v>559.14949999999999</v>
      </c>
      <c r="C235" s="71">
        <v>12.2271</v>
      </c>
      <c r="D235" s="71">
        <v>571.37660000000005</v>
      </c>
      <c r="E235" s="71">
        <v>538.36</v>
      </c>
      <c r="F235" s="71">
        <v>176.84110000000001</v>
      </c>
      <c r="G235" s="71">
        <v>90.3797</v>
      </c>
      <c r="H235" s="71">
        <v>54</v>
      </c>
      <c r="I235" s="71">
        <v>74.907499999999999</v>
      </c>
      <c r="J235" s="71"/>
      <c r="K235" s="71">
        <v>366</v>
      </c>
      <c r="L235" s="71">
        <v>13.655900000000001</v>
      </c>
      <c r="M235" s="71">
        <v>211.40649999999999</v>
      </c>
      <c r="N235" s="71">
        <v>15.954000000000001</v>
      </c>
      <c r="O235" s="71">
        <v>0</v>
      </c>
      <c r="P235" s="71">
        <v>889.11680000000001</v>
      </c>
    </row>
    <row r="236" spans="1:16" x14ac:dyDescent="0.25">
      <c r="A236" s="71" t="s">
        <v>211</v>
      </c>
      <c r="B236" s="71">
        <v>97.516499999999994</v>
      </c>
      <c r="C236" s="71">
        <v>14.415699999999999</v>
      </c>
      <c r="D236" s="71">
        <v>111.93219999999999</v>
      </c>
      <c r="E236" s="71">
        <v>99.86</v>
      </c>
      <c r="F236" s="71">
        <v>34.643000000000001</v>
      </c>
      <c r="G236" s="71">
        <v>16.304200000000002</v>
      </c>
      <c r="H236" s="71">
        <v>9</v>
      </c>
      <c r="I236" s="71">
        <v>14.674300000000001</v>
      </c>
      <c r="J236" s="71"/>
      <c r="K236" s="71">
        <v>32</v>
      </c>
      <c r="L236" s="71">
        <v>2.6751999999999998</v>
      </c>
      <c r="M236" s="71">
        <v>17.594899999999999</v>
      </c>
      <c r="N236" s="71">
        <v>0</v>
      </c>
      <c r="O236" s="71">
        <v>0</v>
      </c>
      <c r="P236" s="71">
        <v>145.8313</v>
      </c>
    </row>
    <row r="237" spans="1:16" x14ac:dyDescent="0.25">
      <c r="A237" s="71" t="s">
        <v>212</v>
      </c>
      <c r="B237" s="73">
        <v>1256.3496</v>
      </c>
      <c r="C237" s="71">
        <v>106.0232</v>
      </c>
      <c r="D237" s="73">
        <v>1362.3728000000001</v>
      </c>
      <c r="E237" s="71">
        <v>351</v>
      </c>
      <c r="F237" s="71">
        <v>421.65440000000001</v>
      </c>
      <c r="G237" s="71"/>
      <c r="H237" s="71">
        <v>106</v>
      </c>
      <c r="I237" s="71">
        <v>178.6071</v>
      </c>
      <c r="J237" s="71"/>
      <c r="K237" s="71">
        <v>40</v>
      </c>
      <c r="L237" s="71">
        <v>32.560699999999997</v>
      </c>
      <c r="M237" s="71">
        <v>4.4635999999999996</v>
      </c>
      <c r="N237" s="71">
        <v>9.5333000000000006</v>
      </c>
      <c r="O237" s="71">
        <v>0</v>
      </c>
      <c r="P237" s="73">
        <v>1376.3697</v>
      </c>
    </row>
    <row r="238" spans="1:16" x14ac:dyDescent="0.25">
      <c r="A238" s="71" t="s">
        <v>213</v>
      </c>
      <c r="B238" s="71">
        <v>354.23820000000001</v>
      </c>
      <c r="C238" s="71"/>
      <c r="D238" s="71">
        <v>354.23820000000001</v>
      </c>
      <c r="E238" s="71">
        <v>319</v>
      </c>
      <c r="F238" s="71">
        <v>109.6367</v>
      </c>
      <c r="G238" s="71">
        <v>52.340800000000002</v>
      </c>
      <c r="H238" s="71">
        <v>33</v>
      </c>
      <c r="I238" s="71">
        <v>46.440600000000003</v>
      </c>
      <c r="J238" s="71"/>
      <c r="K238" s="71">
        <v>227</v>
      </c>
      <c r="L238" s="71">
        <v>8.4663000000000004</v>
      </c>
      <c r="M238" s="71">
        <v>131.12020000000001</v>
      </c>
      <c r="N238" s="71">
        <v>0</v>
      </c>
      <c r="O238" s="71">
        <v>0</v>
      </c>
      <c r="P238" s="71">
        <v>537.69920000000002</v>
      </c>
    </row>
    <row r="239" spans="1:16" x14ac:dyDescent="0.25">
      <c r="A239" s="71" t="s">
        <v>214</v>
      </c>
      <c r="B239" s="71">
        <v>617.09289999999999</v>
      </c>
      <c r="C239" s="71">
        <v>28.580300000000001</v>
      </c>
      <c r="D239" s="71">
        <v>645.67319999999995</v>
      </c>
      <c r="E239" s="71">
        <v>616.88</v>
      </c>
      <c r="F239" s="71">
        <v>199.83590000000001</v>
      </c>
      <c r="G239" s="71">
        <v>104.261</v>
      </c>
      <c r="H239" s="71">
        <v>126</v>
      </c>
      <c r="I239" s="71">
        <v>84.647800000000004</v>
      </c>
      <c r="J239" s="71">
        <v>31.014199999999999</v>
      </c>
      <c r="K239" s="71">
        <v>28</v>
      </c>
      <c r="L239" s="71">
        <v>15.4316</v>
      </c>
      <c r="M239" s="71">
        <v>7.5410000000000004</v>
      </c>
      <c r="N239" s="71">
        <v>18.1815</v>
      </c>
      <c r="O239" s="71">
        <v>0</v>
      </c>
      <c r="P239" s="71">
        <v>806.67089999999996</v>
      </c>
    </row>
    <row r="240" spans="1:16" x14ac:dyDescent="0.25">
      <c r="A240" s="71" t="s">
        <v>215</v>
      </c>
      <c r="B240" s="71">
        <v>667.53510000000006</v>
      </c>
      <c r="C240" s="71">
        <v>1.79</v>
      </c>
      <c r="D240" s="71">
        <v>669.32510000000002</v>
      </c>
      <c r="E240" s="71">
        <v>655.99</v>
      </c>
      <c r="F240" s="71">
        <v>207.15610000000001</v>
      </c>
      <c r="G240" s="71">
        <v>112.2085</v>
      </c>
      <c r="H240" s="71">
        <v>76</v>
      </c>
      <c r="I240" s="71">
        <v>87.748500000000007</v>
      </c>
      <c r="J240" s="71"/>
      <c r="K240" s="71">
        <v>70</v>
      </c>
      <c r="L240" s="71">
        <v>15.9969</v>
      </c>
      <c r="M240" s="71">
        <v>32.401899999999998</v>
      </c>
      <c r="N240" s="71">
        <v>25.876100000000001</v>
      </c>
      <c r="O240" s="71">
        <v>0</v>
      </c>
      <c r="P240" s="71">
        <v>839.8116</v>
      </c>
    </row>
    <row r="241" spans="1:16" x14ac:dyDescent="0.25">
      <c r="A241" s="71" t="s">
        <v>217</v>
      </c>
      <c r="B241" s="73">
        <v>1364.1614999999999</v>
      </c>
      <c r="C241" s="71">
        <v>78.257400000000004</v>
      </c>
      <c r="D241" s="73">
        <v>1442.4188999999999</v>
      </c>
      <c r="E241" s="73">
        <v>1173.8399999999999</v>
      </c>
      <c r="F241" s="71">
        <v>446.42860000000002</v>
      </c>
      <c r="G241" s="71">
        <v>181.8528</v>
      </c>
      <c r="H241" s="71">
        <v>124</v>
      </c>
      <c r="I241" s="71">
        <v>189.1011</v>
      </c>
      <c r="J241" s="71"/>
      <c r="K241" s="71">
        <v>621</v>
      </c>
      <c r="L241" s="71">
        <v>34.473799999999997</v>
      </c>
      <c r="M241" s="71">
        <v>351.91570000000002</v>
      </c>
      <c r="N241" s="71">
        <v>6.7234999999999996</v>
      </c>
      <c r="O241" s="71">
        <v>0</v>
      </c>
      <c r="P241" s="73">
        <v>1982.9109000000001</v>
      </c>
    </row>
    <row r="242" spans="1:16" x14ac:dyDescent="0.25">
      <c r="A242" s="71" t="s">
        <v>218</v>
      </c>
      <c r="B242" s="71">
        <v>171.51169999999999</v>
      </c>
      <c r="C242" s="71">
        <v>2.4220999999999999</v>
      </c>
      <c r="D242" s="71">
        <v>173.93379999999999</v>
      </c>
      <c r="E242" s="71">
        <v>167.57</v>
      </c>
      <c r="F242" s="71">
        <v>53.832500000000003</v>
      </c>
      <c r="G242" s="71">
        <v>28.4344</v>
      </c>
      <c r="H242" s="71">
        <v>24</v>
      </c>
      <c r="I242" s="71">
        <v>22.802700000000002</v>
      </c>
      <c r="J242" s="71">
        <v>0.89800000000000002</v>
      </c>
      <c r="K242" s="71"/>
      <c r="L242" s="71">
        <v>4.157</v>
      </c>
      <c r="M242" s="71"/>
      <c r="N242" s="71">
        <v>0</v>
      </c>
      <c r="O242" s="71">
        <v>0</v>
      </c>
      <c r="P242" s="71">
        <v>203.2662</v>
      </c>
    </row>
    <row r="243" spans="1:16" x14ac:dyDescent="0.25">
      <c r="A243" s="71" t="s">
        <v>219</v>
      </c>
      <c r="B243" s="71">
        <v>824.84439999999995</v>
      </c>
      <c r="C243" s="71"/>
      <c r="D243" s="71">
        <v>824.84439999999995</v>
      </c>
      <c r="E243" s="71">
        <v>710.19</v>
      </c>
      <c r="F243" s="71">
        <v>255.2893</v>
      </c>
      <c r="G243" s="71">
        <v>113.7252</v>
      </c>
      <c r="H243" s="71">
        <v>84</v>
      </c>
      <c r="I243" s="71">
        <v>108.1371</v>
      </c>
      <c r="J243" s="71"/>
      <c r="K243" s="71">
        <v>46</v>
      </c>
      <c r="L243" s="71">
        <v>19.713799999999999</v>
      </c>
      <c r="M243" s="71">
        <v>15.771699999999999</v>
      </c>
      <c r="N243" s="71">
        <v>0</v>
      </c>
      <c r="O243" s="71">
        <v>0</v>
      </c>
      <c r="P243" s="73">
        <v>954.34130000000005</v>
      </c>
    </row>
    <row r="244" spans="1:16" x14ac:dyDescent="0.25">
      <c r="A244" s="71" t="s">
        <v>220</v>
      </c>
      <c r="B244" s="71">
        <v>81.141400000000004</v>
      </c>
      <c r="C244" s="71">
        <v>2.3692000000000002</v>
      </c>
      <c r="D244" s="71">
        <v>83.510599999999997</v>
      </c>
      <c r="E244" s="71">
        <v>94.38</v>
      </c>
      <c r="F244" s="71">
        <v>25.846499999999999</v>
      </c>
      <c r="G244" s="71">
        <v>17.133400000000002</v>
      </c>
      <c r="H244" s="71">
        <v>8</v>
      </c>
      <c r="I244" s="71">
        <v>10.9482</v>
      </c>
      <c r="J244" s="71"/>
      <c r="K244" s="71"/>
      <c r="L244" s="71">
        <v>1.9959</v>
      </c>
      <c r="M244" s="71"/>
      <c r="N244" s="71">
        <v>0</v>
      </c>
      <c r="O244" s="71">
        <v>0</v>
      </c>
      <c r="P244" s="71">
        <v>100.64400000000001</v>
      </c>
    </row>
    <row r="245" spans="1:16" x14ac:dyDescent="0.25">
      <c r="A245" s="71" t="s">
        <v>221</v>
      </c>
      <c r="B245" s="71">
        <v>887.91030000000001</v>
      </c>
      <c r="C245" s="71">
        <v>402.40390000000002</v>
      </c>
      <c r="D245" s="73">
        <v>1290.3142</v>
      </c>
      <c r="E245" s="71">
        <v>487</v>
      </c>
      <c r="F245" s="71">
        <v>399.35219999999998</v>
      </c>
      <c r="G245" s="71">
        <v>21.911899999999999</v>
      </c>
      <c r="H245" s="71">
        <v>133</v>
      </c>
      <c r="I245" s="71">
        <v>169.1602</v>
      </c>
      <c r="J245" s="71"/>
      <c r="K245" s="71">
        <v>105</v>
      </c>
      <c r="L245" s="71">
        <v>30.8385</v>
      </c>
      <c r="M245" s="71">
        <v>44.496899999999997</v>
      </c>
      <c r="N245" s="71">
        <v>9.8064</v>
      </c>
      <c r="O245" s="71">
        <v>0</v>
      </c>
      <c r="P245" s="73">
        <v>1366.5293999999999</v>
      </c>
    </row>
    <row r="246" spans="1:16" x14ac:dyDescent="0.25">
      <c r="A246" s="71" t="s">
        <v>222</v>
      </c>
      <c r="B246" s="71">
        <v>227.3355</v>
      </c>
      <c r="C246" s="71"/>
      <c r="D246" s="71">
        <v>227.3355</v>
      </c>
      <c r="E246" s="71">
        <v>226.4</v>
      </c>
      <c r="F246" s="71">
        <v>70.360299999999995</v>
      </c>
      <c r="G246" s="71">
        <v>39.009900000000002</v>
      </c>
      <c r="H246" s="71">
        <v>26</v>
      </c>
      <c r="I246" s="71">
        <v>29.803699999999999</v>
      </c>
      <c r="J246" s="71"/>
      <c r="K246" s="71">
        <v>1</v>
      </c>
      <c r="L246" s="71">
        <v>5.4333</v>
      </c>
      <c r="M246" s="71"/>
      <c r="N246" s="71">
        <v>5.7950999999999997</v>
      </c>
      <c r="O246" s="71">
        <v>0</v>
      </c>
      <c r="P246" s="71">
        <v>272.14049999999997</v>
      </c>
    </row>
    <row r="247" spans="1:16" x14ac:dyDescent="0.25">
      <c r="A247" s="71" t="s">
        <v>1165</v>
      </c>
      <c r="B247" s="71">
        <v>321.05880000000002</v>
      </c>
      <c r="C247" s="71">
        <v>11.250400000000001</v>
      </c>
      <c r="D247" s="71">
        <v>332.30919999999998</v>
      </c>
      <c r="E247" s="71">
        <v>223</v>
      </c>
      <c r="F247" s="71">
        <v>102.8497</v>
      </c>
      <c r="G247" s="71">
        <v>30.037600000000001</v>
      </c>
      <c r="H247" s="71">
        <v>59</v>
      </c>
      <c r="I247" s="71">
        <v>43.5657</v>
      </c>
      <c r="J247" s="71">
        <v>11.575699999999999</v>
      </c>
      <c r="K247" s="71">
        <v>15</v>
      </c>
      <c r="L247" s="71">
        <v>7.9421999999999997</v>
      </c>
      <c r="M247" s="71">
        <v>4.2347000000000001</v>
      </c>
      <c r="N247" s="71">
        <v>6.8090000000000002</v>
      </c>
      <c r="O247" s="71">
        <v>0</v>
      </c>
      <c r="P247" s="71">
        <v>384.96620000000001</v>
      </c>
    </row>
    <row r="248" spans="1:16" x14ac:dyDescent="0.25">
      <c r="A248" s="71" t="s">
        <v>1223</v>
      </c>
      <c r="B248" s="71">
        <v>144.5531</v>
      </c>
      <c r="C248" s="71"/>
      <c r="D248" s="71">
        <v>144.5531</v>
      </c>
      <c r="E248" s="71">
        <v>132.54</v>
      </c>
      <c r="F248" s="71">
        <v>44.739199999999997</v>
      </c>
      <c r="G248" s="71">
        <v>21.950199999999999</v>
      </c>
      <c r="H248" s="71">
        <v>20</v>
      </c>
      <c r="I248" s="71">
        <v>18.950900000000001</v>
      </c>
      <c r="J248" s="71">
        <v>0.78680000000000005</v>
      </c>
      <c r="K248" s="71">
        <v>27</v>
      </c>
      <c r="L248" s="71">
        <v>3.4548000000000001</v>
      </c>
      <c r="M248" s="71">
        <v>14.1271</v>
      </c>
      <c r="N248" s="71">
        <v>0</v>
      </c>
      <c r="O248" s="71">
        <v>0</v>
      </c>
      <c r="P248" s="71">
        <v>181.41720000000001</v>
      </c>
    </row>
    <row r="249" spans="1:16" x14ac:dyDescent="0.25">
      <c r="A249" s="71" t="s">
        <v>223</v>
      </c>
      <c r="B249" s="73">
        <v>3031.8825999999999</v>
      </c>
      <c r="C249" s="71">
        <v>60.012099999999997</v>
      </c>
      <c r="D249" s="73">
        <v>3091.8946999999998</v>
      </c>
      <c r="E249" s="71">
        <v>1218.5999999999999</v>
      </c>
      <c r="F249" s="71">
        <v>956.94140000000004</v>
      </c>
      <c r="G249" s="71">
        <v>65.414599999999993</v>
      </c>
      <c r="H249" s="71">
        <v>395</v>
      </c>
      <c r="I249" s="71">
        <v>405.34739999999999</v>
      </c>
      <c r="J249" s="71"/>
      <c r="K249" s="71">
        <v>39</v>
      </c>
      <c r="L249" s="71">
        <v>73.896299999999997</v>
      </c>
      <c r="M249" s="71"/>
      <c r="N249" s="71">
        <v>0</v>
      </c>
      <c r="O249" s="71">
        <v>0</v>
      </c>
      <c r="P249" s="73">
        <v>3157.3092999999999</v>
      </c>
    </row>
    <row r="250" spans="1:16" x14ac:dyDescent="0.25">
      <c r="A250" s="71" t="s">
        <v>532</v>
      </c>
      <c r="B250" s="71">
        <v>155.92230000000001</v>
      </c>
      <c r="C250" s="71"/>
      <c r="D250" s="71">
        <v>106.8874</v>
      </c>
      <c r="E250" s="71">
        <v>87</v>
      </c>
      <c r="F250" s="71">
        <v>48.258000000000003</v>
      </c>
      <c r="G250" s="71">
        <v>9.6854999999999993</v>
      </c>
      <c r="H250" s="71">
        <v>8</v>
      </c>
      <c r="I250" s="71">
        <v>14.0129</v>
      </c>
      <c r="J250" s="71"/>
      <c r="K250" s="71">
        <v>2</v>
      </c>
      <c r="L250" s="71">
        <v>2.5546000000000002</v>
      </c>
      <c r="M250" s="71"/>
      <c r="N250" s="71">
        <v>0</v>
      </c>
      <c r="O250" s="71">
        <v>0</v>
      </c>
      <c r="P250" s="71">
        <v>165.6078</v>
      </c>
    </row>
    <row r="251" spans="1:16" x14ac:dyDescent="0.25">
      <c r="A251" s="71" t="s">
        <v>224</v>
      </c>
      <c r="B251" s="71">
        <v>430.42439999999999</v>
      </c>
      <c r="C251" s="71">
        <v>15.0976</v>
      </c>
      <c r="D251" s="71">
        <v>445.52199999999999</v>
      </c>
      <c r="E251" s="71">
        <v>198.7</v>
      </c>
      <c r="F251" s="71">
        <v>137.88910000000001</v>
      </c>
      <c r="G251" s="71">
        <v>15.2027</v>
      </c>
      <c r="H251" s="71">
        <v>47</v>
      </c>
      <c r="I251" s="71">
        <v>58.407899999999998</v>
      </c>
      <c r="J251" s="71"/>
      <c r="K251" s="71">
        <v>8</v>
      </c>
      <c r="L251" s="71">
        <v>10.648</v>
      </c>
      <c r="M251" s="71"/>
      <c r="N251" s="71">
        <v>0</v>
      </c>
      <c r="O251" s="71">
        <v>0</v>
      </c>
      <c r="P251" s="71">
        <v>460.72469999999998</v>
      </c>
    </row>
    <row r="252" spans="1:16" x14ac:dyDescent="0.25">
      <c r="A252" s="71" t="s">
        <v>225</v>
      </c>
      <c r="B252" s="71">
        <v>640.61400000000003</v>
      </c>
      <c r="C252" s="71">
        <v>74.335999999999999</v>
      </c>
      <c r="D252" s="71">
        <v>714.95</v>
      </c>
      <c r="E252" s="71">
        <v>446.02</v>
      </c>
      <c r="F252" s="71">
        <v>221.27699999999999</v>
      </c>
      <c r="G252" s="71">
        <v>56.185699999999997</v>
      </c>
      <c r="H252" s="71">
        <v>61</v>
      </c>
      <c r="I252" s="71">
        <v>93.729900000000001</v>
      </c>
      <c r="J252" s="71"/>
      <c r="K252" s="71">
        <v>38</v>
      </c>
      <c r="L252" s="71">
        <v>17.087299999999999</v>
      </c>
      <c r="M252" s="71">
        <v>12.547599999999999</v>
      </c>
      <c r="N252" s="71">
        <v>0</v>
      </c>
      <c r="O252" s="71">
        <v>0</v>
      </c>
      <c r="P252" s="71">
        <v>783.68330000000003</v>
      </c>
    </row>
    <row r="253" spans="1:16" x14ac:dyDescent="0.25">
      <c r="A253" s="71" t="s">
        <v>226</v>
      </c>
      <c r="B253" s="73">
        <v>4502.0544</v>
      </c>
      <c r="C253" s="71">
        <v>145.47970000000001</v>
      </c>
      <c r="D253" s="73">
        <v>4647.5340999999999</v>
      </c>
      <c r="E253" s="73">
        <v>2991.61</v>
      </c>
      <c r="F253" s="73">
        <v>1438.4118000000001</v>
      </c>
      <c r="G253" s="71">
        <v>388.29950000000002</v>
      </c>
      <c r="H253" s="71">
        <v>602</v>
      </c>
      <c r="I253" s="71">
        <v>609.29169999999999</v>
      </c>
      <c r="J253" s="71"/>
      <c r="K253" s="68">
        <v>1259</v>
      </c>
      <c r="L253" s="71">
        <v>111.0761</v>
      </c>
      <c r="M253" s="71">
        <v>688.75440000000003</v>
      </c>
      <c r="N253" s="71">
        <v>0</v>
      </c>
      <c r="O253" s="71">
        <v>0</v>
      </c>
      <c r="P253" s="73">
        <v>5724.5879999999997</v>
      </c>
    </row>
    <row r="254" spans="1:16" x14ac:dyDescent="0.25">
      <c r="A254" s="71" t="s">
        <v>227</v>
      </c>
      <c r="B254" s="73">
        <v>4117.7491</v>
      </c>
      <c r="C254" s="71">
        <v>137.65469999999999</v>
      </c>
      <c r="D254" s="73">
        <v>4255.4038</v>
      </c>
      <c r="E254" s="73">
        <v>2012.5</v>
      </c>
      <c r="F254" s="73">
        <v>1317.0474999999999</v>
      </c>
      <c r="G254" s="71">
        <v>173.8631</v>
      </c>
      <c r="H254" s="71">
        <v>589</v>
      </c>
      <c r="I254" s="71">
        <v>557.88340000000005</v>
      </c>
      <c r="J254" s="71">
        <v>23.337399999999999</v>
      </c>
      <c r="K254" s="71">
        <v>85</v>
      </c>
      <c r="L254" s="71">
        <v>101.7042</v>
      </c>
      <c r="M254" s="71"/>
      <c r="N254" s="71">
        <v>12.3575</v>
      </c>
      <c r="O254" s="71">
        <v>0</v>
      </c>
      <c r="P254" s="73">
        <v>4464.9618</v>
      </c>
    </row>
    <row r="255" spans="1:16" x14ac:dyDescent="0.25">
      <c r="A255" s="71" t="s">
        <v>228</v>
      </c>
      <c r="B255" s="73">
        <v>6751.3879999999999</v>
      </c>
      <c r="C255" s="71">
        <v>245.39689999999999</v>
      </c>
      <c r="D255" s="73">
        <v>6996.7848999999997</v>
      </c>
      <c r="E255" s="73">
        <v>4602.63</v>
      </c>
      <c r="F255" s="73">
        <v>2165.5048999999999</v>
      </c>
      <c r="G255" s="71">
        <v>609.28129999999999</v>
      </c>
      <c r="H255" s="68">
        <v>1211</v>
      </c>
      <c r="I255" s="71">
        <v>917.27850000000001</v>
      </c>
      <c r="J255" s="71">
        <v>220.2911</v>
      </c>
      <c r="K255" s="71">
        <v>426</v>
      </c>
      <c r="L255" s="71">
        <v>167.22319999999999</v>
      </c>
      <c r="M255" s="71">
        <v>155.26609999999999</v>
      </c>
      <c r="N255" s="71">
        <v>49.109499999999997</v>
      </c>
      <c r="O255" s="71">
        <v>0</v>
      </c>
      <c r="P255" s="73">
        <v>8030.7329</v>
      </c>
    </row>
    <row r="256" spans="1:16" x14ac:dyDescent="0.25">
      <c r="A256" s="71" t="s">
        <v>229</v>
      </c>
      <c r="B256" s="73">
        <v>5224.0918000000001</v>
      </c>
      <c r="C256" s="71">
        <v>230.59280000000001</v>
      </c>
      <c r="D256" s="73">
        <v>5454.6845999999996</v>
      </c>
      <c r="E256" s="73">
        <v>2128.5</v>
      </c>
      <c r="F256" s="73">
        <v>1688.2248999999999</v>
      </c>
      <c r="G256" s="71">
        <v>110.0688</v>
      </c>
      <c r="H256" s="71">
        <v>725</v>
      </c>
      <c r="I256" s="71">
        <v>715.10919999999999</v>
      </c>
      <c r="J256" s="71">
        <v>7.4180999999999999</v>
      </c>
      <c r="K256" s="71">
        <v>97</v>
      </c>
      <c r="L256" s="71">
        <v>130.36699999999999</v>
      </c>
      <c r="M256" s="71"/>
      <c r="N256" s="71">
        <v>22.7102</v>
      </c>
      <c r="O256" s="71">
        <v>0</v>
      </c>
      <c r="P256" s="73">
        <v>5594.8816999999999</v>
      </c>
    </row>
    <row r="257" spans="1:16" x14ac:dyDescent="0.25">
      <c r="A257" s="71" t="s">
        <v>230</v>
      </c>
      <c r="B257" s="71">
        <v>482.9853</v>
      </c>
      <c r="C257" s="71">
        <v>201.9752</v>
      </c>
      <c r="D257" s="71">
        <v>684.96050000000002</v>
      </c>
      <c r="E257" s="71">
        <v>200</v>
      </c>
      <c r="F257" s="71">
        <v>211.99529999999999</v>
      </c>
      <c r="G257" s="71"/>
      <c r="H257" s="71">
        <v>84</v>
      </c>
      <c r="I257" s="71">
        <v>89.798299999999998</v>
      </c>
      <c r="J257" s="71"/>
      <c r="K257" s="71"/>
      <c r="L257" s="71">
        <v>16.3706</v>
      </c>
      <c r="M257" s="71"/>
      <c r="N257" s="71">
        <v>13.417999999999999</v>
      </c>
      <c r="O257" s="71">
        <v>0</v>
      </c>
      <c r="P257" s="71">
        <v>698.37850000000003</v>
      </c>
    </row>
    <row r="258" spans="1:16" x14ac:dyDescent="0.25">
      <c r="A258" s="71" t="s">
        <v>231</v>
      </c>
      <c r="B258" s="73">
        <v>2963.6862999999998</v>
      </c>
      <c r="C258" s="71">
        <v>84.159700000000001</v>
      </c>
      <c r="D258" s="73">
        <v>3047.846</v>
      </c>
      <c r="E258" s="71">
        <v>980.23</v>
      </c>
      <c r="F258" s="71">
        <v>943.30830000000003</v>
      </c>
      <c r="G258" s="71">
        <v>9.2303999999999995</v>
      </c>
      <c r="H258" s="71">
        <v>482</v>
      </c>
      <c r="I258" s="71">
        <v>399.57260000000002</v>
      </c>
      <c r="J258" s="71">
        <v>61.820500000000003</v>
      </c>
      <c r="K258" s="71">
        <v>1</v>
      </c>
      <c r="L258" s="71">
        <v>72.843500000000006</v>
      </c>
      <c r="M258" s="71"/>
      <c r="N258" s="71">
        <v>0</v>
      </c>
      <c r="O258" s="71">
        <v>0</v>
      </c>
      <c r="P258" s="73">
        <v>3118.8969000000002</v>
      </c>
    </row>
    <row r="259" spans="1:16" x14ac:dyDescent="0.25">
      <c r="A259" s="71" t="s">
        <v>232</v>
      </c>
      <c r="B259" s="73">
        <v>1385.0257999999999</v>
      </c>
      <c r="C259" s="71">
        <v>59.180999999999997</v>
      </c>
      <c r="D259" s="73">
        <v>1444.2067999999999</v>
      </c>
      <c r="E259" s="71">
        <v>645.5</v>
      </c>
      <c r="F259" s="71">
        <v>446.98200000000003</v>
      </c>
      <c r="G259" s="71">
        <v>49.6295</v>
      </c>
      <c r="H259" s="71">
        <v>246</v>
      </c>
      <c r="I259" s="71">
        <v>189.3355</v>
      </c>
      <c r="J259" s="71">
        <v>42.498399999999997</v>
      </c>
      <c r="K259" s="71">
        <v>14</v>
      </c>
      <c r="L259" s="71">
        <v>34.516500000000001</v>
      </c>
      <c r="M259" s="71"/>
      <c r="N259" s="71">
        <v>20.022600000000001</v>
      </c>
      <c r="O259" s="71">
        <v>0</v>
      </c>
      <c r="P259" s="73">
        <v>1556.3572999999999</v>
      </c>
    </row>
    <row r="260" spans="1:16" x14ac:dyDescent="0.25">
      <c r="A260" s="71" t="s">
        <v>233</v>
      </c>
      <c r="B260" s="73">
        <v>3121.4467</v>
      </c>
      <c r="C260" s="71">
        <v>127.6944</v>
      </c>
      <c r="D260" s="73">
        <v>3249.1410999999998</v>
      </c>
      <c r="E260" s="73">
        <v>1066</v>
      </c>
      <c r="F260" s="71">
        <v>1005.6092</v>
      </c>
      <c r="G260" s="71">
        <v>15.0977</v>
      </c>
      <c r="H260" s="71">
        <v>349</v>
      </c>
      <c r="I260" s="71">
        <v>425.9624</v>
      </c>
      <c r="J260" s="71"/>
      <c r="K260" s="71">
        <v>13</v>
      </c>
      <c r="L260" s="71">
        <v>77.654499999999999</v>
      </c>
      <c r="M260" s="71"/>
      <c r="N260" s="71">
        <v>0</v>
      </c>
      <c r="O260" s="71">
        <v>0</v>
      </c>
      <c r="P260" s="73">
        <v>3264.2388000000001</v>
      </c>
    </row>
    <row r="261" spans="1:16" x14ac:dyDescent="0.25">
      <c r="A261" s="71" t="s">
        <v>234</v>
      </c>
      <c r="B261" s="71">
        <v>935.92219999999998</v>
      </c>
      <c r="C261" s="71">
        <v>15.717000000000001</v>
      </c>
      <c r="D261" s="71">
        <v>951.63919999999996</v>
      </c>
      <c r="E261" s="71">
        <v>233</v>
      </c>
      <c r="F261" s="71">
        <v>294.53230000000002</v>
      </c>
      <c r="G261" s="71"/>
      <c r="H261" s="71">
        <v>119</v>
      </c>
      <c r="I261" s="71">
        <v>124.7599</v>
      </c>
      <c r="J261" s="71"/>
      <c r="K261" s="71">
        <v>4</v>
      </c>
      <c r="L261" s="71">
        <v>22.744199999999999</v>
      </c>
      <c r="M261" s="71"/>
      <c r="N261" s="71">
        <v>0</v>
      </c>
      <c r="O261" s="71">
        <v>0</v>
      </c>
      <c r="P261" s="71">
        <v>951.63919999999996</v>
      </c>
    </row>
    <row r="262" spans="1:16" x14ac:dyDescent="0.25">
      <c r="A262" s="71" t="s">
        <v>533</v>
      </c>
      <c r="B262" s="71">
        <v>389.02929999999998</v>
      </c>
      <c r="C262" s="71"/>
      <c r="D262" s="71">
        <v>284.93819999999999</v>
      </c>
      <c r="E262" s="71">
        <v>169</v>
      </c>
      <c r="F262" s="71">
        <v>120.4046</v>
      </c>
      <c r="G262" s="71">
        <v>12.148899999999999</v>
      </c>
      <c r="H262" s="71">
        <v>64</v>
      </c>
      <c r="I262" s="71">
        <v>37.355400000000003</v>
      </c>
      <c r="J262" s="71">
        <v>19.983499999999999</v>
      </c>
      <c r="K262" s="71"/>
      <c r="L262" s="71">
        <v>6.81</v>
      </c>
      <c r="M262" s="71"/>
      <c r="N262" s="71">
        <v>0</v>
      </c>
      <c r="O262" s="71">
        <v>0</v>
      </c>
      <c r="P262" s="71">
        <v>421.1617</v>
      </c>
    </row>
    <row r="263" spans="1:16" x14ac:dyDescent="0.25">
      <c r="A263" s="71" t="s">
        <v>235</v>
      </c>
      <c r="B263" s="73">
        <v>2583.0880999999999</v>
      </c>
      <c r="C263" s="71">
        <v>92.002200000000002</v>
      </c>
      <c r="D263" s="73">
        <v>2675.0902999999998</v>
      </c>
      <c r="E263" s="71">
        <v>720</v>
      </c>
      <c r="F263" s="71">
        <v>827.94039999999995</v>
      </c>
      <c r="G263" s="71"/>
      <c r="H263" s="71">
        <v>352</v>
      </c>
      <c r="I263" s="71">
        <v>350.70429999999999</v>
      </c>
      <c r="J263" s="71">
        <v>0.97170000000000001</v>
      </c>
      <c r="K263" s="71">
        <v>29</v>
      </c>
      <c r="L263" s="71">
        <v>63.934699999999999</v>
      </c>
      <c r="M263" s="71"/>
      <c r="N263" s="71">
        <v>0</v>
      </c>
      <c r="O263" s="71">
        <v>0</v>
      </c>
      <c r="P263" s="73">
        <v>2676.0619999999999</v>
      </c>
    </row>
    <row r="264" spans="1:16" x14ac:dyDescent="0.25">
      <c r="A264" s="71" t="s">
        <v>236</v>
      </c>
      <c r="B264" s="73">
        <v>9448.1005999999998</v>
      </c>
      <c r="C264" s="71">
        <v>295.28699999999998</v>
      </c>
      <c r="D264" s="73">
        <v>9743.3876</v>
      </c>
      <c r="E264" s="73">
        <v>2950.66</v>
      </c>
      <c r="F264" s="73">
        <v>3015.5785000000001</v>
      </c>
      <c r="G264" s="71"/>
      <c r="H264" s="68">
        <v>1781</v>
      </c>
      <c r="I264" s="73">
        <v>1277.3580999999999</v>
      </c>
      <c r="J264" s="71">
        <v>377.73140000000001</v>
      </c>
      <c r="K264" s="71">
        <v>313</v>
      </c>
      <c r="L264" s="71">
        <v>232.86699999999999</v>
      </c>
      <c r="M264" s="71">
        <v>48.079799999999999</v>
      </c>
      <c r="N264" s="71">
        <v>0</v>
      </c>
      <c r="O264" s="71">
        <v>0</v>
      </c>
      <c r="P264" s="73">
        <v>10169.1988</v>
      </c>
    </row>
    <row r="265" spans="1:16" x14ac:dyDescent="0.25">
      <c r="A265" s="71" t="s">
        <v>237</v>
      </c>
      <c r="B265" s="71">
        <v>465.74009999999998</v>
      </c>
      <c r="C265" s="71">
        <v>22.8066</v>
      </c>
      <c r="D265" s="71">
        <v>488.54669999999999</v>
      </c>
      <c r="E265" s="71">
        <v>228.76</v>
      </c>
      <c r="F265" s="71">
        <v>151.20519999999999</v>
      </c>
      <c r="G265" s="71">
        <v>19.3887</v>
      </c>
      <c r="H265" s="71">
        <v>99</v>
      </c>
      <c r="I265" s="71">
        <v>64.048500000000004</v>
      </c>
      <c r="J265" s="71">
        <v>26.2136</v>
      </c>
      <c r="K265" s="71">
        <v>6</v>
      </c>
      <c r="L265" s="71">
        <v>11.676299999999999</v>
      </c>
      <c r="M265" s="71"/>
      <c r="N265" s="71">
        <v>8.1920999999999999</v>
      </c>
      <c r="O265" s="71">
        <v>0</v>
      </c>
      <c r="P265" s="71">
        <v>542.34109999999998</v>
      </c>
    </row>
    <row r="266" spans="1:16" x14ac:dyDescent="0.25">
      <c r="A266" s="71" t="s">
        <v>238</v>
      </c>
      <c r="B266" s="73">
        <v>2048.2561000000001</v>
      </c>
      <c r="C266" s="71">
        <v>80.492500000000007</v>
      </c>
      <c r="D266" s="73">
        <v>2128.7485999999999</v>
      </c>
      <c r="E266" s="71">
        <v>998</v>
      </c>
      <c r="F266" s="71">
        <v>658.84770000000003</v>
      </c>
      <c r="G266" s="71">
        <v>84.7881</v>
      </c>
      <c r="H266" s="71">
        <v>376</v>
      </c>
      <c r="I266" s="71">
        <v>279.07889999999998</v>
      </c>
      <c r="J266" s="71">
        <v>72.690799999999996</v>
      </c>
      <c r="K266" s="71">
        <v>9</v>
      </c>
      <c r="L266" s="71">
        <v>50.877099999999999</v>
      </c>
      <c r="M266" s="71"/>
      <c r="N266" s="71">
        <v>25.709</v>
      </c>
      <c r="O266" s="71">
        <v>0</v>
      </c>
      <c r="P266" s="73">
        <v>2311.9364999999998</v>
      </c>
    </row>
    <row r="267" spans="1:16" x14ac:dyDescent="0.25">
      <c r="A267" s="71" t="s">
        <v>239</v>
      </c>
      <c r="B267" s="71">
        <v>210.63329999999999</v>
      </c>
      <c r="C267" s="71"/>
      <c r="D267" s="71">
        <v>210.63329999999999</v>
      </c>
      <c r="E267" s="71">
        <v>71</v>
      </c>
      <c r="F267" s="71">
        <v>65.191000000000003</v>
      </c>
      <c r="G267" s="71">
        <v>1.4521999999999999</v>
      </c>
      <c r="H267" s="71">
        <v>29</v>
      </c>
      <c r="I267" s="71">
        <v>27.614000000000001</v>
      </c>
      <c r="J267" s="71">
        <v>1.0395000000000001</v>
      </c>
      <c r="K267" s="71"/>
      <c r="L267" s="71">
        <v>5.0340999999999996</v>
      </c>
      <c r="M267" s="71"/>
      <c r="N267" s="71">
        <v>0</v>
      </c>
      <c r="O267" s="71">
        <v>0</v>
      </c>
      <c r="P267" s="71">
        <v>213.125</v>
      </c>
    </row>
    <row r="268" spans="1:16" x14ac:dyDescent="0.25">
      <c r="A268" s="71" t="s">
        <v>240</v>
      </c>
      <c r="B268" s="73">
        <v>1081.4249</v>
      </c>
      <c r="C268" s="71">
        <v>45.813899999999997</v>
      </c>
      <c r="D268" s="73">
        <v>1127.2388000000001</v>
      </c>
      <c r="E268" s="71">
        <v>487.11</v>
      </c>
      <c r="F268" s="71">
        <v>348.88040000000001</v>
      </c>
      <c r="G268" s="71">
        <v>34.557400000000001</v>
      </c>
      <c r="H268" s="71">
        <v>115</v>
      </c>
      <c r="I268" s="71">
        <v>147.78100000000001</v>
      </c>
      <c r="J268" s="71"/>
      <c r="K268" s="71">
        <v>4</v>
      </c>
      <c r="L268" s="71">
        <v>26.940999999999999</v>
      </c>
      <c r="M268" s="71"/>
      <c r="N268" s="71">
        <v>9.3737999999999992</v>
      </c>
      <c r="O268" s="71">
        <v>0</v>
      </c>
      <c r="P268" s="73">
        <v>1171.17</v>
      </c>
    </row>
    <row r="269" spans="1:16" x14ac:dyDescent="0.25">
      <c r="A269" s="71" t="s">
        <v>241</v>
      </c>
      <c r="B269" s="71">
        <v>128.0598</v>
      </c>
      <c r="C269" s="71">
        <v>3.6236000000000002</v>
      </c>
      <c r="D269" s="71">
        <v>131.68340000000001</v>
      </c>
      <c r="E269" s="71">
        <v>69</v>
      </c>
      <c r="F269" s="71">
        <v>40.756</v>
      </c>
      <c r="G269" s="71">
        <v>7.0609999999999999</v>
      </c>
      <c r="H269" s="71">
        <v>19</v>
      </c>
      <c r="I269" s="71">
        <v>17.2637</v>
      </c>
      <c r="J269" s="71">
        <v>1.3022</v>
      </c>
      <c r="K269" s="71"/>
      <c r="L269" s="71">
        <v>3.1472000000000002</v>
      </c>
      <c r="M269" s="71"/>
      <c r="N269" s="71">
        <v>0</v>
      </c>
      <c r="O269" s="71">
        <v>0</v>
      </c>
      <c r="P269" s="71">
        <v>140.04660000000001</v>
      </c>
    </row>
    <row r="270" spans="1:16" x14ac:dyDescent="0.25">
      <c r="A270" s="71" t="s">
        <v>242</v>
      </c>
      <c r="B270" s="71">
        <v>502.94709999999998</v>
      </c>
      <c r="C270" s="71">
        <v>13.2592</v>
      </c>
      <c r="D270" s="71">
        <v>516.20630000000006</v>
      </c>
      <c r="E270" s="71">
        <v>240.72</v>
      </c>
      <c r="F270" s="71">
        <v>159.76580000000001</v>
      </c>
      <c r="G270" s="71">
        <v>20.238499999999998</v>
      </c>
      <c r="H270" s="71">
        <v>71</v>
      </c>
      <c r="I270" s="71">
        <v>67.674599999999998</v>
      </c>
      <c r="J270" s="71">
        <v>2.4940000000000002</v>
      </c>
      <c r="K270" s="71"/>
      <c r="L270" s="71">
        <v>12.337300000000001</v>
      </c>
      <c r="M270" s="71"/>
      <c r="N270" s="71">
        <v>0</v>
      </c>
      <c r="O270" s="71">
        <v>0</v>
      </c>
      <c r="P270" s="71">
        <v>538.93880000000001</v>
      </c>
    </row>
    <row r="271" spans="1:16" x14ac:dyDescent="0.25">
      <c r="A271" s="71" t="s">
        <v>243</v>
      </c>
      <c r="B271" s="73">
        <v>1119.1674</v>
      </c>
      <c r="C271" s="71">
        <v>55.694499999999998</v>
      </c>
      <c r="D271" s="73">
        <v>1174.8619000000001</v>
      </c>
      <c r="E271" s="71">
        <v>614.71</v>
      </c>
      <c r="F271" s="71">
        <v>514.57299999999998</v>
      </c>
      <c r="G271" s="71">
        <v>25.034300000000002</v>
      </c>
      <c r="H271" s="71">
        <v>188</v>
      </c>
      <c r="I271" s="71">
        <v>217.96610000000001</v>
      </c>
      <c r="J271" s="71"/>
      <c r="K271" s="71">
        <v>41</v>
      </c>
      <c r="L271" s="71">
        <v>39.735999999999997</v>
      </c>
      <c r="M271" s="71">
        <v>0.75839999999999996</v>
      </c>
      <c r="N271" s="71">
        <v>14.068899999999999</v>
      </c>
      <c r="O271" s="71">
        <v>0</v>
      </c>
      <c r="P271" s="73">
        <v>1214.7235000000001</v>
      </c>
    </row>
    <row r="272" spans="1:16" x14ac:dyDescent="0.25">
      <c r="A272" s="71" t="s">
        <v>244</v>
      </c>
      <c r="B272" s="71">
        <v>249.7174</v>
      </c>
      <c r="C272" s="71"/>
      <c r="D272" s="71">
        <v>249.7174</v>
      </c>
      <c r="E272" s="71">
        <v>134</v>
      </c>
      <c r="F272" s="71">
        <v>77.287499999999994</v>
      </c>
      <c r="G272" s="71">
        <v>14.178100000000001</v>
      </c>
      <c r="H272" s="71">
        <v>32</v>
      </c>
      <c r="I272" s="71">
        <v>32.738</v>
      </c>
      <c r="J272" s="71"/>
      <c r="K272" s="71"/>
      <c r="L272" s="71">
        <v>5.9682000000000004</v>
      </c>
      <c r="M272" s="71"/>
      <c r="N272" s="71">
        <v>0</v>
      </c>
      <c r="O272" s="71">
        <v>0</v>
      </c>
      <c r="P272" s="71">
        <v>263.89550000000003</v>
      </c>
    </row>
    <row r="273" spans="1:16" x14ac:dyDescent="0.25">
      <c r="A273" s="71" t="s">
        <v>245</v>
      </c>
      <c r="B273" s="73">
        <v>3047.8422</v>
      </c>
      <c r="C273" s="71">
        <v>49.201099999999997</v>
      </c>
      <c r="D273" s="73">
        <v>3097.0432999999998</v>
      </c>
      <c r="E273" s="73">
        <v>1148.1099999999999</v>
      </c>
      <c r="F273" s="71">
        <v>958.53489999999999</v>
      </c>
      <c r="G273" s="71">
        <v>47.393799999999999</v>
      </c>
      <c r="H273" s="71">
        <v>423</v>
      </c>
      <c r="I273" s="71">
        <v>406.0224</v>
      </c>
      <c r="J273" s="71">
        <v>12.7332</v>
      </c>
      <c r="K273" s="71">
        <v>36</v>
      </c>
      <c r="L273" s="71">
        <v>74.019300000000001</v>
      </c>
      <c r="M273" s="71"/>
      <c r="N273" s="71">
        <v>20.413699999999999</v>
      </c>
      <c r="O273" s="71">
        <v>0</v>
      </c>
      <c r="P273" s="73">
        <v>3177.5839999999998</v>
      </c>
    </row>
    <row r="274" spans="1:16" x14ac:dyDescent="0.25">
      <c r="A274" s="71" t="s">
        <v>246</v>
      </c>
      <c r="B274" s="71">
        <v>457.41919999999999</v>
      </c>
      <c r="C274" s="71">
        <v>30.313300000000002</v>
      </c>
      <c r="D274" s="71">
        <v>487.73250000000002</v>
      </c>
      <c r="E274" s="71"/>
      <c r="F274" s="71">
        <v>150.95320000000001</v>
      </c>
      <c r="G274" s="71"/>
      <c r="H274" s="71"/>
      <c r="I274" s="71">
        <v>63.941699999999997</v>
      </c>
      <c r="J274" s="71"/>
      <c r="K274" s="71"/>
      <c r="L274" s="71">
        <v>11.6568</v>
      </c>
      <c r="M274" s="71"/>
      <c r="N274" s="71">
        <v>6.3379000000000003</v>
      </c>
      <c r="O274" s="71">
        <v>0</v>
      </c>
      <c r="P274" s="71">
        <v>494.07040000000001</v>
      </c>
    </row>
    <row r="275" spans="1:16" x14ac:dyDescent="0.25">
      <c r="A275" s="71" t="s">
        <v>247</v>
      </c>
      <c r="B275" s="71">
        <v>395.71069999999997</v>
      </c>
      <c r="C275" s="71">
        <v>12.2094</v>
      </c>
      <c r="D275" s="71">
        <v>407.92009999999999</v>
      </c>
      <c r="E275" s="71">
        <v>257</v>
      </c>
      <c r="F275" s="71">
        <v>126.2513</v>
      </c>
      <c r="G275" s="71">
        <v>32.687199999999997</v>
      </c>
      <c r="H275" s="71">
        <v>69</v>
      </c>
      <c r="I275" s="71">
        <v>53.478299999999997</v>
      </c>
      <c r="J275" s="71">
        <v>11.641299999999999</v>
      </c>
      <c r="K275" s="71"/>
      <c r="L275" s="71">
        <v>9.7492999999999999</v>
      </c>
      <c r="M275" s="71"/>
      <c r="N275" s="71">
        <v>0</v>
      </c>
      <c r="O275" s="71">
        <v>0</v>
      </c>
      <c r="P275" s="71">
        <v>452.24860000000001</v>
      </c>
    </row>
    <row r="276" spans="1:16" x14ac:dyDescent="0.25">
      <c r="A276" s="71" t="s">
        <v>248</v>
      </c>
      <c r="B276" s="71">
        <v>646.98540000000003</v>
      </c>
      <c r="C276" s="71">
        <v>26.906500000000001</v>
      </c>
      <c r="D276" s="71">
        <v>673.89189999999996</v>
      </c>
      <c r="E276" s="71">
        <v>328.11</v>
      </c>
      <c r="F276" s="71">
        <v>208.56950000000001</v>
      </c>
      <c r="G276" s="71">
        <v>29.885100000000001</v>
      </c>
      <c r="H276" s="71">
        <v>129</v>
      </c>
      <c r="I276" s="71">
        <v>88.347200000000001</v>
      </c>
      <c r="J276" s="71">
        <v>30.489599999999999</v>
      </c>
      <c r="K276" s="71"/>
      <c r="L276" s="71">
        <v>16.106000000000002</v>
      </c>
      <c r="M276" s="71"/>
      <c r="N276" s="71">
        <v>0</v>
      </c>
      <c r="O276" s="71">
        <v>0</v>
      </c>
      <c r="P276" s="71">
        <v>734.26660000000004</v>
      </c>
    </row>
    <row r="277" spans="1:16" x14ac:dyDescent="0.25">
      <c r="A277" s="71" t="s">
        <v>534</v>
      </c>
      <c r="B277" s="71">
        <v>108.952</v>
      </c>
      <c r="C277" s="71"/>
      <c r="D277" s="71">
        <v>70.880399999999995</v>
      </c>
      <c r="E277" s="71">
        <v>70</v>
      </c>
      <c r="F277" s="71">
        <v>33.720599999999997</v>
      </c>
      <c r="G277" s="71">
        <v>9.0698000000000008</v>
      </c>
      <c r="H277" s="71">
        <v>13</v>
      </c>
      <c r="I277" s="71">
        <v>9.2924000000000007</v>
      </c>
      <c r="J277" s="71">
        <v>2.7806999999999999</v>
      </c>
      <c r="K277" s="71"/>
      <c r="L277" s="71">
        <v>1.694</v>
      </c>
      <c r="M277" s="71"/>
      <c r="N277" s="71">
        <v>0</v>
      </c>
      <c r="O277" s="71">
        <v>0</v>
      </c>
      <c r="P277" s="71">
        <v>120.80249999999999</v>
      </c>
    </row>
    <row r="278" spans="1:16" x14ac:dyDescent="0.25">
      <c r="A278" s="71" t="s">
        <v>249</v>
      </c>
      <c r="B278" s="73">
        <v>3701.8056000000001</v>
      </c>
      <c r="C278" s="71">
        <v>127.4216</v>
      </c>
      <c r="D278" s="73">
        <v>3829.2271999999998</v>
      </c>
      <c r="E278" s="73">
        <v>2313.2600000000002</v>
      </c>
      <c r="F278" s="73">
        <v>1185.1458</v>
      </c>
      <c r="G278" s="71">
        <v>282.02850000000001</v>
      </c>
      <c r="H278" s="71">
        <v>646</v>
      </c>
      <c r="I278" s="71">
        <v>502.01170000000002</v>
      </c>
      <c r="J278" s="71">
        <v>107.99120000000001</v>
      </c>
      <c r="K278" s="71">
        <v>47</v>
      </c>
      <c r="L278" s="71">
        <v>91.518500000000003</v>
      </c>
      <c r="M278" s="71"/>
      <c r="N278" s="71">
        <v>60.951799999999999</v>
      </c>
      <c r="O278" s="71">
        <v>0</v>
      </c>
      <c r="P278" s="73">
        <v>4280.1986999999999</v>
      </c>
    </row>
    <row r="279" spans="1:16" x14ac:dyDescent="0.25">
      <c r="A279" s="71" t="s">
        <v>535</v>
      </c>
      <c r="B279" s="71">
        <v>597.6318</v>
      </c>
      <c r="C279" s="71">
        <v>26.110399999999998</v>
      </c>
      <c r="D279" s="71">
        <v>482.53980000000001</v>
      </c>
      <c r="E279" s="71">
        <v>359.7</v>
      </c>
      <c r="F279" s="71">
        <v>193.04820000000001</v>
      </c>
      <c r="G279" s="71">
        <v>41.6629</v>
      </c>
      <c r="H279" s="71">
        <v>87</v>
      </c>
      <c r="I279" s="71">
        <v>63.261000000000003</v>
      </c>
      <c r="J279" s="71">
        <v>17.804300000000001</v>
      </c>
      <c r="K279" s="71"/>
      <c r="L279" s="71">
        <v>11.5327</v>
      </c>
      <c r="M279" s="71"/>
      <c r="N279" s="71">
        <v>5.6087999999999996</v>
      </c>
      <c r="O279" s="71">
        <v>0</v>
      </c>
      <c r="P279" s="71">
        <v>688.81820000000005</v>
      </c>
    </row>
    <row r="280" spans="1:16" x14ac:dyDescent="0.25">
      <c r="A280" s="71" t="s">
        <v>250</v>
      </c>
      <c r="B280" s="71">
        <v>384.5754</v>
      </c>
      <c r="C280" s="71">
        <v>4.0683999999999996</v>
      </c>
      <c r="D280" s="71">
        <v>388.6438</v>
      </c>
      <c r="E280" s="71">
        <v>164.82</v>
      </c>
      <c r="F280" s="71">
        <v>120.28530000000001</v>
      </c>
      <c r="G280" s="71">
        <v>11.133699999999999</v>
      </c>
      <c r="H280" s="71">
        <v>69</v>
      </c>
      <c r="I280" s="71">
        <v>50.9512</v>
      </c>
      <c r="J280" s="71">
        <v>13.5366</v>
      </c>
      <c r="K280" s="71">
        <v>17</v>
      </c>
      <c r="L280" s="71">
        <v>9.2886000000000006</v>
      </c>
      <c r="M280" s="71">
        <v>4.6268000000000002</v>
      </c>
      <c r="N280" s="71">
        <v>0</v>
      </c>
      <c r="O280" s="71">
        <v>0</v>
      </c>
      <c r="P280" s="71">
        <v>417.9409</v>
      </c>
    </row>
    <row r="281" spans="1:16" x14ac:dyDescent="0.25">
      <c r="A281" s="71" t="s">
        <v>251</v>
      </c>
      <c r="B281" s="71">
        <v>845.28530000000001</v>
      </c>
      <c r="C281" s="71">
        <v>31.989899999999999</v>
      </c>
      <c r="D281" s="71">
        <v>877.27520000000004</v>
      </c>
      <c r="E281" s="71">
        <v>359</v>
      </c>
      <c r="F281" s="71">
        <v>271.51670000000001</v>
      </c>
      <c r="G281" s="71">
        <v>21.870799999999999</v>
      </c>
      <c r="H281" s="71">
        <v>128</v>
      </c>
      <c r="I281" s="71">
        <v>115.0108</v>
      </c>
      <c r="J281" s="71">
        <v>9.7418999999999993</v>
      </c>
      <c r="K281" s="71">
        <v>4</v>
      </c>
      <c r="L281" s="71">
        <v>20.966899999999999</v>
      </c>
      <c r="M281" s="71"/>
      <c r="N281" s="71">
        <v>2.8148</v>
      </c>
      <c r="O281" s="71">
        <v>0</v>
      </c>
      <c r="P281" s="71">
        <v>911.70270000000005</v>
      </c>
    </row>
    <row r="282" spans="1:16" x14ac:dyDescent="0.25">
      <c r="A282" s="71" t="s">
        <v>252</v>
      </c>
      <c r="B282" s="73">
        <v>1880.9988000000001</v>
      </c>
      <c r="C282" s="71">
        <v>41.728999999999999</v>
      </c>
      <c r="D282" s="73">
        <v>1922.7277999999999</v>
      </c>
      <c r="E282" s="71">
        <v>609</v>
      </c>
      <c r="F282" s="71">
        <v>595.08429999999998</v>
      </c>
      <c r="G282" s="71">
        <v>3.4788999999999999</v>
      </c>
      <c r="H282" s="71">
        <v>228</v>
      </c>
      <c r="I282" s="71">
        <v>252.06960000000001</v>
      </c>
      <c r="J282" s="71"/>
      <c r="K282" s="71">
        <v>17</v>
      </c>
      <c r="L282" s="71">
        <v>45.953200000000002</v>
      </c>
      <c r="M282" s="71"/>
      <c r="N282" s="71">
        <v>0</v>
      </c>
      <c r="O282" s="71">
        <v>0</v>
      </c>
      <c r="P282" s="73">
        <v>1926.2067</v>
      </c>
    </row>
    <row r="283" spans="1:16" x14ac:dyDescent="0.25">
      <c r="A283" s="71" t="s">
        <v>253</v>
      </c>
      <c r="B283" s="71">
        <v>280.17079999999999</v>
      </c>
      <c r="C283" s="71"/>
      <c r="D283" s="71">
        <v>280.17079999999999</v>
      </c>
      <c r="E283" s="71">
        <v>119.5</v>
      </c>
      <c r="F283" s="71">
        <v>86.712900000000005</v>
      </c>
      <c r="G283" s="71">
        <v>8.1967999999999996</v>
      </c>
      <c r="H283" s="71">
        <v>47</v>
      </c>
      <c r="I283" s="71">
        <v>36.730400000000003</v>
      </c>
      <c r="J283" s="71">
        <v>7.7022000000000004</v>
      </c>
      <c r="K283" s="71">
        <v>15</v>
      </c>
      <c r="L283" s="71">
        <v>6.6961000000000004</v>
      </c>
      <c r="M283" s="71">
        <v>4.9824000000000002</v>
      </c>
      <c r="N283" s="71">
        <v>0</v>
      </c>
      <c r="O283" s="71">
        <v>0</v>
      </c>
      <c r="P283" s="71">
        <v>301.05220000000003</v>
      </c>
    </row>
    <row r="284" spans="1:16" x14ac:dyDescent="0.25">
      <c r="A284" s="71" t="s">
        <v>254</v>
      </c>
      <c r="B284" s="71">
        <v>339.65390000000002</v>
      </c>
      <c r="C284" s="71">
        <v>3.9304000000000001</v>
      </c>
      <c r="D284" s="71">
        <v>343.58429999999998</v>
      </c>
      <c r="E284" s="71">
        <v>93</v>
      </c>
      <c r="F284" s="71">
        <v>106.33929999999999</v>
      </c>
      <c r="G284" s="71"/>
      <c r="H284" s="71">
        <v>45</v>
      </c>
      <c r="I284" s="71">
        <v>45.043900000000001</v>
      </c>
      <c r="J284" s="71"/>
      <c r="K284" s="71"/>
      <c r="L284" s="71">
        <v>8.2117000000000004</v>
      </c>
      <c r="M284" s="71"/>
      <c r="N284" s="71">
        <v>0</v>
      </c>
      <c r="O284" s="71">
        <v>0</v>
      </c>
      <c r="P284" s="71">
        <v>343.58429999999998</v>
      </c>
    </row>
    <row r="285" spans="1:16" x14ac:dyDescent="0.25">
      <c r="A285" s="71" t="s">
        <v>255</v>
      </c>
      <c r="B285" s="71">
        <v>791.04079999999999</v>
      </c>
      <c r="C285" s="71">
        <v>19.400700000000001</v>
      </c>
      <c r="D285" s="71">
        <v>810.44150000000002</v>
      </c>
      <c r="E285" s="71">
        <v>430</v>
      </c>
      <c r="F285" s="71">
        <v>250.83160000000001</v>
      </c>
      <c r="G285" s="71">
        <v>44.792099999999998</v>
      </c>
      <c r="H285" s="71">
        <v>108</v>
      </c>
      <c r="I285" s="71">
        <v>106.24890000000001</v>
      </c>
      <c r="J285" s="71">
        <v>1.3132999999999999</v>
      </c>
      <c r="K285" s="71">
        <v>4</v>
      </c>
      <c r="L285" s="71">
        <v>19.369599999999998</v>
      </c>
      <c r="M285" s="71"/>
      <c r="N285" s="71">
        <v>16.3246</v>
      </c>
      <c r="O285" s="71">
        <v>0</v>
      </c>
      <c r="P285" s="71">
        <v>872.87149999999997</v>
      </c>
    </row>
    <row r="286" spans="1:16" x14ac:dyDescent="0.25">
      <c r="A286" s="71" t="s">
        <v>256</v>
      </c>
      <c r="B286" s="71">
        <v>512.05219999999997</v>
      </c>
      <c r="C286" s="71">
        <v>20.382999999999999</v>
      </c>
      <c r="D286" s="71">
        <v>532.43520000000001</v>
      </c>
      <c r="E286" s="71">
        <v>299</v>
      </c>
      <c r="F286" s="71">
        <v>164.78870000000001</v>
      </c>
      <c r="G286" s="71">
        <v>33.552799999999998</v>
      </c>
      <c r="H286" s="71">
        <v>89</v>
      </c>
      <c r="I286" s="71">
        <v>69.802300000000002</v>
      </c>
      <c r="J286" s="71">
        <v>14.398300000000001</v>
      </c>
      <c r="K286" s="71"/>
      <c r="L286" s="71">
        <v>12.725199999999999</v>
      </c>
      <c r="M286" s="71"/>
      <c r="N286" s="71">
        <v>5.851</v>
      </c>
      <c r="O286" s="71">
        <v>0</v>
      </c>
      <c r="P286" s="71">
        <v>586.2373</v>
      </c>
    </row>
    <row r="287" spans="1:16" x14ac:dyDescent="0.25">
      <c r="A287" s="71" t="s">
        <v>257</v>
      </c>
      <c r="B287" s="71">
        <v>611.12459999999999</v>
      </c>
      <c r="C287" s="71">
        <v>36.927199999999999</v>
      </c>
      <c r="D287" s="71">
        <v>648.05179999999996</v>
      </c>
      <c r="E287" s="71">
        <v>339</v>
      </c>
      <c r="F287" s="71">
        <v>200.572</v>
      </c>
      <c r="G287" s="71">
        <v>34.606999999999999</v>
      </c>
      <c r="H287" s="71">
        <v>68</v>
      </c>
      <c r="I287" s="71">
        <v>84.959599999999995</v>
      </c>
      <c r="J287" s="71"/>
      <c r="K287" s="71">
        <v>9</v>
      </c>
      <c r="L287" s="71">
        <v>15.4884</v>
      </c>
      <c r="M287" s="71"/>
      <c r="N287" s="71">
        <v>0</v>
      </c>
      <c r="O287" s="71">
        <v>0</v>
      </c>
      <c r="P287" s="71">
        <v>682.65880000000004</v>
      </c>
    </row>
    <row r="288" spans="1:16" x14ac:dyDescent="0.25">
      <c r="A288" s="71" t="s">
        <v>258</v>
      </c>
      <c r="B288" s="71">
        <v>645.18560000000002</v>
      </c>
      <c r="C288" s="71">
        <v>26.0441</v>
      </c>
      <c r="D288" s="71">
        <v>671.22969999999998</v>
      </c>
      <c r="E288" s="71">
        <v>354.21</v>
      </c>
      <c r="F288" s="71">
        <v>207.7456</v>
      </c>
      <c r="G288" s="71">
        <v>36.616100000000003</v>
      </c>
      <c r="H288" s="71">
        <v>101</v>
      </c>
      <c r="I288" s="71">
        <v>87.998199999999997</v>
      </c>
      <c r="J288" s="71">
        <v>9.7513000000000005</v>
      </c>
      <c r="K288" s="71">
        <v>11</v>
      </c>
      <c r="L288" s="71">
        <v>16.042400000000001</v>
      </c>
      <c r="M288" s="71"/>
      <c r="N288" s="71">
        <v>14.2006</v>
      </c>
      <c r="O288" s="71">
        <v>0</v>
      </c>
      <c r="P288" s="71">
        <v>731.79769999999996</v>
      </c>
    </row>
    <row r="289" spans="1:16" x14ac:dyDescent="0.25">
      <c r="A289" s="71" t="s">
        <v>259</v>
      </c>
      <c r="B289" s="73">
        <v>1328.7140999999999</v>
      </c>
      <c r="C289" s="71">
        <v>58.8371</v>
      </c>
      <c r="D289" s="73">
        <v>1387.5512000000001</v>
      </c>
      <c r="E289" s="71">
        <v>563</v>
      </c>
      <c r="F289" s="71">
        <v>429.44709999999998</v>
      </c>
      <c r="G289" s="71">
        <v>33.388199999999998</v>
      </c>
      <c r="H289" s="71">
        <v>240</v>
      </c>
      <c r="I289" s="71">
        <v>181.90799999999999</v>
      </c>
      <c r="J289" s="71">
        <v>43.569000000000003</v>
      </c>
      <c r="K289" s="71">
        <v>1</v>
      </c>
      <c r="L289" s="71">
        <v>33.162500000000001</v>
      </c>
      <c r="M289" s="71"/>
      <c r="N289" s="71">
        <v>11.766500000000001</v>
      </c>
      <c r="O289" s="71">
        <v>0</v>
      </c>
      <c r="P289" s="73">
        <v>1476.2748999999999</v>
      </c>
    </row>
    <row r="290" spans="1:16" x14ac:dyDescent="0.25">
      <c r="A290" s="71" t="s">
        <v>260</v>
      </c>
      <c r="B290" s="73">
        <v>1649.8562999999999</v>
      </c>
      <c r="C290" s="71">
        <v>104.7343</v>
      </c>
      <c r="D290" s="73">
        <v>1754.5906</v>
      </c>
      <c r="E290" s="73">
        <v>1063.29</v>
      </c>
      <c r="F290" s="71">
        <v>543.04579999999999</v>
      </c>
      <c r="G290" s="71">
        <v>130.06110000000001</v>
      </c>
      <c r="H290" s="71">
        <v>382</v>
      </c>
      <c r="I290" s="71">
        <v>230.02680000000001</v>
      </c>
      <c r="J290" s="71">
        <v>113.9799</v>
      </c>
      <c r="K290" s="71">
        <v>152</v>
      </c>
      <c r="L290" s="71">
        <v>41.934699999999999</v>
      </c>
      <c r="M290" s="71">
        <v>66.039199999999994</v>
      </c>
      <c r="N290" s="71">
        <v>35.664400000000001</v>
      </c>
      <c r="O290" s="71">
        <v>0</v>
      </c>
      <c r="P290" s="73">
        <v>2100.3352</v>
      </c>
    </row>
    <row r="291" spans="1:16" x14ac:dyDescent="0.25">
      <c r="A291" s="71" t="s">
        <v>261</v>
      </c>
      <c r="B291" s="71">
        <v>315.03289999999998</v>
      </c>
      <c r="C291" s="71">
        <v>8.9754000000000005</v>
      </c>
      <c r="D291" s="71">
        <v>324.00830000000002</v>
      </c>
      <c r="E291" s="71">
        <v>260.63</v>
      </c>
      <c r="F291" s="71">
        <v>100.28060000000001</v>
      </c>
      <c r="G291" s="71">
        <v>40.087400000000002</v>
      </c>
      <c r="H291" s="71">
        <v>62</v>
      </c>
      <c r="I291" s="71">
        <v>42.477499999999999</v>
      </c>
      <c r="J291" s="71">
        <v>14.6419</v>
      </c>
      <c r="K291" s="71">
        <v>52</v>
      </c>
      <c r="L291" s="71">
        <v>7.7438000000000002</v>
      </c>
      <c r="M291" s="71">
        <v>26.553699999999999</v>
      </c>
      <c r="N291" s="71">
        <v>3.7094999999999998</v>
      </c>
      <c r="O291" s="71">
        <v>0</v>
      </c>
      <c r="P291" s="71">
        <v>409.00080000000003</v>
      </c>
    </row>
    <row r="292" spans="1:16" x14ac:dyDescent="0.25">
      <c r="A292" s="71" t="s">
        <v>262</v>
      </c>
      <c r="B292" s="71">
        <v>421.28930000000003</v>
      </c>
      <c r="C292" s="71">
        <v>6.9751000000000003</v>
      </c>
      <c r="D292" s="71">
        <v>428.26440000000002</v>
      </c>
      <c r="E292" s="71">
        <v>178</v>
      </c>
      <c r="F292" s="71">
        <v>132.5478</v>
      </c>
      <c r="G292" s="71">
        <v>11.363</v>
      </c>
      <c r="H292" s="71">
        <v>86</v>
      </c>
      <c r="I292" s="71">
        <v>56.145499999999998</v>
      </c>
      <c r="J292" s="71">
        <v>22.390899999999998</v>
      </c>
      <c r="K292" s="71">
        <v>3</v>
      </c>
      <c r="L292" s="71">
        <v>10.2355</v>
      </c>
      <c r="M292" s="71"/>
      <c r="N292" s="71">
        <v>0</v>
      </c>
      <c r="O292" s="71">
        <v>0</v>
      </c>
      <c r="P292" s="71">
        <v>462.01830000000001</v>
      </c>
    </row>
    <row r="293" spans="1:16" x14ac:dyDescent="0.25">
      <c r="A293" s="71" t="s">
        <v>263</v>
      </c>
      <c r="B293" s="71">
        <v>816.87819999999999</v>
      </c>
      <c r="C293" s="71">
        <v>37.0015</v>
      </c>
      <c r="D293" s="71">
        <v>853.87969999999996</v>
      </c>
      <c r="E293" s="71">
        <v>377</v>
      </c>
      <c r="F293" s="71">
        <v>264.2758</v>
      </c>
      <c r="G293" s="71">
        <v>28.181100000000001</v>
      </c>
      <c r="H293" s="71">
        <v>144</v>
      </c>
      <c r="I293" s="71">
        <v>111.9436</v>
      </c>
      <c r="J293" s="71">
        <v>24.042300000000001</v>
      </c>
      <c r="K293" s="71"/>
      <c r="L293" s="71">
        <v>20.407699999999998</v>
      </c>
      <c r="M293" s="71"/>
      <c r="N293" s="71">
        <v>0</v>
      </c>
      <c r="O293" s="71">
        <v>0</v>
      </c>
      <c r="P293" s="71">
        <v>906.10310000000004</v>
      </c>
    </row>
    <row r="294" spans="1:16" x14ac:dyDescent="0.25">
      <c r="A294" s="71" t="s">
        <v>264</v>
      </c>
      <c r="B294" s="71">
        <v>409.42090000000002</v>
      </c>
      <c r="C294" s="71">
        <v>9.2299999999999993E-2</v>
      </c>
      <c r="D294" s="71">
        <v>409.51319999999998</v>
      </c>
      <c r="E294" s="71">
        <v>124</v>
      </c>
      <c r="F294" s="71">
        <v>126.7443</v>
      </c>
      <c r="G294" s="71"/>
      <c r="H294" s="71">
        <v>54</v>
      </c>
      <c r="I294" s="71">
        <v>53.687199999999997</v>
      </c>
      <c r="J294" s="71">
        <v>0.2346</v>
      </c>
      <c r="K294" s="71"/>
      <c r="L294" s="71">
        <v>9.7873999999999999</v>
      </c>
      <c r="M294" s="71"/>
      <c r="N294" s="71">
        <v>4.4835000000000003</v>
      </c>
      <c r="O294" s="71">
        <v>0</v>
      </c>
      <c r="P294" s="71">
        <v>414.23129999999998</v>
      </c>
    </row>
    <row r="295" spans="1:16" x14ac:dyDescent="0.25">
      <c r="A295" s="71" t="s">
        <v>265</v>
      </c>
      <c r="B295" s="71">
        <v>726.22770000000003</v>
      </c>
      <c r="C295" s="71">
        <v>20.8322</v>
      </c>
      <c r="D295" s="71">
        <v>747.05989999999997</v>
      </c>
      <c r="E295" s="71">
        <v>306</v>
      </c>
      <c r="F295" s="71">
        <v>231.215</v>
      </c>
      <c r="G295" s="71">
        <v>18.696200000000001</v>
      </c>
      <c r="H295" s="71">
        <v>115</v>
      </c>
      <c r="I295" s="71">
        <v>97.939599999999999</v>
      </c>
      <c r="J295" s="71">
        <v>12.795299999999999</v>
      </c>
      <c r="K295" s="71">
        <v>18</v>
      </c>
      <c r="L295" s="71">
        <v>17.854700000000001</v>
      </c>
      <c r="M295" s="71">
        <v>8.72E-2</v>
      </c>
      <c r="N295" s="71">
        <v>9.3841000000000001</v>
      </c>
      <c r="O295" s="71">
        <v>0</v>
      </c>
      <c r="P295" s="71">
        <v>788.02269999999999</v>
      </c>
    </row>
    <row r="296" spans="1:16" x14ac:dyDescent="0.25">
      <c r="A296" s="71" t="s">
        <v>266</v>
      </c>
      <c r="B296" s="73">
        <v>5978.5618999999997</v>
      </c>
      <c r="C296" s="71">
        <v>191.78960000000001</v>
      </c>
      <c r="D296" s="73">
        <v>6170.3514999999998</v>
      </c>
      <c r="E296" s="73">
        <v>1974.46</v>
      </c>
      <c r="F296" s="73">
        <v>1909.7238</v>
      </c>
      <c r="G296" s="71">
        <v>16.184100000000001</v>
      </c>
      <c r="H296" s="71">
        <v>1024</v>
      </c>
      <c r="I296" s="71">
        <v>808.93309999999997</v>
      </c>
      <c r="J296" s="71">
        <v>161.30019999999999</v>
      </c>
      <c r="K296" s="71">
        <v>75</v>
      </c>
      <c r="L296" s="71">
        <v>147.47139999999999</v>
      </c>
      <c r="M296" s="71"/>
      <c r="N296" s="71">
        <v>41.686300000000003</v>
      </c>
      <c r="O296" s="71">
        <v>0</v>
      </c>
      <c r="P296" s="73">
        <v>6389.5221000000001</v>
      </c>
    </row>
    <row r="297" spans="1:16" x14ac:dyDescent="0.25">
      <c r="A297" s="71" t="s">
        <v>267</v>
      </c>
      <c r="B297" s="73">
        <v>1363.6876999999999</v>
      </c>
      <c r="C297" s="71">
        <v>36.4955</v>
      </c>
      <c r="D297" s="73">
        <v>1400.1831999999999</v>
      </c>
      <c r="E297" s="71">
        <v>614.28</v>
      </c>
      <c r="F297" s="71">
        <v>433.35669999999999</v>
      </c>
      <c r="G297" s="71">
        <v>45.230800000000002</v>
      </c>
      <c r="H297" s="71">
        <v>264</v>
      </c>
      <c r="I297" s="71">
        <v>183.56399999999999</v>
      </c>
      <c r="J297" s="71">
        <v>60.326999999999998</v>
      </c>
      <c r="K297" s="71">
        <v>7</v>
      </c>
      <c r="L297" s="71">
        <v>33.464399999999998</v>
      </c>
      <c r="M297" s="71"/>
      <c r="N297" s="71">
        <v>0</v>
      </c>
      <c r="O297" s="71">
        <v>0</v>
      </c>
      <c r="P297" s="73">
        <v>1505.741</v>
      </c>
    </row>
    <row r="298" spans="1:16" x14ac:dyDescent="0.25">
      <c r="A298" s="71" t="s">
        <v>268</v>
      </c>
      <c r="B298" s="71">
        <v>150.40719999999999</v>
      </c>
      <c r="C298" s="71"/>
      <c r="D298" s="71">
        <v>150.40719999999999</v>
      </c>
      <c r="E298" s="71">
        <v>63</v>
      </c>
      <c r="F298" s="71">
        <v>46.551000000000002</v>
      </c>
      <c r="G298" s="71">
        <v>4.1121999999999996</v>
      </c>
      <c r="H298" s="71">
        <v>35</v>
      </c>
      <c r="I298" s="71">
        <v>19.718399999999999</v>
      </c>
      <c r="J298" s="71">
        <v>11.4612</v>
      </c>
      <c r="K298" s="71"/>
      <c r="L298" s="71">
        <v>3.5947</v>
      </c>
      <c r="M298" s="71"/>
      <c r="N298" s="71">
        <v>0</v>
      </c>
      <c r="O298" s="71">
        <v>0</v>
      </c>
      <c r="P298" s="71">
        <v>165.98060000000001</v>
      </c>
    </row>
    <row r="299" spans="1:16" x14ac:dyDescent="0.25">
      <c r="A299" s="71" t="s">
        <v>269</v>
      </c>
      <c r="B299" s="71">
        <v>87.074299999999994</v>
      </c>
      <c r="C299" s="71"/>
      <c r="D299" s="71">
        <v>87.074299999999994</v>
      </c>
      <c r="E299" s="71">
        <v>41</v>
      </c>
      <c r="F299" s="71">
        <v>26.9495</v>
      </c>
      <c r="G299" s="71">
        <v>3.5125999999999999</v>
      </c>
      <c r="H299" s="71">
        <v>20</v>
      </c>
      <c r="I299" s="71">
        <v>11.4154</v>
      </c>
      <c r="J299" s="71">
        <v>6.4383999999999997</v>
      </c>
      <c r="K299" s="71"/>
      <c r="L299" s="71">
        <v>2.0811000000000002</v>
      </c>
      <c r="M299" s="71"/>
      <c r="N299" s="71">
        <v>0</v>
      </c>
      <c r="O299" s="71">
        <v>0</v>
      </c>
      <c r="P299" s="71">
        <v>97.025300000000001</v>
      </c>
    </row>
    <row r="300" spans="1:16" x14ac:dyDescent="0.25">
      <c r="A300" s="71" t="s">
        <v>270</v>
      </c>
      <c r="B300" s="71">
        <v>189.87960000000001</v>
      </c>
      <c r="C300" s="71">
        <v>7.5933000000000002</v>
      </c>
      <c r="D300" s="71">
        <v>197.47290000000001</v>
      </c>
      <c r="E300" s="71">
        <v>70</v>
      </c>
      <c r="F300" s="71">
        <v>61.117899999999999</v>
      </c>
      <c r="G300" s="71">
        <v>2.2204999999999999</v>
      </c>
      <c r="H300" s="71">
        <v>31</v>
      </c>
      <c r="I300" s="71">
        <v>25.8887</v>
      </c>
      <c r="J300" s="71">
        <v>3.8334999999999999</v>
      </c>
      <c r="K300" s="71"/>
      <c r="L300" s="71">
        <v>4.7195999999999998</v>
      </c>
      <c r="M300" s="71"/>
      <c r="N300" s="71">
        <v>0</v>
      </c>
      <c r="O300" s="71">
        <v>0</v>
      </c>
      <c r="P300" s="71">
        <v>203.52690000000001</v>
      </c>
    </row>
    <row r="301" spans="1:16" x14ac:dyDescent="0.25">
      <c r="A301" s="71" t="s">
        <v>271</v>
      </c>
      <c r="B301" s="71">
        <v>590.81209999999999</v>
      </c>
      <c r="C301" s="71">
        <v>33.683900000000001</v>
      </c>
      <c r="D301" s="71">
        <v>624.49599999999998</v>
      </c>
      <c r="E301" s="71">
        <v>243.16</v>
      </c>
      <c r="F301" s="71">
        <v>193.28149999999999</v>
      </c>
      <c r="G301" s="71">
        <v>12.4696</v>
      </c>
      <c r="H301" s="71">
        <v>80</v>
      </c>
      <c r="I301" s="71">
        <v>81.871399999999994</v>
      </c>
      <c r="J301" s="71"/>
      <c r="K301" s="71"/>
      <c r="L301" s="71">
        <v>14.9255</v>
      </c>
      <c r="M301" s="71"/>
      <c r="N301" s="71">
        <v>0</v>
      </c>
      <c r="O301" s="71">
        <v>0</v>
      </c>
      <c r="P301" s="71">
        <v>636.96559999999999</v>
      </c>
    </row>
    <row r="302" spans="1:16" x14ac:dyDescent="0.25">
      <c r="A302" s="71" t="s">
        <v>272</v>
      </c>
      <c r="B302" s="71">
        <v>758.87660000000005</v>
      </c>
      <c r="C302" s="71">
        <v>1.9099999999999999E-2</v>
      </c>
      <c r="D302" s="71">
        <v>758.89570000000003</v>
      </c>
      <c r="E302" s="71">
        <v>318</v>
      </c>
      <c r="F302" s="71">
        <v>234.87819999999999</v>
      </c>
      <c r="G302" s="71">
        <v>20.7804</v>
      </c>
      <c r="H302" s="71">
        <v>125</v>
      </c>
      <c r="I302" s="71">
        <v>99.491200000000006</v>
      </c>
      <c r="J302" s="71">
        <v>19.131599999999999</v>
      </c>
      <c r="K302" s="71">
        <v>5</v>
      </c>
      <c r="L302" s="71">
        <v>18.137599999999999</v>
      </c>
      <c r="M302" s="71"/>
      <c r="N302" s="71">
        <v>0</v>
      </c>
      <c r="O302" s="71">
        <v>0</v>
      </c>
      <c r="P302" s="71">
        <v>798.80769999999995</v>
      </c>
    </row>
    <row r="303" spans="1:16" x14ac:dyDescent="0.25">
      <c r="A303" s="71" t="s">
        <v>273</v>
      </c>
      <c r="B303" s="71">
        <v>154.45079999999999</v>
      </c>
      <c r="C303" s="71"/>
      <c r="D303" s="71">
        <v>154.45079999999999</v>
      </c>
      <c r="E303" s="71">
        <v>104</v>
      </c>
      <c r="F303" s="71">
        <v>47.802500000000002</v>
      </c>
      <c r="G303" s="71">
        <v>14.0494</v>
      </c>
      <c r="H303" s="71">
        <v>21</v>
      </c>
      <c r="I303" s="71">
        <v>20.2485</v>
      </c>
      <c r="J303" s="71">
        <v>0.56359999999999999</v>
      </c>
      <c r="K303" s="71"/>
      <c r="L303" s="71">
        <v>3.6913999999999998</v>
      </c>
      <c r="M303" s="71"/>
      <c r="N303" s="71">
        <v>0</v>
      </c>
      <c r="O303" s="71">
        <v>0</v>
      </c>
      <c r="P303" s="71">
        <v>169.06379999999999</v>
      </c>
    </row>
    <row r="304" spans="1:16" x14ac:dyDescent="0.25">
      <c r="A304" s="71" t="s">
        <v>536</v>
      </c>
      <c r="B304" s="71">
        <v>56.747500000000002</v>
      </c>
      <c r="C304" s="71"/>
      <c r="D304" s="71">
        <v>45.543399999999998</v>
      </c>
      <c r="E304" s="71">
        <v>37</v>
      </c>
      <c r="F304" s="71">
        <v>17.563400000000001</v>
      </c>
      <c r="G304" s="71">
        <v>4.8592000000000004</v>
      </c>
      <c r="H304" s="71">
        <v>4</v>
      </c>
      <c r="I304" s="71">
        <v>5.9706999999999999</v>
      </c>
      <c r="J304" s="71"/>
      <c r="K304" s="71"/>
      <c r="L304" s="71">
        <v>1.0885</v>
      </c>
      <c r="M304" s="71"/>
      <c r="N304" s="71">
        <v>0</v>
      </c>
      <c r="O304" s="71">
        <v>0</v>
      </c>
      <c r="P304" s="71">
        <v>61.606699999999996</v>
      </c>
    </row>
    <row r="305" spans="1:16" x14ac:dyDescent="0.25">
      <c r="A305" s="71" t="s">
        <v>274</v>
      </c>
      <c r="B305" s="73">
        <v>1584.2411999999999</v>
      </c>
      <c r="C305" s="71">
        <v>61.963999999999999</v>
      </c>
      <c r="D305" s="73">
        <v>1646.2052000000001</v>
      </c>
      <c r="E305" s="71">
        <v>669.69</v>
      </c>
      <c r="F305" s="71">
        <v>509.50049999999999</v>
      </c>
      <c r="G305" s="71">
        <v>40.047400000000003</v>
      </c>
      <c r="H305" s="71">
        <v>233</v>
      </c>
      <c r="I305" s="71">
        <v>215.8175</v>
      </c>
      <c r="J305" s="71">
        <v>12.886900000000001</v>
      </c>
      <c r="K305" s="71">
        <v>4</v>
      </c>
      <c r="L305" s="71">
        <v>39.344299999999997</v>
      </c>
      <c r="M305" s="71"/>
      <c r="N305" s="71">
        <v>9.5018999999999991</v>
      </c>
      <c r="O305" s="71">
        <v>0</v>
      </c>
      <c r="P305" s="73">
        <v>1708.6414</v>
      </c>
    </row>
    <row r="306" spans="1:16" x14ac:dyDescent="0.25">
      <c r="A306" s="71" t="s">
        <v>275</v>
      </c>
      <c r="B306" s="73">
        <v>3160.277</v>
      </c>
      <c r="C306" s="71">
        <v>182.32339999999999</v>
      </c>
      <c r="D306" s="73">
        <v>3342.6003999999998</v>
      </c>
      <c r="E306" s="73">
        <v>2410</v>
      </c>
      <c r="F306" s="71">
        <v>1034.5347999999999</v>
      </c>
      <c r="G306" s="71">
        <v>343.86630000000002</v>
      </c>
      <c r="H306" s="71">
        <v>589</v>
      </c>
      <c r="I306" s="71">
        <v>438.2149</v>
      </c>
      <c r="J306" s="71">
        <v>113.08880000000001</v>
      </c>
      <c r="K306" s="71">
        <v>731</v>
      </c>
      <c r="L306" s="71">
        <v>79.888099999999994</v>
      </c>
      <c r="M306" s="71">
        <v>390.6671</v>
      </c>
      <c r="N306" s="71">
        <v>0</v>
      </c>
      <c r="O306" s="71">
        <v>0</v>
      </c>
      <c r="P306" s="73">
        <v>4190.2226000000001</v>
      </c>
    </row>
    <row r="307" spans="1:16" x14ac:dyDescent="0.25">
      <c r="A307" s="71" t="s">
        <v>276</v>
      </c>
      <c r="B307" s="71">
        <v>195.2647</v>
      </c>
      <c r="C307" s="71"/>
      <c r="D307" s="71">
        <v>195.2647</v>
      </c>
      <c r="E307" s="71">
        <v>94</v>
      </c>
      <c r="F307" s="71">
        <v>60.434399999999997</v>
      </c>
      <c r="G307" s="71">
        <v>8.3914000000000009</v>
      </c>
      <c r="H307" s="71">
        <v>19</v>
      </c>
      <c r="I307" s="71">
        <v>25.5992</v>
      </c>
      <c r="J307" s="71"/>
      <c r="K307" s="71"/>
      <c r="L307" s="71">
        <v>4.6668000000000003</v>
      </c>
      <c r="M307" s="71"/>
      <c r="N307" s="71">
        <v>0</v>
      </c>
      <c r="O307" s="71">
        <v>0</v>
      </c>
      <c r="P307" s="71">
        <v>203.65610000000001</v>
      </c>
    </row>
    <row r="308" spans="1:16" x14ac:dyDescent="0.25">
      <c r="A308" s="71" t="s">
        <v>277</v>
      </c>
      <c r="B308" s="71">
        <v>186.2415</v>
      </c>
      <c r="C308" s="71"/>
      <c r="D308" s="71">
        <v>186.2415</v>
      </c>
      <c r="E308" s="71">
        <v>109</v>
      </c>
      <c r="F308" s="71">
        <v>57.6417</v>
      </c>
      <c r="G308" s="71">
        <v>12.839600000000001</v>
      </c>
      <c r="H308" s="71">
        <v>28</v>
      </c>
      <c r="I308" s="71">
        <v>24.4163</v>
      </c>
      <c r="J308" s="71">
        <v>2.6878000000000002</v>
      </c>
      <c r="K308" s="71"/>
      <c r="L308" s="71">
        <v>4.4512</v>
      </c>
      <c r="M308" s="71"/>
      <c r="N308" s="71">
        <v>0</v>
      </c>
      <c r="O308" s="71">
        <v>0</v>
      </c>
      <c r="P308" s="71">
        <v>201.7689</v>
      </c>
    </row>
    <row r="309" spans="1:16" x14ac:dyDescent="0.25">
      <c r="A309" s="71" t="s">
        <v>278</v>
      </c>
      <c r="B309" s="71">
        <v>287.7629</v>
      </c>
      <c r="C309" s="71"/>
      <c r="D309" s="71">
        <v>287.7629</v>
      </c>
      <c r="E309" s="71">
        <v>102</v>
      </c>
      <c r="F309" s="71">
        <v>89.062600000000003</v>
      </c>
      <c r="G309" s="71">
        <v>3.2343000000000002</v>
      </c>
      <c r="H309" s="71">
        <v>45</v>
      </c>
      <c r="I309" s="71">
        <v>37.725700000000003</v>
      </c>
      <c r="J309" s="71">
        <v>5.4557000000000002</v>
      </c>
      <c r="K309" s="71"/>
      <c r="L309" s="71">
        <v>6.8775000000000004</v>
      </c>
      <c r="M309" s="71"/>
      <c r="N309" s="71">
        <v>0</v>
      </c>
      <c r="O309" s="71">
        <v>0</v>
      </c>
      <c r="P309" s="71">
        <v>296.4529</v>
      </c>
    </row>
    <row r="310" spans="1:16" x14ac:dyDescent="0.25">
      <c r="A310" s="71" t="s">
        <v>279</v>
      </c>
      <c r="B310" s="73">
        <v>1063.6657</v>
      </c>
      <c r="C310" s="71">
        <v>53.076700000000002</v>
      </c>
      <c r="D310" s="73">
        <v>1116.7424000000001</v>
      </c>
      <c r="E310" s="71">
        <v>473.46</v>
      </c>
      <c r="F310" s="71">
        <v>345.6318</v>
      </c>
      <c r="G310" s="71">
        <v>31.957100000000001</v>
      </c>
      <c r="H310" s="71">
        <v>116</v>
      </c>
      <c r="I310" s="71">
        <v>146.4049</v>
      </c>
      <c r="J310" s="71"/>
      <c r="K310" s="71">
        <v>9</v>
      </c>
      <c r="L310" s="71">
        <v>26.690100000000001</v>
      </c>
      <c r="M310" s="71"/>
      <c r="N310" s="71">
        <v>0</v>
      </c>
      <c r="O310" s="71">
        <v>0</v>
      </c>
      <c r="P310" s="73">
        <v>1148.6994999999999</v>
      </c>
    </row>
    <row r="311" spans="1:16" x14ac:dyDescent="0.25">
      <c r="A311" s="71" t="s">
        <v>537</v>
      </c>
      <c r="B311" s="71">
        <v>52.1434</v>
      </c>
      <c r="C311" s="71"/>
      <c r="D311" s="71">
        <v>31.406600000000001</v>
      </c>
      <c r="E311" s="71">
        <v>24</v>
      </c>
      <c r="F311" s="71">
        <v>16.138400000000001</v>
      </c>
      <c r="G311" s="71">
        <v>1.9654</v>
      </c>
      <c r="H311" s="71">
        <v>10</v>
      </c>
      <c r="I311" s="71">
        <v>4.1173999999999999</v>
      </c>
      <c r="J311" s="71">
        <v>4.4119000000000002</v>
      </c>
      <c r="K311" s="71"/>
      <c r="L311" s="71">
        <v>0.75060000000000004</v>
      </c>
      <c r="M311" s="71"/>
      <c r="N311" s="71">
        <v>0</v>
      </c>
      <c r="O311" s="71">
        <v>0</v>
      </c>
      <c r="P311" s="71">
        <v>58.520699999999998</v>
      </c>
    </row>
    <row r="312" spans="1:16" x14ac:dyDescent="0.25">
      <c r="A312" s="71" t="s">
        <v>280</v>
      </c>
      <c r="B312" s="71">
        <v>78.606700000000004</v>
      </c>
      <c r="C312" s="71"/>
      <c r="D312" s="71">
        <v>78.606700000000004</v>
      </c>
      <c r="E312" s="71">
        <v>42</v>
      </c>
      <c r="F312" s="71">
        <v>24.328800000000001</v>
      </c>
      <c r="G312" s="71">
        <v>4.4177999999999997</v>
      </c>
      <c r="H312" s="71">
        <v>11</v>
      </c>
      <c r="I312" s="71">
        <v>10.305300000000001</v>
      </c>
      <c r="J312" s="71">
        <v>0.52100000000000002</v>
      </c>
      <c r="K312" s="71"/>
      <c r="L312" s="71">
        <v>1.8787</v>
      </c>
      <c r="M312" s="71"/>
      <c r="N312" s="71">
        <v>0</v>
      </c>
      <c r="O312" s="71">
        <v>0</v>
      </c>
      <c r="P312" s="71">
        <v>83.545500000000004</v>
      </c>
    </row>
    <row r="313" spans="1:16" x14ac:dyDescent="0.25">
      <c r="A313" s="71" t="s">
        <v>281</v>
      </c>
      <c r="B313" s="71">
        <v>103.15940000000001</v>
      </c>
      <c r="C313" s="71"/>
      <c r="D313" s="71">
        <v>103.15940000000001</v>
      </c>
      <c r="E313" s="71">
        <v>70.34</v>
      </c>
      <c r="F313" s="71">
        <v>31.927800000000001</v>
      </c>
      <c r="G313" s="71">
        <v>9.6029999999999998</v>
      </c>
      <c r="H313" s="71">
        <v>18</v>
      </c>
      <c r="I313" s="71">
        <v>13.5242</v>
      </c>
      <c r="J313" s="71">
        <v>3.3569</v>
      </c>
      <c r="K313" s="71"/>
      <c r="L313" s="71">
        <v>2.4655</v>
      </c>
      <c r="M313" s="71"/>
      <c r="N313" s="71">
        <v>0</v>
      </c>
      <c r="O313" s="71">
        <v>0</v>
      </c>
      <c r="P313" s="71">
        <v>116.1193</v>
      </c>
    </row>
    <row r="314" spans="1:16" x14ac:dyDescent="0.25">
      <c r="A314" s="71" t="s">
        <v>282</v>
      </c>
      <c r="B314" s="73">
        <v>1637.6655000000001</v>
      </c>
      <c r="C314" s="71">
        <v>53.822099999999999</v>
      </c>
      <c r="D314" s="73">
        <v>1691.4875999999999</v>
      </c>
      <c r="E314" s="71">
        <v>893.92</v>
      </c>
      <c r="F314" s="71">
        <v>523.5154</v>
      </c>
      <c r="G314" s="71">
        <v>92.601100000000002</v>
      </c>
      <c r="H314" s="71">
        <v>259</v>
      </c>
      <c r="I314" s="71">
        <v>221.75399999999999</v>
      </c>
      <c r="J314" s="71">
        <v>27.9345</v>
      </c>
      <c r="K314" s="71">
        <v>17</v>
      </c>
      <c r="L314" s="71">
        <v>40.426600000000001</v>
      </c>
      <c r="M314" s="71"/>
      <c r="N314" s="71">
        <v>31.749600000000001</v>
      </c>
      <c r="O314" s="71">
        <v>0</v>
      </c>
      <c r="P314" s="73">
        <v>1843.7728</v>
      </c>
    </row>
    <row r="315" spans="1:16" x14ac:dyDescent="0.25">
      <c r="A315" s="71" t="s">
        <v>283</v>
      </c>
      <c r="B315" s="71">
        <v>423.99180000000001</v>
      </c>
      <c r="C315" s="71">
        <v>26.488299999999999</v>
      </c>
      <c r="D315" s="71">
        <v>450.48009999999999</v>
      </c>
      <c r="E315" s="71">
        <v>151.69999999999999</v>
      </c>
      <c r="F315" s="71">
        <v>139.42359999999999</v>
      </c>
      <c r="G315" s="71">
        <v>3.0691000000000002</v>
      </c>
      <c r="H315" s="71">
        <v>43</v>
      </c>
      <c r="I315" s="71">
        <v>59.057899999999997</v>
      </c>
      <c r="J315" s="71"/>
      <c r="K315" s="71"/>
      <c r="L315" s="71">
        <v>10.766500000000001</v>
      </c>
      <c r="M315" s="71"/>
      <c r="N315" s="71">
        <v>0</v>
      </c>
      <c r="O315" s="71">
        <v>0</v>
      </c>
      <c r="P315" s="71">
        <v>453.54919999999998</v>
      </c>
    </row>
    <row r="316" spans="1:16" x14ac:dyDescent="0.25">
      <c r="A316" s="71" t="s">
        <v>284</v>
      </c>
      <c r="B316" s="71">
        <v>639.23410000000001</v>
      </c>
      <c r="C316" s="71"/>
      <c r="D316" s="71">
        <v>639.23410000000001</v>
      </c>
      <c r="E316" s="71">
        <v>293.49</v>
      </c>
      <c r="F316" s="71">
        <v>197.84299999999999</v>
      </c>
      <c r="G316" s="71">
        <v>23.911799999999999</v>
      </c>
      <c r="H316" s="71">
        <v>91</v>
      </c>
      <c r="I316" s="71">
        <v>83.803600000000003</v>
      </c>
      <c r="J316" s="71">
        <v>5.3973000000000004</v>
      </c>
      <c r="K316" s="71"/>
      <c r="L316" s="71">
        <v>15.277699999999999</v>
      </c>
      <c r="M316" s="71"/>
      <c r="N316" s="71">
        <v>1.0367</v>
      </c>
      <c r="O316" s="71">
        <v>0</v>
      </c>
      <c r="P316" s="71">
        <v>669.57989999999995</v>
      </c>
    </row>
    <row r="317" spans="1:16" x14ac:dyDescent="0.25">
      <c r="A317" s="71" t="s">
        <v>285</v>
      </c>
      <c r="B317" s="71">
        <v>198.07579999999999</v>
      </c>
      <c r="C317" s="71">
        <v>4.02E-2</v>
      </c>
      <c r="D317" s="71">
        <v>198.11600000000001</v>
      </c>
      <c r="E317" s="71">
        <v>77</v>
      </c>
      <c r="F317" s="71">
        <v>61.316899999999997</v>
      </c>
      <c r="G317" s="71">
        <v>3.9207999999999998</v>
      </c>
      <c r="H317" s="71">
        <v>24</v>
      </c>
      <c r="I317" s="71">
        <v>25.972999999999999</v>
      </c>
      <c r="J317" s="71"/>
      <c r="K317" s="71"/>
      <c r="L317" s="71">
        <v>4.7350000000000003</v>
      </c>
      <c r="M317" s="71"/>
      <c r="N317" s="71">
        <v>0</v>
      </c>
      <c r="O317" s="71">
        <v>0</v>
      </c>
      <c r="P317" s="71">
        <v>202.0368</v>
      </c>
    </row>
    <row r="318" spans="1:16" x14ac:dyDescent="0.25">
      <c r="A318" s="71" t="s">
        <v>286</v>
      </c>
      <c r="B318" s="73">
        <v>1040.8918000000001</v>
      </c>
      <c r="C318" s="71">
        <v>24.1724</v>
      </c>
      <c r="D318" s="73">
        <v>1065.0642</v>
      </c>
      <c r="E318" s="71">
        <v>362.15</v>
      </c>
      <c r="F318" s="71">
        <v>329.63740000000001</v>
      </c>
      <c r="G318" s="71">
        <v>8.1281999999999996</v>
      </c>
      <c r="H318" s="71">
        <v>159</v>
      </c>
      <c r="I318" s="71">
        <v>139.62989999999999</v>
      </c>
      <c r="J318" s="71">
        <v>14.5276</v>
      </c>
      <c r="K318" s="71">
        <v>1</v>
      </c>
      <c r="L318" s="71">
        <v>25.454999999999998</v>
      </c>
      <c r="M318" s="71"/>
      <c r="N318" s="71">
        <v>0</v>
      </c>
      <c r="O318" s="71">
        <v>0</v>
      </c>
      <c r="P318" s="73">
        <v>1087.72</v>
      </c>
    </row>
    <row r="319" spans="1:16" x14ac:dyDescent="0.25">
      <c r="A319" s="71" t="s">
        <v>287</v>
      </c>
      <c r="B319" s="73">
        <v>2946.7264</v>
      </c>
      <c r="C319" s="71"/>
      <c r="D319" s="73">
        <v>2946.7264</v>
      </c>
      <c r="E319" s="73">
        <v>1729.5</v>
      </c>
      <c r="F319" s="71">
        <v>912.01179999999999</v>
      </c>
      <c r="G319" s="71">
        <v>204.37200000000001</v>
      </c>
      <c r="H319" s="71">
        <v>505</v>
      </c>
      <c r="I319" s="71">
        <v>386.31580000000002</v>
      </c>
      <c r="J319" s="71">
        <v>89.013099999999994</v>
      </c>
      <c r="K319" s="71">
        <v>12</v>
      </c>
      <c r="L319" s="71">
        <v>70.4268</v>
      </c>
      <c r="M319" s="71"/>
      <c r="N319" s="71">
        <v>29.505199999999999</v>
      </c>
      <c r="O319" s="71">
        <v>0</v>
      </c>
      <c r="P319" s="73">
        <v>3269.6167</v>
      </c>
    </row>
    <row r="320" spans="1:16" x14ac:dyDescent="0.25">
      <c r="A320" s="71" t="s">
        <v>288</v>
      </c>
      <c r="B320" s="71">
        <v>137.14449999999999</v>
      </c>
      <c r="C320" s="71">
        <v>1.5455000000000001</v>
      </c>
      <c r="D320" s="71">
        <v>138.69</v>
      </c>
      <c r="E320" s="71">
        <v>93</v>
      </c>
      <c r="F320" s="71">
        <v>42.924599999999998</v>
      </c>
      <c r="G320" s="71">
        <v>12.5189</v>
      </c>
      <c r="H320" s="71">
        <v>19</v>
      </c>
      <c r="I320" s="71">
        <v>18.182300000000001</v>
      </c>
      <c r="J320" s="71">
        <v>0.61329999999999996</v>
      </c>
      <c r="K320" s="71"/>
      <c r="L320" s="71">
        <v>3.3147000000000002</v>
      </c>
      <c r="M320" s="71"/>
      <c r="N320" s="71">
        <v>0</v>
      </c>
      <c r="O320" s="71">
        <v>0</v>
      </c>
      <c r="P320" s="71">
        <v>151.82220000000001</v>
      </c>
    </row>
    <row r="321" spans="1:16" x14ac:dyDescent="0.25">
      <c r="A321" s="71" t="s">
        <v>289</v>
      </c>
      <c r="B321" s="71">
        <v>277.93349999999998</v>
      </c>
      <c r="C321" s="71"/>
      <c r="D321" s="71">
        <v>277.93349999999998</v>
      </c>
      <c r="E321" s="71">
        <v>84</v>
      </c>
      <c r="F321" s="71">
        <v>86.020399999999995</v>
      </c>
      <c r="G321" s="71"/>
      <c r="H321" s="71">
        <v>38</v>
      </c>
      <c r="I321" s="71">
        <v>36.437100000000001</v>
      </c>
      <c r="J321" s="71">
        <v>1.1721999999999999</v>
      </c>
      <c r="K321" s="71"/>
      <c r="L321" s="71">
        <v>6.6425999999999998</v>
      </c>
      <c r="M321" s="71"/>
      <c r="N321" s="71">
        <v>0</v>
      </c>
      <c r="O321" s="71">
        <v>0</v>
      </c>
      <c r="P321" s="71">
        <v>279.10570000000001</v>
      </c>
    </row>
    <row r="322" spans="1:16" x14ac:dyDescent="0.25">
      <c r="A322" s="71" t="s">
        <v>290</v>
      </c>
      <c r="B322" s="73">
        <v>1762.9953</v>
      </c>
      <c r="C322" s="71">
        <v>75.574700000000007</v>
      </c>
      <c r="D322" s="73">
        <v>1838.57</v>
      </c>
      <c r="E322" s="71">
        <v>968</v>
      </c>
      <c r="F322" s="71">
        <v>569.03740000000005</v>
      </c>
      <c r="G322" s="71">
        <v>99.740600000000001</v>
      </c>
      <c r="H322" s="71">
        <v>192</v>
      </c>
      <c r="I322" s="71">
        <v>241.03649999999999</v>
      </c>
      <c r="J322" s="71"/>
      <c r="K322" s="71"/>
      <c r="L322" s="71">
        <v>43.941800000000001</v>
      </c>
      <c r="M322" s="71"/>
      <c r="N322" s="71">
        <v>31.032900000000001</v>
      </c>
      <c r="O322" s="71">
        <v>0</v>
      </c>
      <c r="P322" s="73">
        <v>1969.3434999999999</v>
      </c>
    </row>
    <row r="323" spans="1:16" x14ac:dyDescent="0.25">
      <c r="A323" s="71" t="s">
        <v>291</v>
      </c>
      <c r="B323" s="71">
        <v>150.714</v>
      </c>
      <c r="C323" s="71"/>
      <c r="D323" s="71">
        <v>150.714</v>
      </c>
      <c r="E323" s="71">
        <v>65</v>
      </c>
      <c r="F323" s="71">
        <v>46.646000000000001</v>
      </c>
      <c r="G323" s="71">
        <v>4.5884999999999998</v>
      </c>
      <c r="H323" s="71">
        <v>24</v>
      </c>
      <c r="I323" s="71">
        <v>19.758600000000001</v>
      </c>
      <c r="J323" s="71">
        <v>3.181</v>
      </c>
      <c r="K323" s="71"/>
      <c r="L323" s="71">
        <v>3.6021000000000001</v>
      </c>
      <c r="M323" s="71"/>
      <c r="N323" s="71">
        <v>0</v>
      </c>
      <c r="O323" s="71">
        <v>0</v>
      </c>
      <c r="P323" s="71">
        <v>158.48349999999999</v>
      </c>
    </row>
    <row r="324" spans="1:16" x14ac:dyDescent="0.25">
      <c r="A324" s="71" t="s">
        <v>292</v>
      </c>
      <c r="B324" s="71">
        <v>230.7081</v>
      </c>
      <c r="C324" s="71"/>
      <c r="D324" s="71">
        <v>230.7081</v>
      </c>
      <c r="E324" s="71">
        <v>39</v>
      </c>
      <c r="F324" s="71">
        <v>71.404200000000003</v>
      </c>
      <c r="G324" s="71"/>
      <c r="H324" s="71">
        <v>13</v>
      </c>
      <c r="I324" s="71">
        <v>30.245799999999999</v>
      </c>
      <c r="J324" s="71"/>
      <c r="K324" s="71"/>
      <c r="L324" s="71">
        <v>5.5138999999999996</v>
      </c>
      <c r="M324" s="71"/>
      <c r="N324" s="71">
        <v>0</v>
      </c>
      <c r="O324" s="71">
        <v>0</v>
      </c>
      <c r="P324" s="71">
        <v>230.7081</v>
      </c>
    </row>
    <row r="325" spans="1:16" x14ac:dyDescent="0.25">
      <c r="A325" s="71" t="s">
        <v>293</v>
      </c>
      <c r="B325" s="73">
        <v>1743.4184</v>
      </c>
      <c r="C325" s="71">
        <v>43.132300000000001</v>
      </c>
      <c r="D325" s="73">
        <v>1786.5507</v>
      </c>
      <c r="E325" s="71">
        <v>719.5</v>
      </c>
      <c r="F325" s="71">
        <v>552.93740000000003</v>
      </c>
      <c r="G325" s="71">
        <v>41.640599999999999</v>
      </c>
      <c r="H325" s="71">
        <v>247</v>
      </c>
      <c r="I325" s="71">
        <v>234.21680000000001</v>
      </c>
      <c r="J325" s="71">
        <v>9.5874000000000006</v>
      </c>
      <c r="K325" s="71">
        <v>24</v>
      </c>
      <c r="L325" s="71">
        <v>42.698599999999999</v>
      </c>
      <c r="M325" s="71"/>
      <c r="N325" s="71">
        <v>0</v>
      </c>
      <c r="O325" s="71">
        <v>0</v>
      </c>
      <c r="P325" s="73">
        <v>1837.7787000000001</v>
      </c>
    </row>
    <row r="326" spans="1:16" x14ac:dyDescent="0.25">
      <c r="A326" s="71" t="s">
        <v>294</v>
      </c>
      <c r="B326" s="71">
        <v>625.87850000000003</v>
      </c>
      <c r="C326" s="71">
        <v>40.3962</v>
      </c>
      <c r="D326" s="71">
        <v>666.27470000000005</v>
      </c>
      <c r="E326" s="71">
        <v>281</v>
      </c>
      <c r="F326" s="71">
        <v>206.21199999999999</v>
      </c>
      <c r="G326" s="71">
        <v>18.696999999999999</v>
      </c>
      <c r="H326" s="71">
        <v>73</v>
      </c>
      <c r="I326" s="71">
        <v>87.348600000000005</v>
      </c>
      <c r="J326" s="71"/>
      <c r="K326" s="71"/>
      <c r="L326" s="71">
        <v>15.923999999999999</v>
      </c>
      <c r="M326" s="71"/>
      <c r="N326" s="71">
        <v>0</v>
      </c>
      <c r="O326" s="71">
        <v>0</v>
      </c>
      <c r="P326" s="71">
        <v>684.97170000000006</v>
      </c>
    </row>
    <row r="327" spans="1:16" x14ac:dyDescent="0.25">
      <c r="A327" s="71" t="s">
        <v>295</v>
      </c>
      <c r="B327" s="71">
        <v>880.41359999999997</v>
      </c>
      <c r="C327" s="71">
        <v>11.9551</v>
      </c>
      <c r="D327" s="71">
        <v>892.36869999999999</v>
      </c>
      <c r="E327" s="71">
        <v>620.71</v>
      </c>
      <c r="F327" s="71">
        <v>276.18810000000002</v>
      </c>
      <c r="G327" s="71">
        <v>86.130499999999998</v>
      </c>
      <c r="H327" s="71">
        <v>128</v>
      </c>
      <c r="I327" s="71">
        <v>116.98950000000001</v>
      </c>
      <c r="J327" s="71">
        <v>8.2577999999999996</v>
      </c>
      <c r="K327" s="71"/>
      <c r="L327" s="71">
        <v>21.3276</v>
      </c>
      <c r="M327" s="71"/>
      <c r="N327" s="71">
        <v>0</v>
      </c>
      <c r="O327" s="71">
        <v>0</v>
      </c>
      <c r="P327" s="73">
        <v>986.75699999999995</v>
      </c>
    </row>
    <row r="328" spans="1:16" x14ac:dyDescent="0.25">
      <c r="A328" s="71" t="s">
        <v>296</v>
      </c>
      <c r="B328" s="71">
        <v>638.64080000000001</v>
      </c>
      <c r="C328" s="71"/>
      <c r="D328" s="71">
        <v>638.64080000000001</v>
      </c>
      <c r="E328" s="71">
        <v>655.88</v>
      </c>
      <c r="F328" s="71">
        <v>197.6593</v>
      </c>
      <c r="G328" s="71">
        <v>114.5552</v>
      </c>
      <c r="H328" s="71">
        <v>84</v>
      </c>
      <c r="I328" s="71">
        <v>83.725800000000007</v>
      </c>
      <c r="J328" s="71">
        <v>0.2056</v>
      </c>
      <c r="K328" s="71">
        <v>3</v>
      </c>
      <c r="L328" s="71">
        <v>15.263500000000001</v>
      </c>
      <c r="M328" s="71"/>
      <c r="N328" s="71">
        <v>0</v>
      </c>
      <c r="O328" s="71">
        <v>0</v>
      </c>
      <c r="P328" s="71">
        <v>753.40160000000003</v>
      </c>
    </row>
    <row r="329" spans="1:16" x14ac:dyDescent="0.25">
      <c r="A329" s="71" t="s">
        <v>297</v>
      </c>
      <c r="B329" s="73">
        <v>1188.0657000000001</v>
      </c>
      <c r="C329" s="71">
        <v>36.3611</v>
      </c>
      <c r="D329" s="73">
        <v>1224.4268</v>
      </c>
      <c r="E329" s="71">
        <v>494.71</v>
      </c>
      <c r="F329" s="71">
        <v>378.96010000000001</v>
      </c>
      <c r="G329" s="71">
        <v>28.9375</v>
      </c>
      <c r="H329" s="71">
        <v>110</v>
      </c>
      <c r="I329" s="71">
        <v>160.5224</v>
      </c>
      <c r="J329" s="71"/>
      <c r="K329" s="71">
        <v>89</v>
      </c>
      <c r="L329" s="71">
        <v>29.2638</v>
      </c>
      <c r="M329" s="71">
        <v>35.841700000000003</v>
      </c>
      <c r="N329" s="71">
        <v>0</v>
      </c>
      <c r="O329" s="71">
        <v>0</v>
      </c>
      <c r="P329" s="73">
        <v>1289.2059999999999</v>
      </c>
    </row>
    <row r="330" spans="1:16" x14ac:dyDescent="0.25">
      <c r="A330" s="71" t="s">
        <v>538</v>
      </c>
      <c r="B330" s="71">
        <v>80.797399999999996</v>
      </c>
      <c r="C330" s="71">
        <v>9.3399999999999997E-2</v>
      </c>
      <c r="D330" s="71">
        <v>73.064700000000002</v>
      </c>
      <c r="E330" s="71">
        <v>43.03</v>
      </c>
      <c r="F330" s="71">
        <v>25.035699999999999</v>
      </c>
      <c r="G330" s="71">
        <v>4.4985999999999997</v>
      </c>
      <c r="H330" s="71">
        <v>6</v>
      </c>
      <c r="I330" s="71">
        <v>9.5787999999999993</v>
      </c>
      <c r="J330" s="71"/>
      <c r="K330" s="71"/>
      <c r="L330" s="71">
        <v>1.7462</v>
      </c>
      <c r="M330" s="71"/>
      <c r="N330" s="71">
        <v>0</v>
      </c>
      <c r="O330" s="71">
        <v>0</v>
      </c>
      <c r="P330" s="71">
        <v>85.389399999999995</v>
      </c>
    </row>
    <row r="331" spans="1:16" x14ac:dyDescent="0.25">
      <c r="A331" s="71" t="s">
        <v>539</v>
      </c>
      <c r="B331" s="71">
        <v>49.3994</v>
      </c>
      <c r="C331" s="71"/>
      <c r="D331" s="71">
        <v>32.3613</v>
      </c>
      <c r="E331" s="71">
        <v>22</v>
      </c>
      <c r="F331" s="71">
        <v>15.289099999999999</v>
      </c>
      <c r="G331" s="71">
        <v>1.6777</v>
      </c>
      <c r="H331" s="71">
        <v>9</v>
      </c>
      <c r="I331" s="71">
        <v>4.2426000000000004</v>
      </c>
      <c r="J331" s="71">
        <v>3.5680999999999998</v>
      </c>
      <c r="K331" s="71"/>
      <c r="L331" s="71">
        <v>0.77339999999999998</v>
      </c>
      <c r="M331" s="71"/>
      <c r="N331" s="71">
        <v>0</v>
      </c>
      <c r="O331" s="71">
        <v>0</v>
      </c>
      <c r="P331" s="71">
        <v>54.645200000000003</v>
      </c>
    </row>
    <row r="332" spans="1:16" x14ac:dyDescent="0.25">
      <c r="A332" s="71" t="s">
        <v>298</v>
      </c>
      <c r="B332" s="71">
        <v>503.25940000000003</v>
      </c>
      <c r="C332" s="71">
        <v>25.760999999999999</v>
      </c>
      <c r="D332" s="71">
        <v>529.0204</v>
      </c>
      <c r="E332" s="71">
        <v>209.01</v>
      </c>
      <c r="F332" s="71">
        <v>163.73179999999999</v>
      </c>
      <c r="G332" s="71">
        <v>11.3195</v>
      </c>
      <c r="H332" s="71">
        <v>106</v>
      </c>
      <c r="I332" s="71">
        <v>69.354600000000005</v>
      </c>
      <c r="J332" s="71">
        <v>27.484100000000002</v>
      </c>
      <c r="K332" s="71">
        <v>6</v>
      </c>
      <c r="L332" s="71">
        <v>12.643599999999999</v>
      </c>
      <c r="M332" s="71"/>
      <c r="N332" s="71">
        <v>0</v>
      </c>
      <c r="O332" s="71">
        <v>0</v>
      </c>
      <c r="P332" s="71">
        <v>567.82399999999996</v>
      </c>
    </row>
    <row r="333" spans="1:16" x14ac:dyDescent="0.25">
      <c r="A333" s="71" t="s">
        <v>299</v>
      </c>
      <c r="B333" s="71">
        <v>169.97409999999999</v>
      </c>
      <c r="C333" s="71"/>
      <c r="D333" s="71">
        <v>169.97409999999999</v>
      </c>
      <c r="E333" s="71">
        <v>51.6</v>
      </c>
      <c r="F333" s="71">
        <v>52.606999999999999</v>
      </c>
      <c r="G333" s="71"/>
      <c r="H333" s="71">
        <v>25</v>
      </c>
      <c r="I333" s="71">
        <v>22.2836</v>
      </c>
      <c r="J333" s="71">
        <v>2.0373000000000001</v>
      </c>
      <c r="K333" s="71"/>
      <c r="L333" s="71">
        <v>4.0624000000000002</v>
      </c>
      <c r="M333" s="71"/>
      <c r="N333" s="71">
        <v>0</v>
      </c>
      <c r="O333" s="71">
        <v>0</v>
      </c>
      <c r="P333" s="71">
        <v>172.01140000000001</v>
      </c>
    </row>
    <row r="334" spans="1:16" x14ac:dyDescent="0.25">
      <c r="A334" s="71" t="s">
        <v>540</v>
      </c>
      <c r="B334" s="71">
        <v>68.216499999999996</v>
      </c>
      <c r="C334" s="71"/>
      <c r="D334" s="71">
        <v>52.231099999999998</v>
      </c>
      <c r="E334" s="71">
        <v>42</v>
      </c>
      <c r="F334" s="71">
        <v>21.113</v>
      </c>
      <c r="G334" s="71">
        <v>5.2217000000000002</v>
      </c>
      <c r="H334" s="71">
        <v>14</v>
      </c>
      <c r="I334" s="71">
        <v>6.8475000000000001</v>
      </c>
      <c r="J334" s="71">
        <v>5.3643999999999998</v>
      </c>
      <c r="K334" s="71"/>
      <c r="L334" s="71">
        <v>1.2483</v>
      </c>
      <c r="M334" s="71"/>
      <c r="N334" s="71">
        <v>0</v>
      </c>
      <c r="O334" s="71">
        <v>0</v>
      </c>
      <c r="P334" s="71">
        <v>78.802599999999998</v>
      </c>
    </row>
    <row r="335" spans="1:16" x14ac:dyDescent="0.25">
      <c r="A335" s="71" t="s">
        <v>541</v>
      </c>
      <c r="B335" s="71">
        <v>35.013100000000001</v>
      </c>
      <c r="C335" s="71"/>
      <c r="D335" s="71">
        <v>29.503799999999998</v>
      </c>
      <c r="E335" s="71">
        <v>12</v>
      </c>
      <c r="F335" s="71">
        <v>10.836600000000001</v>
      </c>
      <c r="G335" s="71">
        <v>0.29089999999999999</v>
      </c>
      <c r="H335" s="71">
        <v>5</v>
      </c>
      <c r="I335" s="71">
        <v>3.8679000000000001</v>
      </c>
      <c r="J335" s="71">
        <v>0.84899999999999998</v>
      </c>
      <c r="K335" s="71"/>
      <c r="L335" s="71">
        <v>0.70509999999999995</v>
      </c>
      <c r="M335" s="71"/>
      <c r="N335" s="71">
        <v>0</v>
      </c>
      <c r="O335" s="71">
        <v>0</v>
      </c>
      <c r="P335" s="71">
        <v>36.152999999999999</v>
      </c>
    </row>
    <row r="336" spans="1:16" x14ac:dyDescent="0.25">
      <c r="A336" s="71" t="s">
        <v>300</v>
      </c>
      <c r="B336" s="71">
        <v>625.35599999999999</v>
      </c>
      <c r="C336" s="71">
        <v>17.6706</v>
      </c>
      <c r="D336" s="71">
        <v>643.02660000000003</v>
      </c>
      <c r="E336" s="71">
        <v>270.99</v>
      </c>
      <c r="F336" s="71">
        <v>199.01669999999999</v>
      </c>
      <c r="G336" s="71">
        <v>17.993300000000001</v>
      </c>
      <c r="H336" s="71">
        <v>112</v>
      </c>
      <c r="I336" s="71">
        <v>84.300799999999995</v>
      </c>
      <c r="J336" s="71">
        <v>20.7744</v>
      </c>
      <c r="K336" s="71">
        <v>4</v>
      </c>
      <c r="L336" s="71">
        <v>15.3683</v>
      </c>
      <c r="M336" s="71"/>
      <c r="N336" s="71">
        <v>12.8878</v>
      </c>
      <c r="O336" s="71">
        <v>0</v>
      </c>
      <c r="P336" s="71">
        <v>694.68209999999999</v>
      </c>
    </row>
    <row r="337" spans="1:16" x14ac:dyDescent="0.25">
      <c r="A337" s="71" t="s">
        <v>542</v>
      </c>
      <c r="B337" s="71">
        <v>67.830200000000005</v>
      </c>
      <c r="C337" s="71"/>
      <c r="D337" s="71">
        <v>43.9499</v>
      </c>
      <c r="E337" s="71">
        <v>23</v>
      </c>
      <c r="F337" s="71">
        <v>20.993400000000001</v>
      </c>
      <c r="G337" s="71">
        <v>0.50160000000000005</v>
      </c>
      <c r="H337" s="71">
        <v>10</v>
      </c>
      <c r="I337" s="71">
        <v>5.7618</v>
      </c>
      <c r="J337" s="71">
        <v>3.1785999999999999</v>
      </c>
      <c r="K337" s="71"/>
      <c r="L337" s="71">
        <v>1.0504</v>
      </c>
      <c r="M337" s="71"/>
      <c r="N337" s="71">
        <v>0</v>
      </c>
      <c r="O337" s="71">
        <v>0</v>
      </c>
      <c r="P337" s="71">
        <v>71.510400000000004</v>
      </c>
    </row>
    <row r="338" spans="1:16" x14ac:dyDescent="0.25">
      <c r="A338" s="71" t="s">
        <v>301</v>
      </c>
      <c r="B338" s="71">
        <v>156.46690000000001</v>
      </c>
      <c r="C338" s="71"/>
      <c r="D338" s="71">
        <v>156.46690000000001</v>
      </c>
      <c r="E338" s="71">
        <v>87</v>
      </c>
      <c r="F338" s="71">
        <v>48.426499999999997</v>
      </c>
      <c r="G338" s="71">
        <v>9.6433999999999997</v>
      </c>
      <c r="H338" s="71">
        <v>25</v>
      </c>
      <c r="I338" s="71">
        <v>20.512799999999999</v>
      </c>
      <c r="J338" s="71">
        <v>3.3654000000000002</v>
      </c>
      <c r="K338" s="71"/>
      <c r="L338" s="71">
        <v>3.7395999999999998</v>
      </c>
      <c r="M338" s="71"/>
      <c r="N338" s="71">
        <v>0</v>
      </c>
      <c r="O338" s="71">
        <v>0</v>
      </c>
      <c r="P338" s="71">
        <v>169.47569999999999</v>
      </c>
    </row>
    <row r="339" spans="1:16" x14ac:dyDescent="0.25">
      <c r="A339" s="71" t="s">
        <v>302</v>
      </c>
      <c r="B339" s="71">
        <v>382.14229999999998</v>
      </c>
      <c r="C339" s="71"/>
      <c r="D339" s="71">
        <v>382.14229999999998</v>
      </c>
      <c r="E339" s="71">
        <v>164.25</v>
      </c>
      <c r="F339" s="71">
        <v>118.273</v>
      </c>
      <c r="G339" s="71">
        <v>11.494199999999999</v>
      </c>
      <c r="H339" s="71">
        <v>58</v>
      </c>
      <c r="I339" s="71">
        <v>50.0989</v>
      </c>
      <c r="J339" s="71">
        <v>5.9259000000000004</v>
      </c>
      <c r="K339" s="71"/>
      <c r="L339" s="71">
        <v>9.1332000000000004</v>
      </c>
      <c r="M339" s="71"/>
      <c r="N339" s="71">
        <v>0</v>
      </c>
      <c r="O339" s="71">
        <v>0</v>
      </c>
      <c r="P339" s="71">
        <v>399.56240000000003</v>
      </c>
    </row>
    <row r="340" spans="1:16" x14ac:dyDescent="0.25">
      <c r="A340" s="71" t="s">
        <v>303</v>
      </c>
      <c r="B340" s="71">
        <v>246.0008</v>
      </c>
      <c r="C340" s="71"/>
      <c r="D340" s="71">
        <v>246.0008</v>
      </c>
      <c r="E340" s="71">
        <v>118.29</v>
      </c>
      <c r="F340" s="71">
        <v>76.137200000000007</v>
      </c>
      <c r="G340" s="71">
        <v>10.5382</v>
      </c>
      <c r="H340" s="71">
        <v>22</v>
      </c>
      <c r="I340" s="71">
        <v>32.250700000000002</v>
      </c>
      <c r="J340" s="71"/>
      <c r="K340" s="71"/>
      <c r="L340" s="71">
        <v>5.8794000000000004</v>
      </c>
      <c r="M340" s="71"/>
      <c r="N340" s="71">
        <v>0</v>
      </c>
      <c r="O340" s="71">
        <v>0</v>
      </c>
      <c r="P340" s="71">
        <v>256.53899999999999</v>
      </c>
    </row>
    <row r="341" spans="1:16" x14ac:dyDescent="0.25">
      <c r="A341" s="71" t="s">
        <v>304</v>
      </c>
      <c r="B341" s="73">
        <v>999.44799999999998</v>
      </c>
      <c r="C341" s="71">
        <v>24.823</v>
      </c>
      <c r="D341" s="73">
        <v>1024.271</v>
      </c>
      <c r="E341" s="71">
        <v>521.79</v>
      </c>
      <c r="F341" s="71">
        <v>317.01190000000003</v>
      </c>
      <c r="G341" s="71">
        <v>51.194499999999998</v>
      </c>
      <c r="H341" s="71">
        <v>148</v>
      </c>
      <c r="I341" s="71">
        <v>134.28190000000001</v>
      </c>
      <c r="J341" s="71">
        <v>10.288600000000001</v>
      </c>
      <c r="K341" s="71">
        <v>1</v>
      </c>
      <c r="L341" s="71">
        <v>24.4801</v>
      </c>
      <c r="M341" s="71"/>
      <c r="N341" s="71">
        <v>0</v>
      </c>
      <c r="O341" s="71">
        <v>0</v>
      </c>
      <c r="P341" s="73">
        <v>1085.7541000000001</v>
      </c>
    </row>
    <row r="342" spans="1:16" x14ac:dyDescent="0.25">
      <c r="A342" s="71" t="s">
        <v>305</v>
      </c>
      <c r="B342" s="71">
        <v>731.0222</v>
      </c>
      <c r="C342" s="71">
        <v>41.870100000000001</v>
      </c>
      <c r="D342" s="71">
        <v>772.89229999999998</v>
      </c>
      <c r="E342" s="71">
        <v>560.08000000000004</v>
      </c>
      <c r="F342" s="71">
        <v>239.21019999999999</v>
      </c>
      <c r="G342" s="71">
        <v>80.217500000000001</v>
      </c>
      <c r="H342" s="71">
        <v>126</v>
      </c>
      <c r="I342" s="71">
        <v>101.3262</v>
      </c>
      <c r="J342" s="71">
        <v>18.505400000000002</v>
      </c>
      <c r="K342" s="71"/>
      <c r="L342" s="71">
        <v>18.472100000000001</v>
      </c>
      <c r="M342" s="71"/>
      <c r="N342" s="71">
        <v>17.744700000000002</v>
      </c>
      <c r="O342" s="71">
        <v>0</v>
      </c>
      <c r="P342" s="71">
        <v>889.35990000000004</v>
      </c>
    </row>
    <row r="343" spans="1:16" x14ac:dyDescent="0.25">
      <c r="A343" s="71" t="s">
        <v>306</v>
      </c>
      <c r="B343" s="73">
        <v>1108.1373000000001</v>
      </c>
      <c r="C343" s="71"/>
      <c r="D343" s="73">
        <v>1108.1373000000001</v>
      </c>
      <c r="E343" s="71">
        <v>644.24</v>
      </c>
      <c r="F343" s="71">
        <v>342.96850000000001</v>
      </c>
      <c r="G343" s="71">
        <v>75.317899999999995</v>
      </c>
      <c r="H343" s="71">
        <v>172</v>
      </c>
      <c r="I343" s="71">
        <v>145.27680000000001</v>
      </c>
      <c r="J343" s="71">
        <v>20.042400000000001</v>
      </c>
      <c r="K343" s="71"/>
      <c r="L343" s="71">
        <v>26.484500000000001</v>
      </c>
      <c r="M343" s="71"/>
      <c r="N343" s="71">
        <v>0</v>
      </c>
      <c r="O343" s="71">
        <v>0</v>
      </c>
      <c r="P343" s="73">
        <v>1203.4975999999999</v>
      </c>
    </row>
    <row r="344" spans="1:16" x14ac:dyDescent="0.25">
      <c r="A344" s="71" t="s">
        <v>307</v>
      </c>
      <c r="B344" s="71">
        <v>140.25399999999999</v>
      </c>
      <c r="C344" s="71"/>
      <c r="D344" s="71">
        <v>140.25399999999999</v>
      </c>
      <c r="E344" s="71">
        <v>82</v>
      </c>
      <c r="F344" s="71">
        <v>43.4086</v>
      </c>
      <c r="G344" s="71">
        <v>9.6478000000000002</v>
      </c>
      <c r="H344" s="71">
        <v>15</v>
      </c>
      <c r="I344" s="71">
        <v>18.3873</v>
      </c>
      <c r="J344" s="71"/>
      <c r="K344" s="71"/>
      <c r="L344" s="71">
        <v>3.3521000000000001</v>
      </c>
      <c r="M344" s="71"/>
      <c r="N344" s="71">
        <v>0</v>
      </c>
      <c r="O344" s="71">
        <v>0</v>
      </c>
      <c r="P344" s="71">
        <v>149.90180000000001</v>
      </c>
    </row>
    <row r="345" spans="1:16" x14ac:dyDescent="0.25">
      <c r="A345" s="71" t="s">
        <v>308</v>
      </c>
      <c r="B345" s="71">
        <v>608.14919999999995</v>
      </c>
      <c r="C345" s="71">
        <v>28.2988</v>
      </c>
      <c r="D345" s="71">
        <v>636.44799999999998</v>
      </c>
      <c r="E345" s="71">
        <v>432.18</v>
      </c>
      <c r="F345" s="71">
        <v>196.98070000000001</v>
      </c>
      <c r="G345" s="71">
        <v>58.799799999999998</v>
      </c>
      <c r="H345" s="71">
        <v>55</v>
      </c>
      <c r="I345" s="71">
        <v>83.438299999999998</v>
      </c>
      <c r="J345" s="71"/>
      <c r="K345" s="71"/>
      <c r="L345" s="71">
        <v>15.2111</v>
      </c>
      <c r="M345" s="71"/>
      <c r="N345" s="71">
        <v>15.1808</v>
      </c>
      <c r="O345" s="71">
        <v>0</v>
      </c>
      <c r="P345" s="71">
        <v>710.42859999999996</v>
      </c>
    </row>
    <row r="346" spans="1:16" x14ac:dyDescent="0.25">
      <c r="A346" s="71" t="s">
        <v>309</v>
      </c>
      <c r="B346" s="71">
        <v>207.86789999999999</v>
      </c>
      <c r="C346" s="71"/>
      <c r="D346" s="71">
        <v>207.86789999999999</v>
      </c>
      <c r="E346" s="71">
        <v>148.69999999999999</v>
      </c>
      <c r="F346" s="71">
        <v>64.335099999999997</v>
      </c>
      <c r="G346" s="71">
        <v>21.091200000000001</v>
      </c>
      <c r="H346" s="71">
        <v>34</v>
      </c>
      <c r="I346" s="71">
        <v>27.2515</v>
      </c>
      <c r="J346" s="71">
        <v>5.0613999999999999</v>
      </c>
      <c r="K346" s="71">
        <v>5</v>
      </c>
      <c r="L346" s="71">
        <v>4.968</v>
      </c>
      <c r="M346" s="71">
        <v>1.9199999999999998E-2</v>
      </c>
      <c r="N346" s="71">
        <v>0</v>
      </c>
      <c r="O346" s="71">
        <v>0</v>
      </c>
      <c r="P346" s="71">
        <v>234.03970000000001</v>
      </c>
    </row>
    <row r="347" spans="1:16" x14ac:dyDescent="0.25">
      <c r="A347" s="71" t="s">
        <v>310</v>
      </c>
      <c r="B347" s="73">
        <v>1091.4537</v>
      </c>
      <c r="C347" s="71"/>
      <c r="D347" s="73">
        <v>1091.4537</v>
      </c>
      <c r="E347" s="71">
        <v>835.4</v>
      </c>
      <c r="F347" s="71">
        <v>337.80489999999998</v>
      </c>
      <c r="G347" s="71">
        <v>124.39879999999999</v>
      </c>
      <c r="H347" s="71">
        <v>156</v>
      </c>
      <c r="I347" s="71">
        <v>143.08959999999999</v>
      </c>
      <c r="J347" s="71">
        <v>9.6828000000000003</v>
      </c>
      <c r="K347" s="71">
        <v>4</v>
      </c>
      <c r="L347" s="71">
        <v>26.085699999999999</v>
      </c>
      <c r="M347" s="71"/>
      <c r="N347" s="71">
        <v>0</v>
      </c>
      <c r="O347" s="71">
        <v>0</v>
      </c>
      <c r="P347" s="73">
        <v>1225.5353</v>
      </c>
    </row>
    <row r="348" spans="1:16" x14ac:dyDescent="0.25">
      <c r="A348" s="71" t="s">
        <v>311</v>
      </c>
      <c r="B348" s="73">
        <v>1327.3631</v>
      </c>
      <c r="C348" s="71">
        <v>42.856699999999996</v>
      </c>
      <c r="D348" s="73">
        <v>1370.2198000000001</v>
      </c>
      <c r="E348" s="71">
        <v>918.5</v>
      </c>
      <c r="F348" s="71">
        <v>424.08300000000003</v>
      </c>
      <c r="G348" s="71">
        <v>123.60420000000001</v>
      </c>
      <c r="H348" s="71">
        <v>215</v>
      </c>
      <c r="I348" s="71">
        <v>179.63579999999999</v>
      </c>
      <c r="J348" s="71">
        <v>26.523099999999999</v>
      </c>
      <c r="K348" s="71">
        <v>71</v>
      </c>
      <c r="L348" s="71">
        <v>32.7483</v>
      </c>
      <c r="M348" s="71">
        <v>22.951000000000001</v>
      </c>
      <c r="N348" s="71">
        <v>0</v>
      </c>
      <c r="O348" s="71">
        <v>0</v>
      </c>
      <c r="P348" s="73">
        <v>1543.2981</v>
      </c>
    </row>
    <row r="349" spans="1:16" x14ac:dyDescent="0.25">
      <c r="A349" s="71" t="s">
        <v>312</v>
      </c>
      <c r="B349" s="71">
        <v>671.98320000000001</v>
      </c>
      <c r="C349" s="71">
        <v>25.623899999999999</v>
      </c>
      <c r="D349" s="71">
        <v>697.60709999999995</v>
      </c>
      <c r="E349" s="71">
        <v>375</v>
      </c>
      <c r="F349" s="71">
        <v>215.90940000000001</v>
      </c>
      <c r="G349" s="71">
        <v>39.7727</v>
      </c>
      <c r="H349" s="71">
        <v>126</v>
      </c>
      <c r="I349" s="71">
        <v>91.456299999999999</v>
      </c>
      <c r="J349" s="71">
        <v>25.907800000000002</v>
      </c>
      <c r="K349" s="71">
        <v>13</v>
      </c>
      <c r="L349" s="71">
        <v>16.672799999999999</v>
      </c>
      <c r="M349" s="71"/>
      <c r="N349" s="71">
        <v>9.0581999999999994</v>
      </c>
      <c r="O349" s="71">
        <v>0</v>
      </c>
      <c r="P349" s="71">
        <v>772.34580000000005</v>
      </c>
    </row>
    <row r="350" spans="1:16" x14ac:dyDescent="0.25">
      <c r="A350" s="71" t="s">
        <v>543</v>
      </c>
      <c r="B350" s="71">
        <v>133.36519999999999</v>
      </c>
      <c r="C350" s="71"/>
      <c r="D350" s="71">
        <v>105.88500000000001</v>
      </c>
      <c r="E350" s="71">
        <v>81</v>
      </c>
      <c r="F350" s="71">
        <v>41.276499999999999</v>
      </c>
      <c r="G350" s="71">
        <v>9.9308999999999994</v>
      </c>
      <c r="H350" s="71">
        <v>21</v>
      </c>
      <c r="I350" s="71">
        <v>13.881500000000001</v>
      </c>
      <c r="J350" s="71">
        <v>5.3388999999999998</v>
      </c>
      <c r="K350" s="71">
        <v>1</v>
      </c>
      <c r="L350" s="71">
        <v>2.5306999999999999</v>
      </c>
      <c r="M350" s="71"/>
      <c r="N350" s="71">
        <v>0</v>
      </c>
      <c r="O350" s="71">
        <v>0</v>
      </c>
      <c r="P350" s="71">
        <v>148.63499999999999</v>
      </c>
    </row>
    <row r="351" spans="1:16" x14ac:dyDescent="0.25">
      <c r="A351" s="71" t="s">
        <v>313</v>
      </c>
      <c r="B351" s="73">
        <v>1297.836</v>
      </c>
      <c r="C351" s="71">
        <v>48.440100000000001</v>
      </c>
      <c r="D351" s="73">
        <v>1346.2761</v>
      </c>
      <c r="E351" s="71">
        <v>633</v>
      </c>
      <c r="F351" s="71">
        <v>416.67250000000001</v>
      </c>
      <c r="G351" s="71">
        <v>54.081899999999997</v>
      </c>
      <c r="H351" s="71">
        <v>181</v>
      </c>
      <c r="I351" s="71">
        <v>176.49680000000001</v>
      </c>
      <c r="J351" s="71">
        <v>3.3774000000000002</v>
      </c>
      <c r="K351" s="71">
        <v>16</v>
      </c>
      <c r="L351" s="71">
        <v>32.176000000000002</v>
      </c>
      <c r="M351" s="71"/>
      <c r="N351" s="71">
        <v>8.1559000000000008</v>
      </c>
      <c r="O351" s="71">
        <v>0</v>
      </c>
      <c r="P351" s="73">
        <v>1411.8913</v>
      </c>
    </row>
    <row r="352" spans="1:16" x14ac:dyDescent="0.25">
      <c r="A352" s="71" t="s">
        <v>314</v>
      </c>
      <c r="B352" s="73">
        <v>4334.4933000000001</v>
      </c>
      <c r="C352" s="71">
        <v>186.89109999999999</v>
      </c>
      <c r="D352" s="73">
        <v>4521.3843999999999</v>
      </c>
      <c r="E352" s="73">
        <v>2615.58</v>
      </c>
      <c r="F352" s="73">
        <v>1399.3685</v>
      </c>
      <c r="G352" s="71">
        <v>304.05290000000002</v>
      </c>
      <c r="H352" s="71">
        <v>481</v>
      </c>
      <c r="I352" s="71">
        <v>592.75350000000003</v>
      </c>
      <c r="J352" s="71"/>
      <c r="K352" s="71">
        <v>714</v>
      </c>
      <c r="L352" s="71">
        <v>108.0611</v>
      </c>
      <c r="M352" s="71">
        <v>363.56330000000003</v>
      </c>
      <c r="N352" s="71">
        <v>55.704300000000003</v>
      </c>
      <c r="O352" s="71">
        <v>0</v>
      </c>
      <c r="P352" s="73">
        <v>5244.7048999999997</v>
      </c>
    </row>
    <row r="353" spans="1:16" x14ac:dyDescent="0.25">
      <c r="A353" s="71" t="s">
        <v>315</v>
      </c>
      <c r="B353" s="71">
        <v>189.3537</v>
      </c>
      <c r="C353" s="71"/>
      <c r="D353" s="71">
        <v>189.3537</v>
      </c>
      <c r="E353" s="71">
        <v>98.95</v>
      </c>
      <c r="F353" s="71">
        <v>58.604999999999997</v>
      </c>
      <c r="G353" s="71">
        <v>10.0863</v>
      </c>
      <c r="H353" s="71">
        <v>28</v>
      </c>
      <c r="I353" s="71">
        <v>24.824300000000001</v>
      </c>
      <c r="J353" s="71">
        <v>2.3818000000000001</v>
      </c>
      <c r="K353" s="71"/>
      <c r="L353" s="71">
        <v>4.5255999999999998</v>
      </c>
      <c r="M353" s="71"/>
      <c r="N353" s="71">
        <v>0</v>
      </c>
      <c r="O353" s="71">
        <v>0</v>
      </c>
      <c r="P353" s="71">
        <v>201.8218</v>
      </c>
    </row>
    <row r="354" spans="1:16" x14ac:dyDescent="0.25">
      <c r="A354" s="71" t="s">
        <v>316</v>
      </c>
      <c r="B354" s="71">
        <v>203.93700000000001</v>
      </c>
      <c r="C354" s="71"/>
      <c r="D354" s="71">
        <v>203.93700000000001</v>
      </c>
      <c r="E354" s="71">
        <v>84</v>
      </c>
      <c r="F354" s="71">
        <v>63.118499999999997</v>
      </c>
      <c r="G354" s="71">
        <v>5.2203999999999997</v>
      </c>
      <c r="H354" s="71">
        <v>46</v>
      </c>
      <c r="I354" s="71">
        <v>26.7361</v>
      </c>
      <c r="J354" s="71">
        <v>14.447900000000001</v>
      </c>
      <c r="K354" s="71"/>
      <c r="L354" s="71">
        <v>4.8741000000000003</v>
      </c>
      <c r="M354" s="71"/>
      <c r="N354" s="71">
        <v>0</v>
      </c>
      <c r="O354" s="71">
        <v>0</v>
      </c>
      <c r="P354" s="71">
        <v>223.6053</v>
      </c>
    </row>
    <row r="355" spans="1:16" x14ac:dyDescent="0.25">
      <c r="A355" s="71" t="s">
        <v>317</v>
      </c>
      <c r="B355" s="71">
        <v>178.78880000000001</v>
      </c>
      <c r="C355" s="71"/>
      <c r="D355" s="71">
        <v>178.78880000000001</v>
      </c>
      <c r="E355" s="71">
        <v>54</v>
      </c>
      <c r="F355" s="71">
        <v>55.335099999999997</v>
      </c>
      <c r="G355" s="71"/>
      <c r="H355" s="71">
        <v>17</v>
      </c>
      <c r="I355" s="71">
        <v>23.4392</v>
      </c>
      <c r="J355" s="71"/>
      <c r="K355" s="71"/>
      <c r="L355" s="71">
        <v>4.2731000000000003</v>
      </c>
      <c r="M355" s="71"/>
      <c r="N355" s="71">
        <v>0</v>
      </c>
      <c r="O355" s="71">
        <v>0</v>
      </c>
      <c r="P355" s="71">
        <v>178.78880000000001</v>
      </c>
    </row>
    <row r="356" spans="1:16" x14ac:dyDescent="0.25">
      <c r="A356" s="71" t="s">
        <v>318</v>
      </c>
      <c r="B356" s="71">
        <v>114.60590000000001</v>
      </c>
      <c r="C356" s="71"/>
      <c r="D356" s="71">
        <v>114.60590000000001</v>
      </c>
      <c r="E356" s="71">
        <v>48</v>
      </c>
      <c r="F356" s="71">
        <v>35.470500000000001</v>
      </c>
      <c r="G356" s="71">
        <v>3.1324000000000001</v>
      </c>
      <c r="H356" s="71">
        <v>6</v>
      </c>
      <c r="I356" s="71">
        <v>15.024800000000001</v>
      </c>
      <c r="J356" s="71"/>
      <c r="K356" s="71"/>
      <c r="L356" s="71">
        <v>2.7391000000000001</v>
      </c>
      <c r="M356" s="71"/>
      <c r="N356" s="71">
        <v>0.97819999999999996</v>
      </c>
      <c r="O356" s="71">
        <v>0</v>
      </c>
      <c r="P356" s="71">
        <v>118.7165</v>
      </c>
    </row>
    <row r="357" spans="1:16" x14ac:dyDescent="0.25">
      <c r="A357" s="71" t="s">
        <v>319</v>
      </c>
      <c r="B357" s="71">
        <v>178.40649999999999</v>
      </c>
      <c r="C357" s="71"/>
      <c r="D357" s="71">
        <v>178.40649999999999</v>
      </c>
      <c r="E357" s="71">
        <v>90</v>
      </c>
      <c r="F357" s="71">
        <v>55.216799999999999</v>
      </c>
      <c r="G357" s="71">
        <v>8.6958000000000002</v>
      </c>
      <c r="H357" s="71">
        <v>26</v>
      </c>
      <c r="I357" s="71">
        <v>23.389099999999999</v>
      </c>
      <c r="J357" s="71">
        <v>1.9581999999999999</v>
      </c>
      <c r="K357" s="71"/>
      <c r="L357" s="71">
        <v>4.2638999999999996</v>
      </c>
      <c r="M357" s="71"/>
      <c r="N357" s="71">
        <v>0</v>
      </c>
      <c r="O357" s="71">
        <v>0</v>
      </c>
      <c r="P357" s="71">
        <v>189.06049999999999</v>
      </c>
    </row>
    <row r="358" spans="1:16" x14ac:dyDescent="0.25">
      <c r="A358" s="71" t="s">
        <v>320</v>
      </c>
      <c r="B358" s="73">
        <v>1193.9849999999999</v>
      </c>
      <c r="C358" s="71">
        <v>44.381900000000002</v>
      </c>
      <c r="D358" s="73">
        <v>1238.3669</v>
      </c>
      <c r="E358" s="71">
        <v>408.07</v>
      </c>
      <c r="F358" s="71">
        <v>383.27460000000002</v>
      </c>
      <c r="G358" s="71">
        <v>6.1989000000000001</v>
      </c>
      <c r="H358" s="71">
        <v>172</v>
      </c>
      <c r="I358" s="71">
        <v>162.34989999999999</v>
      </c>
      <c r="J358" s="71">
        <v>7.2375999999999996</v>
      </c>
      <c r="K358" s="71">
        <v>10</v>
      </c>
      <c r="L358" s="71">
        <v>29.597000000000001</v>
      </c>
      <c r="M358" s="71"/>
      <c r="N358" s="71">
        <v>0</v>
      </c>
      <c r="O358" s="71">
        <v>0</v>
      </c>
      <c r="P358" s="73">
        <v>1251.8034</v>
      </c>
    </row>
    <row r="359" spans="1:16" x14ac:dyDescent="0.25">
      <c r="A359" s="71" t="s">
        <v>321</v>
      </c>
      <c r="B359" s="71">
        <v>143.28970000000001</v>
      </c>
      <c r="C359" s="71"/>
      <c r="D359" s="71">
        <v>143.28970000000001</v>
      </c>
      <c r="E359" s="71">
        <v>51</v>
      </c>
      <c r="F359" s="71">
        <v>44.348199999999999</v>
      </c>
      <c r="G359" s="71">
        <v>1.663</v>
      </c>
      <c r="H359" s="71">
        <v>24</v>
      </c>
      <c r="I359" s="71">
        <v>18.785299999999999</v>
      </c>
      <c r="J359" s="71">
        <v>3.911</v>
      </c>
      <c r="K359" s="71"/>
      <c r="L359" s="71">
        <v>3.4245999999999999</v>
      </c>
      <c r="M359" s="71"/>
      <c r="N359" s="71">
        <v>1.5958000000000001</v>
      </c>
      <c r="O359" s="71">
        <v>0</v>
      </c>
      <c r="P359" s="71">
        <v>150.45949999999999</v>
      </c>
    </row>
    <row r="360" spans="1:16" x14ac:dyDescent="0.25">
      <c r="A360" s="71" t="s">
        <v>322</v>
      </c>
      <c r="B360" s="71">
        <v>133.8861</v>
      </c>
      <c r="C360" s="71"/>
      <c r="D360" s="71">
        <v>133.8861</v>
      </c>
      <c r="E360" s="71">
        <v>76</v>
      </c>
      <c r="F360" s="71">
        <v>41.4377</v>
      </c>
      <c r="G360" s="71">
        <v>8.6405999999999992</v>
      </c>
      <c r="H360" s="71">
        <v>32</v>
      </c>
      <c r="I360" s="71">
        <v>17.552499999999998</v>
      </c>
      <c r="J360" s="71">
        <v>10.835599999999999</v>
      </c>
      <c r="K360" s="71"/>
      <c r="L360" s="71">
        <v>3.1999</v>
      </c>
      <c r="M360" s="71"/>
      <c r="N360" s="71">
        <v>0</v>
      </c>
      <c r="O360" s="71">
        <v>0</v>
      </c>
      <c r="P360" s="71">
        <v>153.3623</v>
      </c>
    </row>
    <row r="361" spans="1:16" x14ac:dyDescent="0.25">
      <c r="A361" s="71" t="s">
        <v>323</v>
      </c>
      <c r="B361" s="71">
        <v>680.07159999999999</v>
      </c>
      <c r="C361" s="71">
        <v>9.7059999999999995</v>
      </c>
      <c r="D361" s="71">
        <v>689.77760000000001</v>
      </c>
      <c r="E361" s="71">
        <v>406</v>
      </c>
      <c r="F361" s="71">
        <v>213.4862</v>
      </c>
      <c r="G361" s="71">
        <v>48.128500000000003</v>
      </c>
      <c r="H361" s="71">
        <v>116</v>
      </c>
      <c r="I361" s="71">
        <v>90.4298</v>
      </c>
      <c r="J361" s="71">
        <v>19.177600000000002</v>
      </c>
      <c r="K361" s="71"/>
      <c r="L361" s="71">
        <v>16.485700000000001</v>
      </c>
      <c r="M361" s="71"/>
      <c r="N361" s="71">
        <v>0</v>
      </c>
      <c r="O361" s="71">
        <v>0</v>
      </c>
      <c r="P361" s="71">
        <v>757.08370000000002</v>
      </c>
    </row>
    <row r="362" spans="1:16" x14ac:dyDescent="0.25">
      <c r="A362" s="71" t="s">
        <v>324</v>
      </c>
      <c r="B362" s="71">
        <v>171.48400000000001</v>
      </c>
      <c r="C362" s="71">
        <v>7.8090000000000002</v>
      </c>
      <c r="D362" s="71">
        <v>179.29300000000001</v>
      </c>
      <c r="E362" s="71">
        <v>144</v>
      </c>
      <c r="F362" s="71">
        <v>55.491199999999999</v>
      </c>
      <c r="G362" s="71">
        <v>22.127199999999998</v>
      </c>
      <c r="H362" s="71">
        <v>46</v>
      </c>
      <c r="I362" s="71">
        <v>23.505299999999998</v>
      </c>
      <c r="J362" s="71">
        <v>16.870999999999999</v>
      </c>
      <c r="K362" s="71"/>
      <c r="L362" s="71">
        <v>4.2850999999999999</v>
      </c>
      <c r="M362" s="71"/>
      <c r="N362" s="71">
        <v>0</v>
      </c>
      <c r="O362" s="71">
        <v>0</v>
      </c>
      <c r="P362" s="71">
        <v>218.2912</v>
      </c>
    </row>
    <row r="363" spans="1:16" x14ac:dyDescent="0.25">
      <c r="A363" s="71" t="s">
        <v>325</v>
      </c>
      <c r="B363" s="71">
        <v>476.02480000000003</v>
      </c>
      <c r="C363" s="71">
        <v>9.6862999999999992</v>
      </c>
      <c r="D363" s="71">
        <v>485.71109999999999</v>
      </c>
      <c r="E363" s="71">
        <v>332.81</v>
      </c>
      <c r="F363" s="71">
        <v>150.32759999999999</v>
      </c>
      <c r="G363" s="71">
        <v>45.620600000000003</v>
      </c>
      <c r="H363" s="71">
        <v>76</v>
      </c>
      <c r="I363" s="71">
        <v>63.676699999999997</v>
      </c>
      <c r="J363" s="71">
        <v>9.2424999999999997</v>
      </c>
      <c r="K363" s="71">
        <v>2</v>
      </c>
      <c r="L363" s="71">
        <v>11.608499999999999</v>
      </c>
      <c r="M363" s="71"/>
      <c r="N363" s="71">
        <v>0</v>
      </c>
      <c r="O363" s="71">
        <v>0</v>
      </c>
      <c r="P363" s="71">
        <v>540.57420000000002</v>
      </c>
    </row>
    <row r="364" spans="1:16" x14ac:dyDescent="0.25">
      <c r="A364" s="71" t="s">
        <v>326</v>
      </c>
      <c r="B364" s="71">
        <v>121.5317</v>
      </c>
      <c r="C364" s="71"/>
      <c r="D364" s="71">
        <v>121.5317</v>
      </c>
      <c r="E364" s="71">
        <v>75</v>
      </c>
      <c r="F364" s="71">
        <v>37.614100000000001</v>
      </c>
      <c r="G364" s="71">
        <v>9.3465000000000007</v>
      </c>
      <c r="H364" s="71">
        <v>22</v>
      </c>
      <c r="I364" s="71">
        <v>15.9328</v>
      </c>
      <c r="J364" s="71">
        <v>4.5503999999999998</v>
      </c>
      <c r="K364" s="71"/>
      <c r="L364" s="71">
        <v>2.9045999999999998</v>
      </c>
      <c r="M364" s="71"/>
      <c r="N364" s="71">
        <v>0</v>
      </c>
      <c r="O364" s="71">
        <v>0</v>
      </c>
      <c r="P364" s="71">
        <v>135.42859999999999</v>
      </c>
    </row>
    <row r="365" spans="1:16" x14ac:dyDescent="0.25">
      <c r="A365" s="71" t="s">
        <v>327</v>
      </c>
      <c r="B365" s="71">
        <v>533.25810000000001</v>
      </c>
      <c r="C365" s="71">
        <v>43.790300000000002</v>
      </c>
      <c r="D365" s="71">
        <v>577.04840000000002</v>
      </c>
      <c r="E365" s="71">
        <v>217.62</v>
      </c>
      <c r="F365" s="71">
        <v>178.59649999999999</v>
      </c>
      <c r="G365" s="71">
        <v>9.7559000000000005</v>
      </c>
      <c r="H365" s="71">
        <v>68</v>
      </c>
      <c r="I365" s="71">
        <v>75.650999999999996</v>
      </c>
      <c r="J365" s="71"/>
      <c r="K365" s="71"/>
      <c r="L365" s="71">
        <v>13.791499999999999</v>
      </c>
      <c r="M365" s="71"/>
      <c r="N365" s="71">
        <v>0</v>
      </c>
      <c r="O365" s="71">
        <v>0</v>
      </c>
      <c r="P365" s="71">
        <v>586.80430000000001</v>
      </c>
    </row>
    <row r="366" spans="1:16" x14ac:dyDescent="0.25">
      <c r="A366" s="71" t="s">
        <v>328</v>
      </c>
      <c r="B366" s="71">
        <v>676.75540000000001</v>
      </c>
      <c r="C366" s="71">
        <v>24.945900000000002</v>
      </c>
      <c r="D366" s="71">
        <v>701.70129999999995</v>
      </c>
      <c r="E366" s="71">
        <v>120.03</v>
      </c>
      <c r="F366" s="71">
        <v>217.17660000000001</v>
      </c>
      <c r="G366" s="71"/>
      <c r="H366" s="71">
        <v>96</v>
      </c>
      <c r="I366" s="71">
        <v>91.992999999999995</v>
      </c>
      <c r="J366" s="71">
        <v>3.0051999999999999</v>
      </c>
      <c r="K366" s="71">
        <v>2</v>
      </c>
      <c r="L366" s="71">
        <v>16.770700000000001</v>
      </c>
      <c r="M366" s="71"/>
      <c r="N366" s="71">
        <v>0</v>
      </c>
      <c r="O366" s="71">
        <v>0</v>
      </c>
      <c r="P366" s="71">
        <v>704.70650000000001</v>
      </c>
    </row>
    <row r="367" spans="1:16" x14ac:dyDescent="0.25">
      <c r="A367" s="71" t="s">
        <v>544</v>
      </c>
      <c r="B367" s="71">
        <v>66.759200000000007</v>
      </c>
      <c r="C367" s="71"/>
      <c r="D367" s="71">
        <v>46.946800000000003</v>
      </c>
      <c r="E367" s="71">
        <v>47.52</v>
      </c>
      <c r="F367" s="71">
        <v>20.661999999999999</v>
      </c>
      <c r="G367" s="71">
        <v>6.7145000000000001</v>
      </c>
      <c r="H367" s="71">
        <v>9</v>
      </c>
      <c r="I367" s="71">
        <v>6.1547000000000001</v>
      </c>
      <c r="J367" s="71">
        <v>2.1339999999999999</v>
      </c>
      <c r="K367" s="71"/>
      <c r="L367" s="71">
        <v>1.1220000000000001</v>
      </c>
      <c r="M367" s="71"/>
      <c r="N367" s="71">
        <v>0</v>
      </c>
      <c r="O367" s="71">
        <v>0</v>
      </c>
      <c r="P367" s="71">
        <v>75.607699999999994</v>
      </c>
    </row>
    <row r="368" spans="1:16" x14ac:dyDescent="0.25">
      <c r="A368" s="71" t="s">
        <v>329</v>
      </c>
      <c r="B368" s="71">
        <v>321.75189999999998</v>
      </c>
      <c r="C368" s="71">
        <v>12.8292</v>
      </c>
      <c r="D368" s="71">
        <v>334.58109999999999</v>
      </c>
      <c r="E368" s="71">
        <v>168.76</v>
      </c>
      <c r="F368" s="71">
        <v>103.55289999999999</v>
      </c>
      <c r="G368" s="71">
        <v>16.3018</v>
      </c>
      <c r="H368" s="71">
        <v>64</v>
      </c>
      <c r="I368" s="71">
        <v>43.863599999999998</v>
      </c>
      <c r="J368" s="71">
        <v>15.1023</v>
      </c>
      <c r="K368" s="71"/>
      <c r="L368" s="71">
        <v>7.9965000000000002</v>
      </c>
      <c r="M368" s="71"/>
      <c r="N368" s="71">
        <v>0</v>
      </c>
      <c r="O368" s="71">
        <v>0</v>
      </c>
      <c r="P368" s="71">
        <v>365.98520000000002</v>
      </c>
    </row>
    <row r="369" spans="1:16" x14ac:dyDescent="0.25">
      <c r="A369" s="71" t="s">
        <v>330</v>
      </c>
      <c r="B369" s="71">
        <v>576.62710000000004</v>
      </c>
      <c r="C369" s="71">
        <v>28.756900000000002</v>
      </c>
      <c r="D369" s="71">
        <v>605.38400000000001</v>
      </c>
      <c r="E369" s="71">
        <v>432</v>
      </c>
      <c r="F369" s="71">
        <v>187.3663</v>
      </c>
      <c r="G369" s="71">
        <v>61.1584</v>
      </c>
      <c r="H369" s="71">
        <v>97</v>
      </c>
      <c r="I369" s="71">
        <v>79.365799999999993</v>
      </c>
      <c r="J369" s="71">
        <v>13.2256</v>
      </c>
      <c r="K369" s="71"/>
      <c r="L369" s="71">
        <v>14.4687</v>
      </c>
      <c r="M369" s="71"/>
      <c r="N369" s="71">
        <v>12.623900000000001</v>
      </c>
      <c r="O369" s="71">
        <v>0</v>
      </c>
      <c r="P369" s="71">
        <v>692.39189999999996</v>
      </c>
    </row>
    <row r="370" spans="1:16" x14ac:dyDescent="0.25">
      <c r="A370" s="71" t="s">
        <v>331</v>
      </c>
      <c r="B370" s="71">
        <v>219.25229999999999</v>
      </c>
      <c r="C370" s="71"/>
      <c r="D370" s="71">
        <v>219.25229999999999</v>
      </c>
      <c r="E370" s="71">
        <v>132.02000000000001</v>
      </c>
      <c r="F370" s="71">
        <v>67.858599999999996</v>
      </c>
      <c r="G370" s="71">
        <v>16.040400000000002</v>
      </c>
      <c r="H370" s="71">
        <v>48</v>
      </c>
      <c r="I370" s="71">
        <v>28.744</v>
      </c>
      <c r="J370" s="71">
        <v>14.442</v>
      </c>
      <c r="K370" s="71"/>
      <c r="L370" s="71">
        <v>5.2401</v>
      </c>
      <c r="M370" s="71"/>
      <c r="N370" s="71">
        <v>0</v>
      </c>
      <c r="O370" s="71">
        <v>0</v>
      </c>
      <c r="P370" s="71">
        <v>249.7347</v>
      </c>
    </row>
    <row r="371" spans="1:16" x14ac:dyDescent="0.25">
      <c r="A371" s="71" t="s">
        <v>332</v>
      </c>
      <c r="B371" s="71">
        <v>90.068799999999996</v>
      </c>
      <c r="C371" s="71"/>
      <c r="D371" s="71">
        <v>90.068799999999996</v>
      </c>
      <c r="E371" s="71">
        <v>77.849999999999994</v>
      </c>
      <c r="F371" s="71">
        <v>27.876300000000001</v>
      </c>
      <c r="G371" s="71">
        <v>12.493399999999999</v>
      </c>
      <c r="H371" s="71">
        <v>10</v>
      </c>
      <c r="I371" s="71">
        <v>11.808</v>
      </c>
      <c r="J371" s="71"/>
      <c r="K371" s="71"/>
      <c r="L371" s="71">
        <v>2.1526000000000001</v>
      </c>
      <c r="M371" s="71"/>
      <c r="N371" s="71">
        <v>0</v>
      </c>
      <c r="O371" s="71">
        <v>0</v>
      </c>
      <c r="P371" s="71">
        <v>102.5622</v>
      </c>
    </row>
    <row r="372" spans="1:16" x14ac:dyDescent="0.25">
      <c r="A372" s="71" t="s">
        <v>333</v>
      </c>
      <c r="B372" s="71">
        <v>199.55070000000001</v>
      </c>
      <c r="C372" s="71"/>
      <c r="D372" s="71">
        <v>199.55070000000001</v>
      </c>
      <c r="E372" s="71">
        <v>192.76</v>
      </c>
      <c r="F372" s="71">
        <v>61.760899999999999</v>
      </c>
      <c r="G372" s="71">
        <v>32.7498</v>
      </c>
      <c r="H372" s="71">
        <v>21</v>
      </c>
      <c r="I372" s="71">
        <v>26.161100000000001</v>
      </c>
      <c r="J372" s="71"/>
      <c r="K372" s="71"/>
      <c r="L372" s="71">
        <v>4.7693000000000003</v>
      </c>
      <c r="M372" s="71"/>
      <c r="N372" s="71">
        <v>0</v>
      </c>
      <c r="O372" s="71">
        <v>0</v>
      </c>
      <c r="P372" s="71">
        <v>232.3005</v>
      </c>
    </row>
    <row r="373" spans="1:16" x14ac:dyDescent="0.25">
      <c r="A373" s="71" t="s">
        <v>334</v>
      </c>
      <c r="B373" s="71">
        <v>511.15699999999998</v>
      </c>
      <c r="C373" s="71">
        <v>6.3791000000000002</v>
      </c>
      <c r="D373" s="71">
        <v>517.53610000000003</v>
      </c>
      <c r="E373" s="71">
        <v>563.77</v>
      </c>
      <c r="F373" s="71">
        <v>160.17740000000001</v>
      </c>
      <c r="G373" s="71">
        <v>100.8981</v>
      </c>
      <c r="H373" s="71">
        <v>51</v>
      </c>
      <c r="I373" s="71">
        <v>67.849000000000004</v>
      </c>
      <c r="J373" s="71"/>
      <c r="K373" s="71"/>
      <c r="L373" s="71">
        <v>12.3691</v>
      </c>
      <c r="M373" s="71"/>
      <c r="N373" s="71">
        <v>0</v>
      </c>
      <c r="O373" s="71">
        <v>0</v>
      </c>
      <c r="P373" s="71">
        <v>618.43420000000003</v>
      </c>
    </row>
    <row r="374" spans="1:16" x14ac:dyDescent="0.25">
      <c r="A374" s="71" t="s">
        <v>545</v>
      </c>
      <c r="B374" s="71">
        <v>135.41139999999999</v>
      </c>
      <c r="C374" s="71"/>
      <c r="D374" s="71">
        <v>98.152900000000002</v>
      </c>
      <c r="E374" s="71">
        <v>61.55</v>
      </c>
      <c r="F374" s="71">
        <v>41.909799999999997</v>
      </c>
      <c r="G374" s="71">
        <v>4.91</v>
      </c>
      <c r="H374" s="71">
        <v>3</v>
      </c>
      <c r="I374" s="71">
        <v>12.867800000000001</v>
      </c>
      <c r="J374" s="71"/>
      <c r="K374" s="71"/>
      <c r="L374" s="71">
        <v>2.3458999999999999</v>
      </c>
      <c r="M374" s="71"/>
      <c r="N374" s="71">
        <v>0</v>
      </c>
      <c r="O374" s="71">
        <v>0</v>
      </c>
      <c r="P374" s="71">
        <v>140.32140000000001</v>
      </c>
    </row>
    <row r="375" spans="1:16" x14ac:dyDescent="0.25">
      <c r="A375" s="71" t="s">
        <v>335</v>
      </c>
      <c r="B375" s="71">
        <v>132.36590000000001</v>
      </c>
      <c r="C375" s="71"/>
      <c r="D375" s="71">
        <v>132.36590000000001</v>
      </c>
      <c r="E375" s="71">
        <v>82</v>
      </c>
      <c r="F375" s="71">
        <v>40.967199999999998</v>
      </c>
      <c r="G375" s="71">
        <v>10.2582</v>
      </c>
      <c r="H375" s="71">
        <v>5</v>
      </c>
      <c r="I375" s="71">
        <v>17.353200000000001</v>
      </c>
      <c r="J375" s="71"/>
      <c r="K375" s="71"/>
      <c r="L375" s="71">
        <v>3.1635</v>
      </c>
      <c r="M375" s="71"/>
      <c r="N375" s="71">
        <v>0</v>
      </c>
      <c r="O375" s="71">
        <v>0</v>
      </c>
      <c r="P375" s="71">
        <v>142.6241</v>
      </c>
    </row>
    <row r="376" spans="1:16" x14ac:dyDescent="0.25">
      <c r="A376" s="71" t="s">
        <v>336</v>
      </c>
      <c r="B376" s="71">
        <v>473.20499999999998</v>
      </c>
      <c r="C376" s="71">
        <v>25.1235</v>
      </c>
      <c r="D376" s="71">
        <v>498.32850000000002</v>
      </c>
      <c r="E376" s="71">
        <v>330.2</v>
      </c>
      <c r="F376" s="71">
        <v>154.23269999999999</v>
      </c>
      <c r="G376" s="71">
        <v>43.991799999999998</v>
      </c>
      <c r="H376" s="71">
        <v>35</v>
      </c>
      <c r="I376" s="71">
        <v>65.3309</v>
      </c>
      <c r="J376" s="71"/>
      <c r="K376" s="71"/>
      <c r="L376" s="71">
        <v>11.9101</v>
      </c>
      <c r="M376" s="71"/>
      <c r="N376" s="71">
        <v>12.750500000000001</v>
      </c>
      <c r="O376" s="71">
        <v>0</v>
      </c>
      <c r="P376" s="71">
        <v>555.07079999999996</v>
      </c>
    </row>
    <row r="377" spans="1:16" x14ac:dyDescent="0.25">
      <c r="A377" s="71" t="s">
        <v>337</v>
      </c>
      <c r="B377" s="71">
        <v>143.67789999999999</v>
      </c>
      <c r="C377" s="71"/>
      <c r="D377" s="71">
        <v>143.67789999999999</v>
      </c>
      <c r="E377" s="71">
        <v>102</v>
      </c>
      <c r="F377" s="71">
        <v>44.468299999999999</v>
      </c>
      <c r="G377" s="71">
        <v>14.382899999999999</v>
      </c>
      <c r="H377" s="71">
        <v>7</v>
      </c>
      <c r="I377" s="71">
        <v>18.836200000000002</v>
      </c>
      <c r="J377" s="71"/>
      <c r="K377" s="71">
        <v>3</v>
      </c>
      <c r="L377" s="71">
        <v>3.4339</v>
      </c>
      <c r="M377" s="71"/>
      <c r="N377" s="71">
        <v>1.3492999999999999</v>
      </c>
      <c r="O377" s="71">
        <v>0</v>
      </c>
      <c r="P377" s="71">
        <v>159.4101</v>
      </c>
    </row>
    <row r="378" spans="1:16" x14ac:dyDescent="0.25">
      <c r="A378" s="71" t="s">
        <v>338</v>
      </c>
      <c r="B378" s="71">
        <v>824.23509999999999</v>
      </c>
      <c r="C378" s="71">
        <v>20.7181</v>
      </c>
      <c r="D378" s="71">
        <v>844.95320000000004</v>
      </c>
      <c r="E378" s="71">
        <v>641.29999999999995</v>
      </c>
      <c r="F378" s="71">
        <v>261.51299999999998</v>
      </c>
      <c r="G378" s="71">
        <v>94.946700000000007</v>
      </c>
      <c r="H378" s="71">
        <v>65</v>
      </c>
      <c r="I378" s="71">
        <v>110.7734</v>
      </c>
      <c r="J378" s="71"/>
      <c r="K378" s="71">
        <v>14</v>
      </c>
      <c r="L378" s="71">
        <v>20.194400000000002</v>
      </c>
      <c r="M378" s="71"/>
      <c r="N378" s="71">
        <v>24.233599999999999</v>
      </c>
      <c r="O378" s="71">
        <v>0</v>
      </c>
      <c r="P378" s="71">
        <v>964.13350000000003</v>
      </c>
    </row>
    <row r="379" spans="1:16" x14ac:dyDescent="0.25">
      <c r="A379" s="71" t="s">
        <v>1166</v>
      </c>
      <c r="B379" s="73"/>
      <c r="C379" s="71"/>
      <c r="D379" s="73">
        <v>0</v>
      </c>
      <c r="E379" s="71"/>
      <c r="F379" s="71">
        <v>0</v>
      </c>
      <c r="G379" s="71"/>
      <c r="H379" s="71"/>
      <c r="I379" s="71">
        <v>0</v>
      </c>
      <c r="J379" s="71"/>
      <c r="K379" s="71"/>
      <c r="L379" s="71">
        <v>0</v>
      </c>
      <c r="M379" s="71"/>
      <c r="N379" s="71">
        <v>0</v>
      </c>
      <c r="O379" s="71">
        <v>0</v>
      </c>
      <c r="P379" s="73"/>
    </row>
    <row r="380" spans="1:16" x14ac:dyDescent="0.25">
      <c r="A380" s="71" t="s">
        <v>339</v>
      </c>
      <c r="B380" s="71">
        <v>1804.6597999999999</v>
      </c>
      <c r="C380" s="71">
        <v>41.523899999999998</v>
      </c>
      <c r="D380" s="71">
        <v>1846.1837</v>
      </c>
      <c r="E380" s="71">
        <v>921.7</v>
      </c>
      <c r="F380" s="71">
        <v>571.39390000000003</v>
      </c>
      <c r="G380" s="71">
        <v>87.576499999999996</v>
      </c>
      <c r="H380" s="71">
        <v>296</v>
      </c>
      <c r="I380" s="71">
        <v>242.03469999999999</v>
      </c>
      <c r="J380" s="71">
        <v>40.473999999999997</v>
      </c>
      <c r="K380" s="71">
        <v>97</v>
      </c>
      <c r="L380" s="71">
        <v>44.123800000000003</v>
      </c>
      <c r="M380" s="71">
        <v>31.7257</v>
      </c>
      <c r="N380" s="71">
        <v>5.5190999999999999</v>
      </c>
      <c r="O380" s="71">
        <v>0</v>
      </c>
      <c r="P380" s="71">
        <v>2011.479</v>
      </c>
    </row>
    <row r="381" spans="1:16" x14ac:dyDescent="0.25">
      <c r="A381" s="71" t="s">
        <v>546</v>
      </c>
      <c r="B381" s="71">
        <v>81.095100000000002</v>
      </c>
      <c r="C381" s="71"/>
      <c r="D381" s="71">
        <v>67.430999999999997</v>
      </c>
      <c r="E381" s="71">
        <v>27.85</v>
      </c>
      <c r="F381" s="71">
        <v>25.0989</v>
      </c>
      <c r="G381" s="71">
        <v>0.68779999999999997</v>
      </c>
      <c r="H381" s="71">
        <v>12</v>
      </c>
      <c r="I381" s="71">
        <v>8.8401999999999994</v>
      </c>
      <c r="J381" s="71">
        <v>2.3698000000000001</v>
      </c>
      <c r="K381" s="71"/>
      <c r="L381" s="71">
        <v>1.6115999999999999</v>
      </c>
      <c r="M381" s="71"/>
      <c r="N381" s="71">
        <v>0</v>
      </c>
      <c r="O381" s="71">
        <v>0</v>
      </c>
      <c r="P381" s="71">
        <v>84.152699999999996</v>
      </c>
    </row>
    <row r="382" spans="1:16" x14ac:dyDescent="0.25">
      <c r="A382" s="71" t="s">
        <v>340</v>
      </c>
      <c r="B382" s="71">
        <v>274.94839999999999</v>
      </c>
      <c r="C382" s="71"/>
      <c r="D382" s="71">
        <v>274.94839999999999</v>
      </c>
      <c r="E382" s="71">
        <v>134</v>
      </c>
      <c r="F382" s="71">
        <v>85.096500000000006</v>
      </c>
      <c r="G382" s="71">
        <v>12.225899999999999</v>
      </c>
      <c r="H382" s="71">
        <v>30</v>
      </c>
      <c r="I382" s="71">
        <v>36.045699999999997</v>
      </c>
      <c r="J382" s="71"/>
      <c r="K382" s="71">
        <v>21</v>
      </c>
      <c r="L382" s="71">
        <v>6.5712999999999999</v>
      </c>
      <c r="M382" s="71">
        <v>8.6571999999999996</v>
      </c>
      <c r="N382" s="71">
        <v>0</v>
      </c>
      <c r="O382" s="71">
        <v>0</v>
      </c>
      <c r="P382" s="71">
        <v>295.83150000000001</v>
      </c>
    </row>
    <row r="383" spans="1:16" x14ac:dyDescent="0.25">
      <c r="A383" s="71" t="s">
        <v>341</v>
      </c>
      <c r="B383" s="71">
        <v>262.72340000000003</v>
      </c>
      <c r="C383" s="71"/>
      <c r="D383" s="71">
        <v>262.72340000000003</v>
      </c>
      <c r="E383" s="71">
        <v>129</v>
      </c>
      <c r="F383" s="71">
        <v>81.312899999999999</v>
      </c>
      <c r="G383" s="71">
        <v>11.921799999999999</v>
      </c>
      <c r="H383" s="71">
        <v>29</v>
      </c>
      <c r="I383" s="71">
        <v>34.442999999999998</v>
      </c>
      <c r="J383" s="71"/>
      <c r="K383" s="71">
        <v>38</v>
      </c>
      <c r="L383" s="71">
        <v>6.2790999999999997</v>
      </c>
      <c r="M383" s="71">
        <v>19.032499999999999</v>
      </c>
      <c r="N383" s="71">
        <v>0</v>
      </c>
      <c r="O383" s="71">
        <v>0</v>
      </c>
      <c r="P383" s="71">
        <v>293.67770000000002</v>
      </c>
    </row>
    <row r="384" spans="1:16" x14ac:dyDescent="0.25">
      <c r="A384" s="71" t="s">
        <v>342</v>
      </c>
      <c r="B384" s="71">
        <v>461.2783</v>
      </c>
      <c r="C384" s="71">
        <v>9.8783999999999992</v>
      </c>
      <c r="D384" s="71">
        <v>471.1567</v>
      </c>
      <c r="E384" s="71">
        <v>170.92</v>
      </c>
      <c r="F384" s="71">
        <v>145.82300000000001</v>
      </c>
      <c r="G384" s="71">
        <v>6.2743000000000002</v>
      </c>
      <c r="H384" s="71">
        <v>65</v>
      </c>
      <c r="I384" s="71">
        <v>61.768599999999999</v>
      </c>
      <c r="J384" s="71">
        <v>2.4235000000000002</v>
      </c>
      <c r="K384" s="71">
        <v>31</v>
      </c>
      <c r="L384" s="71">
        <v>11.2606</v>
      </c>
      <c r="M384" s="71">
        <v>11.8436</v>
      </c>
      <c r="N384" s="71">
        <v>3.7385000000000002</v>
      </c>
      <c r="O384" s="71">
        <v>0</v>
      </c>
      <c r="P384" s="71">
        <v>495.4366</v>
      </c>
    </row>
    <row r="385" spans="1:16" x14ac:dyDescent="0.25">
      <c r="A385" s="71" t="s">
        <v>343</v>
      </c>
      <c r="B385" s="71">
        <v>327.12169999999998</v>
      </c>
      <c r="C385" s="71"/>
      <c r="D385" s="71">
        <v>327.12169999999998</v>
      </c>
      <c r="E385" s="71">
        <v>131</v>
      </c>
      <c r="F385" s="71">
        <v>101.24420000000001</v>
      </c>
      <c r="G385" s="71">
        <v>7.4390000000000001</v>
      </c>
      <c r="H385" s="71">
        <v>52</v>
      </c>
      <c r="I385" s="71">
        <v>42.8857</v>
      </c>
      <c r="J385" s="71">
        <v>6.8357999999999999</v>
      </c>
      <c r="K385" s="71">
        <v>31</v>
      </c>
      <c r="L385" s="71">
        <v>7.8182</v>
      </c>
      <c r="M385" s="71">
        <v>13.9091</v>
      </c>
      <c r="N385" s="71">
        <v>0</v>
      </c>
      <c r="O385" s="71">
        <v>0</v>
      </c>
      <c r="P385" s="71">
        <v>355.30560000000003</v>
      </c>
    </row>
    <row r="386" spans="1:16" x14ac:dyDescent="0.25">
      <c r="A386" s="71" t="s">
        <v>547</v>
      </c>
      <c r="B386" s="73">
        <v>137.18780000000001</v>
      </c>
      <c r="C386" s="71">
        <v>2.5956000000000001</v>
      </c>
      <c r="D386" s="73">
        <v>89.556700000000006</v>
      </c>
      <c r="E386" s="73">
        <v>104.93</v>
      </c>
      <c r="F386" s="73">
        <v>43.262999999999998</v>
      </c>
      <c r="G386" s="71">
        <v>15.4168</v>
      </c>
      <c r="H386" s="71">
        <v>9</v>
      </c>
      <c r="I386" s="71">
        <v>11.7409</v>
      </c>
      <c r="J386" s="71"/>
      <c r="K386" s="71">
        <v>23</v>
      </c>
      <c r="L386" s="71">
        <v>2.1404000000000001</v>
      </c>
      <c r="M386" s="71">
        <v>12.5158</v>
      </c>
      <c r="N386" s="71">
        <v>0</v>
      </c>
      <c r="O386" s="71">
        <v>0</v>
      </c>
      <c r="P386" s="73">
        <v>167.71600000000001</v>
      </c>
    </row>
    <row r="387" spans="1:16" x14ac:dyDescent="0.25">
      <c r="A387" s="71" t="s">
        <v>344</v>
      </c>
      <c r="B387" s="73">
        <v>4411.5995000000003</v>
      </c>
      <c r="C387" s="71">
        <v>53.3307</v>
      </c>
      <c r="D387" s="73">
        <v>4464.9301999999998</v>
      </c>
      <c r="E387" s="71">
        <v>2952.55</v>
      </c>
      <c r="F387" s="71">
        <v>1381.8959</v>
      </c>
      <c r="G387" s="71">
        <v>392.6635</v>
      </c>
      <c r="H387" s="71">
        <v>714</v>
      </c>
      <c r="I387" s="71">
        <v>585.35230000000001</v>
      </c>
      <c r="J387" s="71">
        <v>96.485699999999994</v>
      </c>
      <c r="K387" s="71">
        <v>555</v>
      </c>
      <c r="L387" s="71">
        <v>106.7118</v>
      </c>
      <c r="M387" s="71">
        <v>268.97289999999998</v>
      </c>
      <c r="N387" s="71">
        <v>0</v>
      </c>
      <c r="O387" s="71">
        <v>0</v>
      </c>
      <c r="P387" s="73">
        <v>5223.0523000000003</v>
      </c>
    </row>
    <row r="388" spans="1:16" x14ac:dyDescent="0.25">
      <c r="A388" s="71" t="s">
        <v>345</v>
      </c>
      <c r="B388" s="71">
        <v>1409.4606000000001</v>
      </c>
      <c r="C388" s="71">
        <v>50.105800000000002</v>
      </c>
      <c r="D388" s="71">
        <v>1459.5663999999999</v>
      </c>
      <c r="E388" s="71">
        <v>766.77</v>
      </c>
      <c r="F388" s="71">
        <v>451.73579999999998</v>
      </c>
      <c r="G388" s="71">
        <v>78.758499999999998</v>
      </c>
      <c r="H388" s="71">
        <v>224</v>
      </c>
      <c r="I388" s="71">
        <v>191.3492</v>
      </c>
      <c r="J388" s="71">
        <v>24.488099999999999</v>
      </c>
      <c r="K388" s="71">
        <v>1</v>
      </c>
      <c r="L388" s="71">
        <v>34.883600000000001</v>
      </c>
      <c r="M388" s="71"/>
      <c r="N388" s="71">
        <v>0</v>
      </c>
      <c r="O388" s="71">
        <v>0</v>
      </c>
      <c r="P388" s="71">
        <v>1562.8130000000001</v>
      </c>
    </row>
    <row r="389" spans="1:16" x14ac:dyDescent="0.25">
      <c r="A389" s="71" t="s">
        <v>346</v>
      </c>
      <c r="B389" s="73">
        <v>309.05939999999998</v>
      </c>
      <c r="C389" s="71">
        <v>24.225000000000001</v>
      </c>
      <c r="D389" s="73">
        <v>333.28440000000001</v>
      </c>
      <c r="E389" s="73">
        <v>217.63</v>
      </c>
      <c r="F389" s="73">
        <v>103.1515</v>
      </c>
      <c r="G389" s="71">
        <v>28.619599999999998</v>
      </c>
      <c r="H389" s="71">
        <v>51</v>
      </c>
      <c r="I389" s="71">
        <v>43.693600000000004</v>
      </c>
      <c r="J389" s="71">
        <v>5.4798</v>
      </c>
      <c r="K389" s="71"/>
      <c r="L389" s="71">
        <v>7.9654999999999996</v>
      </c>
      <c r="M389" s="71"/>
      <c r="N389" s="71">
        <v>0</v>
      </c>
      <c r="O389" s="71">
        <v>0</v>
      </c>
      <c r="P389" s="73">
        <v>367.38380000000001</v>
      </c>
    </row>
    <row r="390" spans="1:16" x14ac:dyDescent="0.25">
      <c r="A390" s="71" t="s">
        <v>347</v>
      </c>
      <c r="B390" s="71">
        <v>3622.2968999999998</v>
      </c>
      <c r="C390" s="71">
        <v>107.1016</v>
      </c>
      <c r="D390" s="71">
        <v>3729.3984999999998</v>
      </c>
      <c r="E390" s="71">
        <v>1728.24</v>
      </c>
      <c r="F390" s="71">
        <v>1154.2488000000001</v>
      </c>
      <c r="G390" s="71">
        <v>143.49780000000001</v>
      </c>
      <c r="H390" s="71">
        <v>561</v>
      </c>
      <c r="I390" s="71">
        <v>488.92410000000001</v>
      </c>
      <c r="J390" s="71">
        <v>54.056899999999999</v>
      </c>
      <c r="K390" s="71">
        <v>109</v>
      </c>
      <c r="L390" s="71">
        <v>89.132599999999996</v>
      </c>
      <c r="M390" s="71">
        <v>11.920400000000001</v>
      </c>
      <c r="N390" s="71">
        <v>0</v>
      </c>
      <c r="O390" s="71">
        <v>0</v>
      </c>
      <c r="P390" s="71">
        <v>3938.8735999999999</v>
      </c>
    </row>
    <row r="391" spans="1:16" x14ac:dyDescent="0.25">
      <c r="A391" s="71" t="s">
        <v>548</v>
      </c>
      <c r="B391" s="73">
        <v>203.554</v>
      </c>
      <c r="C391" s="71"/>
      <c r="D391" s="73">
        <v>147.34639999999999</v>
      </c>
      <c r="E391" s="71">
        <v>117</v>
      </c>
      <c r="F391" s="71">
        <v>63</v>
      </c>
      <c r="G391" s="71">
        <v>13.5</v>
      </c>
      <c r="H391" s="71">
        <v>33</v>
      </c>
      <c r="I391" s="71">
        <v>19.3171</v>
      </c>
      <c r="J391" s="71">
        <v>10.2622</v>
      </c>
      <c r="K391" s="71"/>
      <c r="L391" s="71">
        <v>3.5215999999999998</v>
      </c>
      <c r="M391" s="71"/>
      <c r="N391" s="71">
        <v>4.4858000000000002</v>
      </c>
      <c r="O391" s="71">
        <v>0</v>
      </c>
      <c r="P391" s="73">
        <v>231.80199999999999</v>
      </c>
    </row>
    <row r="392" spans="1:16" x14ac:dyDescent="0.25">
      <c r="A392" s="71" t="s">
        <v>348</v>
      </c>
      <c r="B392" s="71">
        <v>1155.8497</v>
      </c>
      <c r="C392" s="71">
        <v>38.012500000000003</v>
      </c>
      <c r="D392" s="71">
        <v>1193.8622</v>
      </c>
      <c r="E392" s="71">
        <v>503.26</v>
      </c>
      <c r="F392" s="71">
        <v>369.50040000000001</v>
      </c>
      <c r="G392" s="71">
        <v>33.439900000000002</v>
      </c>
      <c r="H392" s="71">
        <v>194</v>
      </c>
      <c r="I392" s="71">
        <v>156.5153</v>
      </c>
      <c r="J392" s="71">
        <v>28.113499999999998</v>
      </c>
      <c r="K392" s="71">
        <v>10</v>
      </c>
      <c r="L392" s="71">
        <v>28.533300000000001</v>
      </c>
      <c r="M392" s="71"/>
      <c r="N392" s="71">
        <v>8.2758000000000003</v>
      </c>
      <c r="O392" s="71">
        <v>0</v>
      </c>
      <c r="P392" s="71">
        <v>1263.6913999999999</v>
      </c>
    </row>
    <row r="393" spans="1:16" x14ac:dyDescent="0.25">
      <c r="A393" s="71" t="s">
        <v>349</v>
      </c>
      <c r="B393" s="71">
        <v>374.46179999999998</v>
      </c>
      <c r="C393" s="71"/>
      <c r="D393" s="71">
        <v>374.46179999999998</v>
      </c>
      <c r="E393" s="71">
        <v>171.51</v>
      </c>
      <c r="F393" s="71">
        <v>115.8959</v>
      </c>
      <c r="G393" s="71">
        <v>13.903499999999999</v>
      </c>
      <c r="H393" s="71">
        <v>45</v>
      </c>
      <c r="I393" s="71">
        <v>49.091900000000003</v>
      </c>
      <c r="J393" s="71"/>
      <c r="K393" s="71"/>
      <c r="L393" s="71">
        <v>8.9496000000000002</v>
      </c>
      <c r="M393" s="71"/>
      <c r="N393" s="71">
        <v>4.6631</v>
      </c>
      <c r="O393" s="71">
        <v>0</v>
      </c>
      <c r="P393" s="71">
        <v>393.02839999999998</v>
      </c>
    </row>
    <row r="394" spans="1:16" x14ac:dyDescent="0.25">
      <c r="A394" s="71" t="s">
        <v>549</v>
      </c>
      <c r="B394" s="71">
        <v>43.670699999999997</v>
      </c>
      <c r="C394" s="71"/>
      <c r="D394" s="71">
        <v>27.102499999999999</v>
      </c>
      <c r="E394" s="71">
        <v>15</v>
      </c>
      <c r="F394" s="71">
        <v>13.5161</v>
      </c>
      <c r="G394" s="71">
        <v>0.371</v>
      </c>
      <c r="H394" s="71">
        <v>6</v>
      </c>
      <c r="I394" s="71">
        <v>3.5531000000000001</v>
      </c>
      <c r="J394" s="71">
        <v>1.8351</v>
      </c>
      <c r="K394" s="71"/>
      <c r="L394" s="71">
        <v>0.64770000000000005</v>
      </c>
      <c r="M394" s="71"/>
      <c r="N394" s="71">
        <v>0</v>
      </c>
      <c r="O394" s="71">
        <v>0</v>
      </c>
      <c r="P394" s="71">
        <v>45.876800000000003</v>
      </c>
    </row>
    <row r="395" spans="1:16" x14ac:dyDescent="0.25">
      <c r="A395" s="71" t="s">
        <v>350</v>
      </c>
      <c r="B395" s="71">
        <v>592.86699999999996</v>
      </c>
      <c r="C395" s="71">
        <v>4.8536000000000001</v>
      </c>
      <c r="D395" s="71">
        <v>597.72059999999999</v>
      </c>
      <c r="E395" s="71">
        <v>354</v>
      </c>
      <c r="F395" s="71">
        <v>184.99449999999999</v>
      </c>
      <c r="G395" s="71">
        <v>42.251399999999997</v>
      </c>
      <c r="H395" s="71">
        <v>79</v>
      </c>
      <c r="I395" s="71">
        <v>78.361199999999997</v>
      </c>
      <c r="J395" s="71">
        <v>0.47910000000000003</v>
      </c>
      <c r="K395" s="71">
        <v>20</v>
      </c>
      <c r="L395" s="71">
        <v>14.285500000000001</v>
      </c>
      <c r="M395" s="71">
        <v>3.4287000000000001</v>
      </c>
      <c r="N395" s="71">
        <v>0</v>
      </c>
      <c r="O395" s="71">
        <v>0</v>
      </c>
      <c r="P395" s="71">
        <v>643.87980000000005</v>
      </c>
    </row>
    <row r="396" spans="1:16" x14ac:dyDescent="0.25">
      <c r="A396" s="71" t="s">
        <v>351</v>
      </c>
      <c r="B396" s="71">
        <v>526.41589999999997</v>
      </c>
      <c r="C396" s="71">
        <v>13.670299999999999</v>
      </c>
      <c r="D396" s="71">
        <v>540.08619999999996</v>
      </c>
      <c r="E396" s="71">
        <v>145</v>
      </c>
      <c r="F396" s="71">
        <v>167.1567</v>
      </c>
      <c r="G396" s="71"/>
      <c r="H396" s="71">
        <v>54</v>
      </c>
      <c r="I396" s="71">
        <v>70.805300000000003</v>
      </c>
      <c r="J396" s="71"/>
      <c r="K396" s="71"/>
      <c r="L396" s="71">
        <v>12.908099999999999</v>
      </c>
      <c r="M396" s="71"/>
      <c r="N396" s="71">
        <v>0</v>
      </c>
      <c r="O396" s="71">
        <v>0</v>
      </c>
      <c r="P396" s="71">
        <v>540.08619999999996</v>
      </c>
    </row>
    <row r="397" spans="1:16" x14ac:dyDescent="0.25">
      <c r="A397" s="71" t="s">
        <v>352</v>
      </c>
      <c r="B397" s="73">
        <v>640.90800000000002</v>
      </c>
      <c r="C397" s="71">
        <v>5.048</v>
      </c>
      <c r="D397" s="73">
        <v>645.95600000000002</v>
      </c>
      <c r="E397" s="71">
        <v>98.25</v>
      </c>
      <c r="F397" s="73">
        <v>199.92339999999999</v>
      </c>
      <c r="G397" s="71"/>
      <c r="H397" s="71">
        <v>60</v>
      </c>
      <c r="I397" s="71">
        <v>84.684799999999996</v>
      </c>
      <c r="J397" s="71"/>
      <c r="K397" s="71"/>
      <c r="L397" s="71">
        <v>15.4383</v>
      </c>
      <c r="M397" s="71"/>
      <c r="N397" s="71">
        <v>0</v>
      </c>
      <c r="O397" s="71">
        <v>0</v>
      </c>
      <c r="P397" s="73">
        <v>645.95600000000002</v>
      </c>
    </row>
    <row r="398" spans="1:16" x14ac:dyDescent="0.25">
      <c r="A398" s="71" t="s">
        <v>353</v>
      </c>
      <c r="B398" s="73">
        <v>3831.0731999999998</v>
      </c>
      <c r="C398" s="71">
        <v>84.134</v>
      </c>
      <c r="D398" s="73">
        <v>3915.2071999999998</v>
      </c>
      <c r="E398" s="73">
        <v>909.17</v>
      </c>
      <c r="F398" s="73">
        <v>1211.7565999999999</v>
      </c>
      <c r="G398" s="71"/>
      <c r="H398" s="68">
        <v>385</v>
      </c>
      <c r="I398" s="73">
        <v>513.28369999999995</v>
      </c>
      <c r="J398" s="71"/>
      <c r="K398" s="71">
        <v>72</v>
      </c>
      <c r="L398" s="71">
        <v>93.573499999999996</v>
      </c>
      <c r="M398" s="71"/>
      <c r="N398" s="71">
        <v>0</v>
      </c>
      <c r="O398" s="71">
        <v>0</v>
      </c>
      <c r="P398" s="73">
        <v>3915.2071999999998</v>
      </c>
    </row>
    <row r="399" spans="1:16" x14ac:dyDescent="0.25">
      <c r="A399" s="71" t="s">
        <v>354</v>
      </c>
      <c r="B399" s="73">
        <v>10531.594999999999</v>
      </c>
      <c r="C399" s="71">
        <v>439.93549999999999</v>
      </c>
      <c r="D399" s="73">
        <v>10971.530500000001</v>
      </c>
      <c r="E399" s="73">
        <v>3064.83</v>
      </c>
      <c r="F399" s="71">
        <v>3395.6887000000002</v>
      </c>
      <c r="G399" s="71"/>
      <c r="H399" s="71">
        <v>1242</v>
      </c>
      <c r="I399" s="71">
        <v>1438.3676</v>
      </c>
      <c r="J399" s="71"/>
      <c r="K399" s="71">
        <v>695</v>
      </c>
      <c r="L399" s="71">
        <v>262.21960000000001</v>
      </c>
      <c r="M399" s="71">
        <v>259.66829999999999</v>
      </c>
      <c r="N399" s="71">
        <v>13.838699999999999</v>
      </c>
      <c r="O399" s="71">
        <v>0</v>
      </c>
      <c r="P399" s="73">
        <v>11245.0375</v>
      </c>
    </row>
    <row r="400" spans="1:16" x14ac:dyDescent="0.25">
      <c r="A400" s="71" t="s">
        <v>355</v>
      </c>
      <c r="B400" s="71">
        <v>2375.6653999999999</v>
      </c>
      <c r="C400" s="71">
        <v>144.86969999999999</v>
      </c>
      <c r="D400" s="71">
        <v>2520.5351000000001</v>
      </c>
      <c r="E400" s="71">
        <v>1109.45</v>
      </c>
      <c r="F400" s="71">
        <v>780.10559999999998</v>
      </c>
      <c r="G400" s="71">
        <v>82.336100000000002</v>
      </c>
      <c r="H400" s="71">
        <v>347</v>
      </c>
      <c r="I400" s="71">
        <v>330.44220000000001</v>
      </c>
      <c r="J400" s="71">
        <v>12.4184</v>
      </c>
      <c r="K400" s="71">
        <v>18</v>
      </c>
      <c r="L400" s="71">
        <v>60.2408</v>
      </c>
      <c r="M400" s="71"/>
      <c r="N400" s="71">
        <v>29.110199999999999</v>
      </c>
      <c r="O400" s="71">
        <v>0</v>
      </c>
      <c r="P400" s="71">
        <v>2644.3998000000001</v>
      </c>
    </row>
    <row r="401" spans="1:16" x14ac:dyDescent="0.25">
      <c r="A401" s="71" t="s">
        <v>356</v>
      </c>
      <c r="B401" s="71">
        <v>301.57130000000001</v>
      </c>
      <c r="C401" s="71">
        <v>15.2766</v>
      </c>
      <c r="D401" s="71">
        <v>316.84789999999998</v>
      </c>
      <c r="E401" s="71">
        <v>214.08</v>
      </c>
      <c r="F401" s="71">
        <v>98.064400000000006</v>
      </c>
      <c r="G401" s="71">
        <v>29.003900000000002</v>
      </c>
      <c r="H401" s="71">
        <v>52</v>
      </c>
      <c r="I401" s="71">
        <v>41.538800000000002</v>
      </c>
      <c r="J401" s="71">
        <v>7.8459000000000003</v>
      </c>
      <c r="K401" s="71"/>
      <c r="L401" s="71">
        <v>7.5727000000000002</v>
      </c>
      <c r="M401" s="71"/>
      <c r="N401" s="71">
        <v>12.435499999999999</v>
      </c>
      <c r="O401" s="71">
        <v>0</v>
      </c>
      <c r="P401" s="71">
        <v>366.13319999999999</v>
      </c>
    </row>
    <row r="402" spans="1:16" x14ac:dyDescent="0.25">
      <c r="A402" s="71" t="s">
        <v>357</v>
      </c>
      <c r="B402" s="71">
        <v>237.82599999999999</v>
      </c>
      <c r="C402" s="71">
        <v>10.4475</v>
      </c>
      <c r="D402" s="71">
        <v>248.27350000000001</v>
      </c>
      <c r="E402" s="71">
        <v>116</v>
      </c>
      <c r="F402" s="71">
        <v>76.840599999999995</v>
      </c>
      <c r="G402" s="71">
        <v>9.7897999999999996</v>
      </c>
      <c r="H402" s="71">
        <v>46</v>
      </c>
      <c r="I402" s="71">
        <v>32.548699999999997</v>
      </c>
      <c r="J402" s="71">
        <v>10.0885</v>
      </c>
      <c r="K402" s="71">
        <v>2</v>
      </c>
      <c r="L402" s="71">
        <v>5.9337</v>
      </c>
      <c r="M402" s="71"/>
      <c r="N402" s="71">
        <v>0</v>
      </c>
      <c r="O402" s="71">
        <v>0</v>
      </c>
      <c r="P402" s="71">
        <v>268.15179999999998</v>
      </c>
    </row>
    <row r="403" spans="1:16" x14ac:dyDescent="0.25">
      <c r="A403" s="71" t="s">
        <v>358</v>
      </c>
      <c r="B403" s="71">
        <v>309.88959999999997</v>
      </c>
      <c r="C403" s="71"/>
      <c r="D403" s="71">
        <v>309.88959999999997</v>
      </c>
      <c r="E403" s="71">
        <v>296.41000000000003</v>
      </c>
      <c r="F403" s="71">
        <v>95.910799999999995</v>
      </c>
      <c r="G403" s="71">
        <v>50.1248</v>
      </c>
      <c r="H403" s="71">
        <v>46</v>
      </c>
      <c r="I403" s="71">
        <v>40.6265</v>
      </c>
      <c r="J403" s="71">
        <v>4.0301</v>
      </c>
      <c r="K403" s="71"/>
      <c r="L403" s="71">
        <v>7.4063999999999997</v>
      </c>
      <c r="M403" s="71"/>
      <c r="N403" s="71">
        <v>0</v>
      </c>
      <c r="O403" s="71">
        <v>0</v>
      </c>
      <c r="P403" s="71">
        <v>364.04450000000003</v>
      </c>
    </row>
    <row r="404" spans="1:16" x14ac:dyDescent="0.25">
      <c r="A404" s="71" t="s">
        <v>359</v>
      </c>
      <c r="B404" s="71">
        <v>516.08360000000005</v>
      </c>
      <c r="C404" s="71">
        <v>8.2975999999999992</v>
      </c>
      <c r="D404" s="71">
        <v>524.38120000000004</v>
      </c>
      <c r="E404" s="71">
        <v>210</v>
      </c>
      <c r="F404" s="71">
        <v>162.29599999999999</v>
      </c>
      <c r="G404" s="71">
        <v>11.926</v>
      </c>
      <c r="H404" s="71">
        <v>78</v>
      </c>
      <c r="I404" s="71">
        <v>68.746399999999994</v>
      </c>
      <c r="J404" s="71">
        <v>6.9401999999999999</v>
      </c>
      <c r="K404" s="71">
        <v>15</v>
      </c>
      <c r="L404" s="71">
        <v>12.5327</v>
      </c>
      <c r="M404" s="71">
        <v>1.4803999999999999</v>
      </c>
      <c r="N404" s="71">
        <v>0</v>
      </c>
      <c r="O404" s="71">
        <v>0</v>
      </c>
      <c r="P404" s="71">
        <v>544.7278</v>
      </c>
    </row>
    <row r="405" spans="1:16" x14ac:dyDescent="0.25">
      <c r="A405" s="71" t="s">
        <v>360</v>
      </c>
      <c r="B405" s="71">
        <v>592.7192</v>
      </c>
      <c r="C405" s="71">
        <v>28.294899999999998</v>
      </c>
      <c r="D405" s="71">
        <v>621.01409999999998</v>
      </c>
      <c r="E405" s="71">
        <v>350</v>
      </c>
      <c r="F405" s="71">
        <v>192.2039</v>
      </c>
      <c r="G405" s="71">
        <v>39.448999999999998</v>
      </c>
      <c r="H405" s="71">
        <v>128</v>
      </c>
      <c r="I405" s="71">
        <v>81.414900000000003</v>
      </c>
      <c r="J405" s="71">
        <v>34.938800000000001</v>
      </c>
      <c r="K405" s="71">
        <v>2</v>
      </c>
      <c r="L405" s="71">
        <v>14.8422</v>
      </c>
      <c r="M405" s="71"/>
      <c r="N405" s="71">
        <v>1.7274</v>
      </c>
      <c r="O405" s="71">
        <v>0</v>
      </c>
      <c r="P405" s="71">
        <v>697.12929999999994</v>
      </c>
    </row>
    <row r="406" spans="1:16" x14ac:dyDescent="0.25">
      <c r="A406" s="71" t="s">
        <v>550</v>
      </c>
      <c r="B406" s="71">
        <v>54.311999999999998</v>
      </c>
      <c r="C406" s="71"/>
      <c r="D406" s="71">
        <v>32.790300000000002</v>
      </c>
      <c r="E406" s="71">
        <v>27.02</v>
      </c>
      <c r="F406" s="71">
        <v>16.8096</v>
      </c>
      <c r="G406" s="71">
        <v>2.5526</v>
      </c>
      <c r="H406" s="71">
        <v>6</v>
      </c>
      <c r="I406" s="71">
        <v>4.2988</v>
      </c>
      <c r="J406" s="71">
        <v>1.2759</v>
      </c>
      <c r="K406" s="71"/>
      <c r="L406" s="71">
        <v>0.78369999999999995</v>
      </c>
      <c r="M406" s="71"/>
      <c r="N406" s="71">
        <v>0</v>
      </c>
      <c r="O406" s="71">
        <v>0</v>
      </c>
      <c r="P406" s="71">
        <v>58.140500000000003</v>
      </c>
    </row>
    <row r="407" spans="1:16" x14ac:dyDescent="0.25">
      <c r="A407" s="71" t="s">
        <v>361</v>
      </c>
      <c r="B407" s="71">
        <v>385.13679999999999</v>
      </c>
      <c r="C407" s="71">
        <v>18.0289</v>
      </c>
      <c r="D407" s="71">
        <v>403.16570000000002</v>
      </c>
      <c r="E407" s="71">
        <v>274.08999999999997</v>
      </c>
      <c r="F407" s="71">
        <v>124.77979999999999</v>
      </c>
      <c r="G407" s="71">
        <v>37.327599999999997</v>
      </c>
      <c r="H407" s="71">
        <v>66</v>
      </c>
      <c r="I407" s="71">
        <v>52.854999999999997</v>
      </c>
      <c r="J407" s="71">
        <v>9.8587000000000007</v>
      </c>
      <c r="K407" s="71"/>
      <c r="L407" s="71">
        <v>9.6356999999999999</v>
      </c>
      <c r="M407" s="71"/>
      <c r="N407" s="71">
        <v>3.7957999999999998</v>
      </c>
      <c r="O407" s="71">
        <v>0</v>
      </c>
      <c r="P407" s="71">
        <v>454.14780000000002</v>
      </c>
    </row>
    <row r="408" spans="1:16" x14ac:dyDescent="0.25">
      <c r="A408" s="71" t="s">
        <v>362</v>
      </c>
      <c r="B408" s="73">
        <v>533.70479999999998</v>
      </c>
      <c r="C408" s="71">
        <v>11.4887</v>
      </c>
      <c r="D408" s="73">
        <v>545.19349999999997</v>
      </c>
      <c r="E408" s="73">
        <v>314</v>
      </c>
      <c r="F408" s="73">
        <v>168.73740000000001</v>
      </c>
      <c r="G408" s="71">
        <v>36.3157</v>
      </c>
      <c r="H408" s="71">
        <v>86</v>
      </c>
      <c r="I408" s="71">
        <v>71.474900000000005</v>
      </c>
      <c r="J408" s="71">
        <v>10.893800000000001</v>
      </c>
      <c r="K408" s="71"/>
      <c r="L408" s="71">
        <v>13.030099999999999</v>
      </c>
      <c r="M408" s="71"/>
      <c r="N408" s="71">
        <v>12.8233</v>
      </c>
      <c r="O408" s="71">
        <v>0</v>
      </c>
      <c r="P408" s="73">
        <v>605.22630000000004</v>
      </c>
    </row>
    <row r="409" spans="1:16" x14ac:dyDescent="0.25">
      <c r="A409" s="71" t="s">
        <v>363</v>
      </c>
      <c r="B409" s="71">
        <v>4027.7397000000001</v>
      </c>
      <c r="C409" s="71">
        <v>114.5716</v>
      </c>
      <c r="D409" s="71">
        <v>4142.3113000000003</v>
      </c>
      <c r="E409" s="71">
        <v>2338.77</v>
      </c>
      <c r="F409" s="71">
        <v>1683.5355999999999</v>
      </c>
      <c r="G409" s="71">
        <v>163.80860000000001</v>
      </c>
      <c r="H409" s="71">
        <v>1144</v>
      </c>
      <c r="I409" s="71">
        <v>713.12279999999998</v>
      </c>
      <c r="J409" s="71">
        <v>323.15789999999998</v>
      </c>
      <c r="K409" s="71">
        <v>196</v>
      </c>
      <c r="L409" s="71">
        <v>130.00489999999999</v>
      </c>
      <c r="M409" s="71">
        <v>39.597099999999998</v>
      </c>
      <c r="N409" s="71">
        <v>27.741399999999999</v>
      </c>
      <c r="O409" s="71">
        <v>0</v>
      </c>
      <c r="P409" s="71">
        <v>4696.6162999999997</v>
      </c>
    </row>
    <row r="410" spans="1:16" x14ac:dyDescent="0.25">
      <c r="A410" s="71" t="s">
        <v>364</v>
      </c>
      <c r="B410" s="71">
        <v>709.64120000000003</v>
      </c>
      <c r="C410" s="71">
        <v>17.793399999999998</v>
      </c>
      <c r="D410" s="71">
        <v>727.43460000000005</v>
      </c>
      <c r="E410" s="71">
        <v>329</v>
      </c>
      <c r="F410" s="71">
        <v>225.14099999999999</v>
      </c>
      <c r="G410" s="71">
        <v>25.964700000000001</v>
      </c>
      <c r="H410" s="71">
        <v>67</v>
      </c>
      <c r="I410" s="71">
        <v>95.366699999999994</v>
      </c>
      <c r="J410" s="71"/>
      <c r="K410" s="71">
        <v>1</v>
      </c>
      <c r="L410" s="71">
        <v>17.3857</v>
      </c>
      <c r="M410" s="71"/>
      <c r="N410" s="71">
        <v>0</v>
      </c>
      <c r="O410" s="71">
        <v>0</v>
      </c>
      <c r="P410" s="71">
        <v>753.39930000000004</v>
      </c>
    </row>
    <row r="411" spans="1:16" x14ac:dyDescent="0.25">
      <c r="A411" s="71" t="s">
        <v>365</v>
      </c>
      <c r="B411" s="73">
        <v>464.57060000000001</v>
      </c>
      <c r="C411" s="71">
        <v>24.263999999999999</v>
      </c>
      <c r="D411" s="73">
        <v>488.83460000000002</v>
      </c>
      <c r="E411" s="71">
        <v>181.75</v>
      </c>
      <c r="F411" s="71">
        <v>151.29429999999999</v>
      </c>
      <c r="G411" s="71">
        <v>7.6139000000000001</v>
      </c>
      <c r="H411" s="71">
        <v>58</v>
      </c>
      <c r="I411" s="71">
        <v>64.086200000000005</v>
      </c>
      <c r="J411" s="71"/>
      <c r="K411" s="71"/>
      <c r="L411" s="71">
        <v>11.6831</v>
      </c>
      <c r="M411" s="71"/>
      <c r="N411" s="71">
        <v>0</v>
      </c>
      <c r="O411" s="71">
        <v>0</v>
      </c>
      <c r="P411" s="73">
        <v>496.44850000000002</v>
      </c>
    </row>
    <row r="412" spans="1:16" x14ac:dyDescent="0.25">
      <c r="A412" s="71" t="s">
        <v>366</v>
      </c>
      <c r="B412" s="71">
        <v>1251.9274</v>
      </c>
      <c r="C412" s="71">
        <v>45.294800000000002</v>
      </c>
      <c r="D412" s="71">
        <v>1297.2221999999999</v>
      </c>
      <c r="E412" s="71"/>
      <c r="F412" s="71">
        <v>401.49029999999999</v>
      </c>
      <c r="G412" s="71"/>
      <c r="H412" s="71"/>
      <c r="I412" s="71">
        <v>170.0658</v>
      </c>
      <c r="J412" s="71"/>
      <c r="K412" s="71"/>
      <c r="L412" s="71">
        <v>31.003599999999999</v>
      </c>
      <c r="M412" s="71"/>
      <c r="N412" s="71">
        <v>10.458399999999999</v>
      </c>
      <c r="O412" s="71">
        <v>0</v>
      </c>
      <c r="P412" s="71">
        <v>1307.6805999999999</v>
      </c>
    </row>
    <row r="413" spans="1:16" x14ac:dyDescent="0.25">
      <c r="A413" s="71" t="s">
        <v>367</v>
      </c>
      <c r="B413" s="71">
        <v>552.51130000000001</v>
      </c>
      <c r="C413" s="71">
        <v>30.993500000000001</v>
      </c>
      <c r="D413" s="71">
        <v>583.50480000000005</v>
      </c>
      <c r="E413" s="71">
        <v>273.38</v>
      </c>
      <c r="F413" s="71">
        <v>180.59469999999999</v>
      </c>
      <c r="G413" s="71">
        <v>23.196300000000001</v>
      </c>
      <c r="H413" s="71">
        <v>82</v>
      </c>
      <c r="I413" s="71">
        <v>76.497500000000002</v>
      </c>
      <c r="J413" s="71">
        <v>4.1269</v>
      </c>
      <c r="K413" s="71">
        <v>10</v>
      </c>
      <c r="L413" s="71">
        <v>13.9458</v>
      </c>
      <c r="M413" s="71"/>
      <c r="N413" s="71">
        <v>6.6176000000000004</v>
      </c>
      <c r="O413" s="71">
        <v>0</v>
      </c>
      <c r="P413" s="71">
        <v>617.44560000000001</v>
      </c>
    </row>
    <row r="414" spans="1:16" x14ac:dyDescent="0.25">
      <c r="A414" s="71" t="s">
        <v>368</v>
      </c>
      <c r="B414" s="71">
        <v>736.77170000000001</v>
      </c>
      <c r="C414" s="71">
        <v>23.3034</v>
      </c>
      <c r="D414" s="71">
        <v>760.07510000000002</v>
      </c>
      <c r="E414" s="71">
        <v>301.72000000000003</v>
      </c>
      <c r="F414" s="71">
        <v>235.2432</v>
      </c>
      <c r="G414" s="71">
        <v>16.619199999999999</v>
      </c>
      <c r="H414" s="71">
        <v>133</v>
      </c>
      <c r="I414" s="71">
        <v>99.645799999999994</v>
      </c>
      <c r="J414" s="71">
        <v>25.015599999999999</v>
      </c>
      <c r="K414" s="71">
        <v>3</v>
      </c>
      <c r="L414" s="71">
        <v>18.165800000000001</v>
      </c>
      <c r="M414" s="71"/>
      <c r="N414" s="71">
        <v>0</v>
      </c>
      <c r="O414" s="71">
        <v>0</v>
      </c>
      <c r="P414" s="71">
        <v>801.70989999999995</v>
      </c>
    </row>
    <row r="415" spans="1:16" x14ac:dyDescent="0.25">
      <c r="A415" s="71" t="s">
        <v>369</v>
      </c>
      <c r="B415" s="71">
        <v>298.87439999999998</v>
      </c>
      <c r="C415" s="71"/>
      <c r="D415" s="71">
        <v>298.87439999999998</v>
      </c>
      <c r="E415" s="71">
        <v>96.43</v>
      </c>
      <c r="F415" s="71">
        <v>92.501599999999996</v>
      </c>
      <c r="G415" s="71">
        <v>0.98209999999999997</v>
      </c>
      <c r="H415" s="71">
        <v>41</v>
      </c>
      <c r="I415" s="71">
        <v>39.182400000000001</v>
      </c>
      <c r="J415" s="71">
        <v>1.3632</v>
      </c>
      <c r="K415" s="71"/>
      <c r="L415" s="71">
        <v>7.1430999999999996</v>
      </c>
      <c r="M415" s="71"/>
      <c r="N415" s="71">
        <v>0</v>
      </c>
      <c r="O415" s="71">
        <v>0</v>
      </c>
      <c r="P415" s="71">
        <v>301.21969999999999</v>
      </c>
    </row>
    <row r="416" spans="1:16" x14ac:dyDescent="0.25">
      <c r="A416" s="71" t="s">
        <v>551</v>
      </c>
      <c r="B416" s="71">
        <v>105.61969999999999</v>
      </c>
      <c r="C416" s="71"/>
      <c r="D416" s="71">
        <v>76.765699999999995</v>
      </c>
      <c r="E416" s="71">
        <v>46</v>
      </c>
      <c r="F416" s="71">
        <v>32.689300000000003</v>
      </c>
      <c r="G416" s="71">
        <v>3.3277000000000001</v>
      </c>
      <c r="H416" s="71">
        <v>14</v>
      </c>
      <c r="I416" s="71">
        <v>10.064</v>
      </c>
      <c r="J416" s="71">
        <v>2.952</v>
      </c>
      <c r="K416" s="71"/>
      <c r="L416" s="71">
        <v>1.8347</v>
      </c>
      <c r="M416" s="71"/>
      <c r="N416" s="71">
        <v>0</v>
      </c>
      <c r="O416" s="71">
        <v>0</v>
      </c>
      <c r="P416" s="71">
        <v>111.8994</v>
      </c>
    </row>
    <row r="417" spans="1:16" x14ac:dyDescent="0.25">
      <c r="A417" s="71" t="s">
        <v>370</v>
      </c>
      <c r="B417" s="71">
        <v>194.03700000000001</v>
      </c>
      <c r="C417" s="71"/>
      <c r="D417" s="71">
        <v>194.03700000000001</v>
      </c>
      <c r="E417" s="71">
        <v>106</v>
      </c>
      <c r="F417" s="71">
        <v>60.054499999999997</v>
      </c>
      <c r="G417" s="71">
        <v>11.4864</v>
      </c>
      <c r="H417" s="71">
        <v>36</v>
      </c>
      <c r="I417" s="71">
        <v>25.438300000000002</v>
      </c>
      <c r="J417" s="71">
        <v>7.9212999999999996</v>
      </c>
      <c r="K417" s="71"/>
      <c r="L417" s="71">
        <v>4.6375000000000002</v>
      </c>
      <c r="M417" s="71"/>
      <c r="N417" s="71">
        <v>0</v>
      </c>
      <c r="O417" s="71">
        <v>0</v>
      </c>
      <c r="P417" s="71">
        <v>213.44470000000001</v>
      </c>
    </row>
    <row r="418" spans="1:16" x14ac:dyDescent="0.25">
      <c r="A418" s="71" t="s">
        <v>371</v>
      </c>
      <c r="B418" s="73">
        <v>550.8673</v>
      </c>
      <c r="C418" s="71">
        <v>5.0156000000000001</v>
      </c>
      <c r="D418" s="73">
        <v>555.88289999999995</v>
      </c>
      <c r="E418" s="71">
        <v>369.5</v>
      </c>
      <c r="F418" s="71">
        <v>172.04580000000001</v>
      </c>
      <c r="G418" s="71">
        <v>49.363599999999998</v>
      </c>
      <c r="H418" s="71">
        <v>78</v>
      </c>
      <c r="I418" s="71">
        <v>72.876199999999997</v>
      </c>
      <c r="J418" s="71">
        <v>3.8428</v>
      </c>
      <c r="K418" s="71"/>
      <c r="L418" s="71">
        <v>13.285600000000001</v>
      </c>
      <c r="M418" s="71"/>
      <c r="N418" s="71">
        <v>0</v>
      </c>
      <c r="O418" s="71">
        <v>0</v>
      </c>
      <c r="P418" s="73">
        <v>609.08929999999998</v>
      </c>
    </row>
    <row r="419" spans="1:16" x14ac:dyDescent="0.25">
      <c r="A419" s="71" t="s">
        <v>372</v>
      </c>
      <c r="B419" s="73">
        <v>1750.6405999999999</v>
      </c>
      <c r="C419" s="71">
        <v>29.588899999999999</v>
      </c>
      <c r="D419" s="73">
        <v>1780.2294999999999</v>
      </c>
      <c r="E419" s="71">
        <v>996.44</v>
      </c>
      <c r="F419" s="71">
        <v>550.98099999999999</v>
      </c>
      <c r="G419" s="71">
        <v>111.3647</v>
      </c>
      <c r="H419" s="71">
        <v>351</v>
      </c>
      <c r="I419" s="71">
        <v>233.38810000000001</v>
      </c>
      <c r="J419" s="71">
        <v>88.2089</v>
      </c>
      <c r="K419" s="71">
        <v>15</v>
      </c>
      <c r="L419" s="71">
        <v>42.547499999999999</v>
      </c>
      <c r="M419" s="71"/>
      <c r="N419" s="71">
        <v>21.029900000000001</v>
      </c>
      <c r="O419" s="71">
        <v>0</v>
      </c>
      <c r="P419" s="73">
        <v>2000.8330000000001</v>
      </c>
    </row>
    <row r="420" spans="1:16" x14ac:dyDescent="0.25">
      <c r="A420" s="71" t="s">
        <v>373</v>
      </c>
      <c r="B420" s="71">
        <v>1028.0128</v>
      </c>
      <c r="C420" s="71">
        <v>32.420999999999999</v>
      </c>
      <c r="D420" s="71">
        <v>1060.4338</v>
      </c>
      <c r="E420" s="71">
        <v>227</v>
      </c>
      <c r="F420" s="71">
        <v>328.20429999999999</v>
      </c>
      <c r="G420" s="71"/>
      <c r="H420" s="71">
        <v>139</v>
      </c>
      <c r="I420" s="71">
        <v>139.02289999999999</v>
      </c>
      <c r="J420" s="71"/>
      <c r="K420" s="71"/>
      <c r="L420" s="71">
        <v>25.3444</v>
      </c>
      <c r="M420" s="71"/>
      <c r="N420" s="71">
        <v>0</v>
      </c>
      <c r="O420" s="71">
        <v>0</v>
      </c>
      <c r="P420" s="71">
        <v>1060.4338</v>
      </c>
    </row>
    <row r="421" spans="1:16" x14ac:dyDescent="0.25">
      <c r="A421" s="71" t="s">
        <v>374</v>
      </c>
      <c r="B421" s="71">
        <v>241.91120000000001</v>
      </c>
      <c r="C421" s="71">
        <v>10.4847</v>
      </c>
      <c r="D421" s="71">
        <v>252.39590000000001</v>
      </c>
      <c r="E421" s="71">
        <v>131.26</v>
      </c>
      <c r="F421" s="71">
        <v>78.116500000000002</v>
      </c>
      <c r="G421" s="71">
        <v>13.2859</v>
      </c>
      <c r="H421" s="71">
        <v>45</v>
      </c>
      <c r="I421" s="71">
        <v>33.089100000000002</v>
      </c>
      <c r="J421" s="71">
        <v>8.9331999999999994</v>
      </c>
      <c r="K421" s="71"/>
      <c r="L421" s="71">
        <v>6.0323000000000002</v>
      </c>
      <c r="M421" s="71"/>
      <c r="N421" s="71">
        <v>4.2058</v>
      </c>
      <c r="O421" s="71">
        <v>0</v>
      </c>
      <c r="P421" s="71">
        <v>278.82080000000002</v>
      </c>
    </row>
    <row r="422" spans="1:16" x14ac:dyDescent="0.25">
      <c r="A422" s="71" t="s">
        <v>375</v>
      </c>
      <c r="B422" s="73">
        <v>188.36160000000001</v>
      </c>
      <c r="C422" s="71">
        <v>2.9106000000000001</v>
      </c>
      <c r="D422" s="73">
        <v>191.2722</v>
      </c>
      <c r="E422" s="71">
        <v>93.06</v>
      </c>
      <c r="F422" s="71">
        <v>59.198700000000002</v>
      </c>
      <c r="G422" s="71">
        <v>8.4652999999999992</v>
      </c>
      <c r="H422" s="71">
        <v>30</v>
      </c>
      <c r="I422" s="71">
        <v>25.075800000000001</v>
      </c>
      <c r="J422" s="71">
        <v>3.6932</v>
      </c>
      <c r="K422" s="71"/>
      <c r="L422" s="71">
        <v>4.5713999999999997</v>
      </c>
      <c r="M422" s="71"/>
      <c r="N422" s="71">
        <v>0</v>
      </c>
      <c r="O422" s="71">
        <v>0</v>
      </c>
      <c r="P422" s="73">
        <v>203.4307</v>
      </c>
    </row>
    <row r="423" spans="1:16" x14ac:dyDescent="0.25">
      <c r="A423" s="71" t="s">
        <v>376</v>
      </c>
      <c r="B423" s="71">
        <v>1339.5431000000001</v>
      </c>
      <c r="C423" s="71">
        <v>37.6509</v>
      </c>
      <c r="D423" s="71">
        <v>1377.194</v>
      </c>
      <c r="E423" s="71">
        <v>566.03</v>
      </c>
      <c r="F423" s="71">
        <v>426.24149999999997</v>
      </c>
      <c r="G423" s="71">
        <v>34.947099999999999</v>
      </c>
      <c r="H423" s="71">
        <v>172</v>
      </c>
      <c r="I423" s="71">
        <v>180.55009999999999</v>
      </c>
      <c r="J423" s="71"/>
      <c r="K423" s="71">
        <v>1</v>
      </c>
      <c r="L423" s="71">
        <v>32.914900000000003</v>
      </c>
      <c r="M423" s="71"/>
      <c r="N423" s="71">
        <v>0</v>
      </c>
      <c r="O423" s="71">
        <v>0</v>
      </c>
      <c r="P423" s="71">
        <v>1412.1411000000001</v>
      </c>
    </row>
    <row r="424" spans="1:16" x14ac:dyDescent="0.25">
      <c r="A424" s="71" t="s">
        <v>552</v>
      </c>
      <c r="B424" s="71">
        <v>48.296599999999998</v>
      </c>
      <c r="C424" s="71"/>
      <c r="D424" s="71">
        <v>31.577500000000001</v>
      </c>
      <c r="E424" s="71">
        <v>31.05</v>
      </c>
      <c r="F424" s="71">
        <v>14.947800000000001</v>
      </c>
      <c r="G424" s="71">
        <v>4.0255999999999998</v>
      </c>
      <c r="H424" s="71">
        <v>5</v>
      </c>
      <c r="I424" s="71">
        <v>4.1398000000000001</v>
      </c>
      <c r="J424" s="71">
        <v>0.64510000000000001</v>
      </c>
      <c r="K424" s="71"/>
      <c r="L424" s="71">
        <v>0.75470000000000004</v>
      </c>
      <c r="M424" s="71"/>
      <c r="N424" s="71">
        <v>0</v>
      </c>
      <c r="O424" s="71">
        <v>0</v>
      </c>
      <c r="P424" s="71">
        <v>52.967300000000002</v>
      </c>
    </row>
    <row r="425" spans="1:16" x14ac:dyDescent="0.25">
      <c r="A425" s="71" t="s">
        <v>377</v>
      </c>
      <c r="B425" s="71">
        <v>384.28649999999999</v>
      </c>
      <c r="C425" s="71">
        <v>15.148300000000001</v>
      </c>
      <c r="D425" s="71">
        <v>399.4348</v>
      </c>
      <c r="E425" s="71">
        <v>261.02</v>
      </c>
      <c r="F425" s="71">
        <v>123.6251</v>
      </c>
      <c r="G425" s="71">
        <v>34.348700000000001</v>
      </c>
      <c r="H425" s="71">
        <v>41</v>
      </c>
      <c r="I425" s="71">
        <v>52.365900000000003</v>
      </c>
      <c r="J425" s="71"/>
      <c r="K425" s="71"/>
      <c r="L425" s="71">
        <v>9.5465</v>
      </c>
      <c r="M425" s="71"/>
      <c r="N425" s="71">
        <v>6.9074999999999998</v>
      </c>
      <c r="O425" s="71">
        <v>0</v>
      </c>
      <c r="P425" s="71">
        <v>440.69099999999997</v>
      </c>
    </row>
    <row r="426" spans="1:16" x14ac:dyDescent="0.25">
      <c r="A426" s="71" t="s">
        <v>378</v>
      </c>
      <c r="B426" s="71">
        <v>197.29339999999999</v>
      </c>
      <c r="C426" s="71"/>
      <c r="D426" s="71">
        <v>197.29339999999999</v>
      </c>
      <c r="E426" s="71">
        <v>136.5</v>
      </c>
      <c r="F426" s="71">
        <v>61.0623</v>
      </c>
      <c r="G426" s="71">
        <v>18.859400000000001</v>
      </c>
      <c r="H426" s="71">
        <v>31</v>
      </c>
      <c r="I426" s="71">
        <v>25.865200000000002</v>
      </c>
      <c r="J426" s="71">
        <v>3.8511000000000002</v>
      </c>
      <c r="K426" s="71"/>
      <c r="L426" s="71">
        <v>4.7153</v>
      </c>
      <c r="M426" s="71"/>
      <c r="N426" s="71">
        <v>0</v>
      </c>
      <c r="O426" s="71">
        <v>0</v>
      </c>
      <c r="P426" s="71">
        <v>220.00389999999999</v>
      </c>
    </row>
    <row r="427" spans="1:16" x14ac:dyDescent="0.25">
      <c r="A427" s="71" t="s">
        <v>379</v>
      </c>
      <c r="B427" s="71">
        <v>153.39529999999999</v>
      </c>
      <c r="C427" s="71"/>
      <c r="D427" s="71">
        <v>153.39529999999999</v>
      </c>
      <c r="E427" s="71">
        <v>118.52</v>
      </c>
      <c r="F427" s="71">
        <v>47.4758</v>
      </c>
      <c r="G427" s="71">
        <v>17.760999999999999</v>
      </c>
      <c r="H427" s="71">
        <v>42</v>
      </c>
      <c r="I427" s="71">
        <v>20.110099999999999</v>
      </c>
      <c r="J427" s="71">
        <v>16.417400000000001</v>
      </c>
      <c r="K427" s="71"/>
      <c r="L427" s="71">
        <v>3.6661000000000001</v>
      </c>
      <c r="M427" s="71"/>
      <c r="N427" s="71">
        <v>0.9798</v>
      </c>
      <c r="O427" s="71">
        <v>0</v>
      </c>
      <c r="P427" s="71">
        <v>188.55350000000001</v>
      </c>
    </row>
    <row r="428" spans="1:16" x14ac:dyDescent="0.25">
      <c r="A428" s="71" t="s">
        <v>380</v>
      </c>
      <c r="B428" s="73">
        <v>350.66079999999999</v>
      </c>
      <c r="C428" s="71"/>
      <c r="D428" s="73">
        <v>350.66079999999999</v>
      </c>
      <c r="E428" s="71">
        <v>261</v>
      </c>
      <c r="F428" s="71">
        <v>108.5295</v>
      </c>
      <c r="G428" s="71">
        <v>38.117600000000003</v>
      </c>
      <c r="H428" s="71">
        <v>50</v>
      </c>
      <c r="I428" s="71">
        <v>45.971600000000002</v>
      </c>
      <c r="J428" s="71">
        <v>3.0213000000000001</v>
      </c>
      <c r="K428" s="71"/>
      <c r="L428" s="71">
        <v>8.3808000000000007</v>
      </c>
      <c r="M428" s="71"/>
      <c r="N428" s="71">
        <v>0</v>
      </c>
      <c r="O428" s="71">
        <v>0</v>
      </c>
      <c r="P428" s="73">
        <v>391.79969999999997</v>
      </c>
    </row>
    <row r="429" spans="1:16" x14ac:dyDescent="0.25">
      <c r="A429" s="71" t="s">
        <v>381</v>
      </c>
      <c r="B429" s="71">
        <v>1304.1547</v>
      </c>
      <c r="C429" s="71">
        <v>30.626200000000001</v>
      </c>
      <c r="D429" s="71">
        <v>1334.7809</v>
      </c>
      <c r="E429" s="71">
        <v>985.55</v>
      </c>
      <c r="F429" s="71">
        <v>413.11470000000003</v>
      </c>
      <c r="G429" s="71">
        <v>143.1088</v>
      </c>
      <c r="H429" s="71">
        <v>202</v>
      </c>
      <c r="I429" s="71">
        <v>174.9898</v>
      </c>
      <c r="J429" s="71">
        <v>20.2577</v>
      </c>
      <c r="K429" s="71"/>
      <c r="L429" s="71">
        <v>31.901299999999999</v>
      </c>
      <c r="M429" s="71"/>
      <c r="N429" s="71">
        <v>0</v>
      </c>
      <c r="O429" s="71">
        <v>0</v>
      </c>
      <c r="P429" s="71">
        <v>1498.1474000000001</v>
      </c>
    </row>
    <row r="430" spans="1:16" x14ac:dyDescent="0.25">
      <c r="A430" s="71" t="s">
        <v>553</v>
      </c>
      <c r="B430" s="71">
        <v>128.12459999999999</v>
      </c>
      <c r="C430" s="71"/>
      <c r="D430" s="71">
        <v>102.3733</v>
      </c>
      <c r="E430" s="71">
        <v>103</v>
      </c>
      <c r="F430" s="71">
        <v>39.654600000000002</v>
      </c>
      <c r="G430" s="71">
        <v>15.836399999999999</v>
      </c>
      <c r="H430" s="71">
        <v>19</v>
      </c>
      <c r="I430" s="71">
        <v>13.421099999999999</v>
      </c>
      <c r="J430" s="71">
        <v>4.1840999999999999</v>
      </c>
      <c r="K430" s="71"/>
      <c r="L430" s="71">
        <v>2.4466999999999999</v>
      </c>
      <c r="M430" s="71"/>
      <c r="N430" s="71">
        <v>0</v>
      </c>
      <c r="O430" s="71">
        <v>0</v>
      </c>
      <c r="P430" s="71">
        <v>148.14510000000001</v>
      </c>
    </row>
    <row r="431" spans="1:16" x14ac:dyDescent="0.25">
      <c r="A431" s="71" t="s">
        <v>554</v>
      </c>
      <c r="B431" s="73">
        <v>133.20769999999999</v>
      </c>
      <c r="C431" s="71"/>
      <c r="D431" s="73">
        <v>106.58199999999999</v>
      </c>
      <c r="E431" s="73">
        <v>90.77</v>
      </c>
      <c r="F431" s="73">
        <v>41.227800000000002</v>
      </c>
      <c r="G431" s="71">
        <v>12.3856</v>
      </c>
      <c r="H431" s="68">
        <v>18</v>
      </c>
      <c r="I431" s="73">
        <v>13.972899999999999</v>
      </c>
      <c r="J431" s="71">
        <v>3.0203000000000002</v>
      </c>
      <c r="K431" s="71"/>
      <c r="L431" s="71">
        <v>2.5472999999999999</v>
      </c>
      <c r="M431" s="71"/>
      <c r="N431" s="71">
        <v>0</v>
      </c>
      <c r="O431" s="71">
        <v>0</v>
      </c>
      <c r="P431" s="73">
        <v>148.61359999999999</v>
      </c>
    </row>
    <row r="432" spans="1:16" x14ac:dyDescent="0.25">
      <c r="A432" s="71" t="s">
        <v>382</v>
      </c>
      <c r="B432" s="73">
        <v>15147.803900000001</v>
      </c>
      <c r="C432" s="71">
        <v>316.53039999999999</v>
      </c>
      <c r="D432" s="73">
        <v>15464.3343</v>
      </c>
      <c r="E432" s="73">
        <v>3155.85</v>
      </c>
      <c r="F432" s="73">
        <v>4786.2115000000003</v>
      </c>
      <c r="G432" s="71"/>
      <c r="H432" s="68">
        <v>2655</v>
      </c>
      <c r="I432" s="73">
        <v>2027.3742</v>
      </c>
      <c r="J432" s="71">
        <v>470.71929999999998</v>
      </c>
      <c r="K432" s="71">
        <v>874</v>
      </c>
      <c r="L432" s="71">
        <v>369.5976</v>
      </c>
      <c r="M432" s="71">
        <v>302.64139999999998</v>
      </c>
      <c r="N432" s="71">
        <v>0</v>
      </c>
      <c r="O432" s="71">
        <v>0</v>
      </c>
      <c r="P432" s="73">
        <v>16237.695</v>
      </c>
    </row>
    <row r="433" spans="1:16" x14ac:dyDescent="0.25">
      <c r="A433" s="71" t="s">
        <v>383</v>
      </c>
      <c r="B433" s="73">
        <v>15145.9635</v>
      </c>
      <c r="C433" s="71">
        <v>127.87269999999999</v>
      </c>
      <c r="D433" s="73">
        <v>15273.8362</v>
      </c>
      <c r="E433" s="73">
        <v>2518.91</v>
      </c>
      <c r="F433" s="73">
        <v>4727.2523000000001</v>
      </c>
      <c r="G433" s="71"/>
      <c r="H433" s="68">
        <v>2185</v>
      </c>
      <c r="I433" s="73">
        <v>2002.3998999999999</v>
      </c>
      <c r="J433" s="71">
        <v>136.95009999999999</v>
      </c>
      <c r="K433" s="71">
        <v>633</v>
      </c>
      <c r="L433" s="71">
        <v>365.04469999999998</v>
      </c>
      <c r="M433" s="71">
        <v>160.7732</v>
      </c>
      <c r="N433" s="71">
        <v>0</v>
      </c>
      <c r="O433" s="71">
        <v>0</v>
      </c>
      <c r="P433" s="73">
        <v>15571.559499999999</v>
      </c>
    </row>
    <row r="434" spans="1:16" x14ac:dyDescent="0.25">
      <c r="A434" s="71" t="s">
        <v>384</v>
      </c>
      <c r="B434" s="73">
        <v>15917.716200000001</v>
      </c>
      <c r="C434" s="71">
        <v>86.344499999999996</v>
      </c>
      <c r="D434" s="73">
        <v>16004.0607</v>
      </c>
      <c r="E434" s="73">
        <v>2592.77</v>
      </c>
      <c r="F434" s="73">
        <v>4953.2568000000001</v>
      </c>
      <c r="G434" s="71"/>
      <c r="H434" s="71">
        <v>2660</v>
      </c>
      <c r="I434" s="71">
        <v>2098.1324</v>
      </c>
      <c r="J434" s="71">
        <v>421.40069999999997</v>
      </c>
      <c r="K434" s="71">
        <v>417</v>
      </c>
      <c r="L434" s="71">
        <v>382.49709999999999</v>
      </c>
      <c r="M434" s="71">
        <v>20.701799999999999</v>
      </c>
      <c r="N434" s="71">
        <v>0</v>
      </c>
      <c r="O434" s="71">
        <v>0</v>
      </c>
      <c r="P434" s="73">
        <v>16446.163199999999</v>
      </c>
    </row>
    <row r="435" spans="1:16" x14ac:dyDescent="0.25">
      <c r="A435" s="71" t="s">
        <v>385</v>
      </c>
      <c r="B435" s="73">
        <v>4102.1742999999997</v>
      </c>
      <c r="C435" s="71">
        <v>1.0739000000000001</v>
      </c>
      <c r="D435" s="73">
        <v>4103.2482</v>
      </c>
      <c r="E435" s="71">
        <v>1722.2</v>
      </c>
      <c r="F435" s="71">
        <v>1269.9553000000001</v>
      </c>
      <c r="G435" s="71">
        <v>113.0612</v>
      </c>
      <c r="H435" s="71">
        <v>876</v>
      </c>
      <c r="I435" s="71">
        <v>537.93579999999997</v>
      </c>
      <c r="J435" s="71">
        <v>253.54810000000001</v>
      </c>
      <c r="K435" s="71">
        <v>228</v>
      </c>
      <c r="L435" s="71">
        <v>98.067599999999999</v>
      </c>
      <c r="M435" s="71">
        <v>77.959400000000002</v>
      </c>
      <c r="N435" s="71">
        <v>12.7075</v>
      </c>
      <c r="O435" s="71">
        <v>0</v>
      </c>
      <c r="P435" s="73">
        <v>4560.5244000000002</v>
      </c>
    </row>
    <row r="436" spans="1:16" x14ac:dyDescent="0.25">
      <c r="A436" s="71" t="s">
        <v>386</v>
      </c>
      <c r="B436" s="71">
        <v>2129.4793</v>
      </c>
      <c r="C436" s="71">
        <v>10.7561</v>
      </c>
      <c r="D436" s="71">
        <v>2140.2354</v>
      </c>
      <c r="E436" s="71">
        <v>590.70000000000005</v>
      </c>
      <c r="F436" s="71">
        <v>662.40290000000005</v>
      </c>
      <c r="G436" s="71"/>
      <c r="H436" s="71">
        <v>376</v>
      </c>
      <c r="I436" s="71">
        <v>280.5849</v>
      </c>
      <c r="J436" s="71">
        <v>71.561400000000006</v>
      </c>
      <c r="K436" s="71">
        <v>78</v>
      </c>
      <c r="L436" s="71">
        <v>51.151600000000002</v>
      </c>
      <c r="M436" s="71">
        <v>16.109000000000002</v>
      </c>
      <c r="N436" s="71">
        <v>8.5759000000000007</v>
      </c>
      <c r="O436" s="71">
        <v>0</v>
      </c>
      <c r="P436" s="71">
        <v>2236.4816999999998</v>
      </c>
    </row>
    <row r="437" spans="1:16" x14ac:dyDescent="0.25">
      <c r="A437" s="71" t="s">
        <v>387</v>
      </c>
      <c r="B437" s="71">
        <v>274.99270000000001</v>
      </c>
      <c r="C437" s="71"/>
      <c r="D437" s="71">
        <v>274.99270000000001</v>
      </c>
      <c r="E437" s="71">
        <v>142</v>
      </c>
      <c r="F437" s="71">
        <v>85.110200000000006</v>
      </c>
      <c r="G437" s="71">
        <v>14.2224</v>
      </c>
      <c r="H437" s="71">
        <v>33</v>
      </c>
      <c r="I437" s="71">
        <v>36.051499999999997</v>
      </c>
      <c r="J437" s="71"/>
      <c r="K437" s="71"/>
      <c r="L437" s="71">
        <v>6.5723000000000003</v>
      </c>
      <c r="M437" s="71"/>
      <c r="N437" s="71">
        <v>0</v>
      </c>
      <c r="O437" s="71">
        <v>0</v>
      </c>
      <c r="P437" s="71">
        <v>289.21510000000001</v>
      </c>
    </row>
    <row r="438" spans="1:16" x14ac:dyDescent="0.25">
      <c r="A438" s="71" t="s">
        <v>555</v>
      </c>
      <c r="B438" s="71">
        <v>62.915100000000002</v>
      </c>
      <c r="C438" s="71">
        <v>0.18679999999999999</v>
      </c>
      <c r="D438" s="71">
        <v>40.729100000000003</v>
      </c>
      <c r="E438" s="71">
        <v>51</v>
      </c>
      <c r="F438" s="71">
        <v>19.53</v>
      </c>
      <c r="G438" s="71">
        <v>7.8674999999999997</v>
      </c>
      <c r="H438" s="71">
        <v>3</v>
      </c>
      <c r="I438" s="71">
        <v>5.3395999999999999</v>
      </c>
      <c r="J438" s="71"/>
      <c r="K438" s="71"/>
      <c r="L438" s="71">
        <v>0.97340000000000004</v>
      </c>
      <c r="M438" s="71"/>
      <c r="N438" s="71">
        <v>0</v>
      </c>
      <c r="O438" s="71">
        <v>0</v>
      </c>
      <c r="P438" s="71">
        <v>70.969399999999993</v>
      </c>
    </row>
    <row r="439" spans="1:16" x14ac:dyDescent="0.25">
      <c r="A439" s="71" t="s">
        <v>388</v>
      </c>
      <c r="B439" s="71">
        <v>342.98200000000003</v>
      </c>
      <c r="C439" s="71">
        <v>6.9333999999999998</v>
      </c>
      <c r="D439" s="71">
        <v>349.91539999999998</v>
      </c>
      <c r="E439" s="71">
        <v>237</v>
      </c>
      <c r="F439" s="71">
        <v>108.2988</v>
      </c>
      <c r="G439" s="71">
        <v>32.1753</v>
      </c>
      <c r="H439" s="71">
        <v>42</v>
      </c>
      <c r="I439" s="71">
        <v>45.873899999999999</v>
      </c>
      <c r="J439" s="71"/>
      <c r="K439" s="71"/>
      <c r="L439" s="71">
        <v>8.3629999999999995</v>
      </c>
      <c r="M439" s="71"/>
      <c r="N439" s="71">
        <v>0</v>
      </c>
      <c r="O439" s="71">
        <v>0</v>
      </c>
      <c r="P439" s="71">
        <v>382.09070000000003</v>
      </c>
    </row>
    <row r="440" spans="1:16" x14ac:dyDescent="0.25">
      <c r="A440" s="71" t="s">
        <v>389</v>
      </c>
      <c r="B440" s="71">
        <v>453.94959999999998</v>
      </c>
      <c r="C440" s="71">
        <v>12.5343</v>
      </c>
      <c r="D440" s="71">
        <v>466.48390000000001</v>
      </c>
      <c r="E440" s="71">
        <v>251.9</v>
      </c>
      <c r="F440" s="71">
        <v>144.3768</v>
      </c>
      <c r="G440" s="71">
        <v>26.880800000000001</v>
      </c>
      <c r="H440" s="71">
        <v>93</v>
      </c>
      <c r="I440" s="71">
        <v>61.155999999999999</v>
      </c>
      <c r="J440" s="71">
        <v>23.882999999999999</v>
      </c>
      <c r="K440" s="71"/>
      <c r="L440" s="71">
        <v>11.148999999999999</v>
      </c>
      <c r="M440" s="71"/>
      <c r="N440" s="71">
        <v>0</v>
      </c>
      <c r="O440" s="71">
        <v>0</v>
      </c>
      <c r="P440" s="71">
        <v>517.24770000000001</v>
      </c>
    </row>
    <row r="441" spans="1:16" x14ac:dyDescent="0.25">
      <c r="A441" s="71" t="s">
        <v>390</v>
      </c>
      <c r="B441" s="73">
        <v>406.48099999999999</v>
      </c>
      <c r="C441" s="71">
        <v>13.4277</v>
      </c>
      <c r="D441" s="73">
        <v>419.90870000000001</v>
      </c>
      <c r="E441" s="73">
        <v>309.13</v>
      </c>
      <c r="F441" s="73">
        <v>129.96170000000001</v>
      </c>
      <c r="G441" s="71">
        <v>44.792099999999998</v>
      </c>
      <c r="H441" s="71">
        <v>71</v>
      </c>
      <c r="I441" s="71">
        <v>55.05</v>
      </c>
      <c r="J441" s="71">
        <v>11.9625</v>
      </c>
      <c r="K441" s="71"/>
      <c r="L441" s="71">
        <v>10.0358</v>
      </c>
      <c r="M441" s="71"/>
      <c r="N441" s="71">
        <v>0</v>
      </c>
      <c r="O441" s="71">
        <v>0</v>
      </c>
      <c r="P441" s="73">
        <v>476.66329999999999</v>
      </c>
    </row>
    <row r="442" spans="1:16" x14ac:dyDescent="0.25">
      <c r="A442" s="71" t="s">
        <v>391</v>
      </c>
      <c r="B442" s="73">
        <v>3471.7361000000001</v>
      </c>
      <c r="C442" s="71">
        <v>95.82</v>
      </c>
      <c r="D442" s="73">
        <v>3567.5560999999998</v>
      </c>
      <c r="E442" s="71">
        <v>1880.79</v>
      </c>
      <c r="F442" s="71">
        <v>1104.1586</v>
      </c>
      <c r="G442" s="71">
        <v>194.15780000000001</v>
      </c>
      <c r="H442" s="71">
        <v>355</v>
      </c>
      <c r="I442" s="71">
        <v>467.70659999999998</v>
      </c>
      <c r="J442" s="71"/>
      <c r="K442" s="71">
        <v>21</v>
      </c>
      <c r="L442" s="71">
        <v>85.264600000000002</v>
      </c>
      <c r="M442" s="71"/>
      <c r="N442" s="71">
        <v>35.972200000000001</v>
      </c>
      <c r="O442" s="71">
        <v>0</v>
      </c>
      <c r="P442" s="73">
        <v>3797.6860999999999</v>
      </c>
    </row>
    <row r="443" spans="1:16" x14ac:dyDescent="0.25">
      <c r="A443" s="71" t="s">
        <v>392</v>
      </c>
      <c r="B443" s="73">
        <v>2320.5338999999999</v>
      </c>
      <c r="C443" s="71">
        <v>54.528500000000001</v>
      </c>
      <c r="D443" s="73">
        <v>2375.0623999999998</v>
      </c>
      <c r="E443" s="71">
        <v>1325</v>
      </c>
      <c r="F443" s="71">
        <v>735.08180000000004</v>
      </c>
      <c r="G443" s="71">
        <v>147.4795</v>
      </c>
      <c r="H443" s="71">
        <v>284</v>
      </c>
      <c r="I443" s="71">
        <v>311.3707</v>
      </c>
      <c r="J443" s="71"/>
      <c r="K443" s="71"/>
      <c r="L443" s="71">
        <v>56.764000000000003</v>
      </c>
      <c r="M443" s="71"/>
      <c r="N443" s="71">
        <v>0</v>
      </c>
      <c r="O443" s="71">
        <v>0</v>
      </c>
      <c r="P443" s="73">
        <v>2522.5419000000002</v>
      </c>
    </row>
    <row r="444" spans="1:16" x14ac:dyDescent="0.25">
      <c r="A444" s="71" t="s">
        <v>393</v>
      </c>
      <c r="B444" s="71">
        <v>1821.8724999999999</v>
      </c>
      <c r="C444" s="71">
        <v>85.914900000000003</v>
      </c>
      <c r="D444" s="71">
        <v>1907.7873999999999</v>
      </c>
      <c r="E444" s="71">
        <v>1067.0899999999999</v>
      </c>
      <c r="F444" s="71">
        <v>590.46019999999999</v>
      </c>
      <c r="G444" s="71">
        <v>119.1574</v>
      </c>
      <c r="H444" s="71">
        <v>291</v>
      </c>
      <c r="I444" s="71">
        <v>250.11089999999999</v>
      </c>
      <c r="J444" s="71">
        <v>30.666799999999999</v>
      </c>
      <c r="K444" s="71">
        <v>3</v>
      </c>
      <c r="L444" s="71">
        <v>45.5961</v>
      </c>
      <c r="M444" s="71"/>
      <c r="N444" s="71">
        <v>9.7835000000000001</v>
      </c>
      <c r="O444" s="71">
        <v>0</v>
      </c>
      <c r="P444" s="73">
        <v>2067.3951000000002</v>
      </c>
    </row>
    <row r="445" spans="1:16" x14ac:dyDescent="0.25">
      <c r="A445" s="71" t="s">
        <v>394</v>
      </c>
      <c r="B445" s="73">
        <v>861.08709999999996</v>
      </c>
      <c r="C445" s="71">
        <v>60.377099999999999</v>
      </c>
      <c r="D445" s="73">
        <v>921.46420000000001</v>
      </c>
      <c r="E445" s="71">
        <v>501.24</v>
      </c>
      <c r="F445" s="71">
        <v>285.19319999999999</v>
      </c>
      <c r="G445" s="71">
        <v>54.011699999999998</v>
      </c>
      <c r="H445" s="71">
        <v>152</v>
      </c>
      <c r="I445" s="71">
        <v>120.804</v>
      </c>
      <c r="J445" s="71">
        <v>23.396999999999998</v>
      </c>
      <c r="K445" s="71">
        <v>1</v>
      </c>
      <c r="L445" s="71">
        <v>22.023</v>
      </c>
      <c r="M445" s="71"/>
      <c r="N445" s="71">
        <v>8.9339999999999993</v>
      </c>
      <c r="O445" s="71">
        <v>0</v>
      </c>
      <c r="P445" s="73">
        <v>1007.8069</v>
      </c>
    </row>
    <row r="446" spans="1:16" x14ac:dyDescent="0.25">
      <c r="A446" s="71" t="s">
        <v>395</v>
      </c>
      <c r="B446" s="73">
        <v>1681.2424000000001</v>
      </c>
      <c r="C446" s="71">
        <v>3.0274000000000001</v>
      </c>
      <c r="D446" s="73">
        <v>1684.2698</v>
      </c>
      <c r="E446" s="73">
        <v>772.98</v>
      </c>
      <c r="F446" s="73">
        <v>521.28150000000005</v>
      </c>
      <c r="G446" s="73">
        <v>62.924599999999998</v>
      </c>
      <c r="H446" s="68">
        <v>312</v>
      </c>
      <c r="I446" s="73">
        <v>220.80779999999999</v>
      </c>
      <c r="J446" s="71">
        <v>68.394199999999998</v>
      </c>
      <c r="K446" s="71">
        <v>5</v>
      </c>
      <c r="L446" s="71">
        <v>40.253999999999998</v>
      </c>
      <c r="M446" s="71"/>
      <c r="N446" s="71">
        <v>9.6052</v>
      </c>
      <c r="O446" s="71">
        <v>0</v>
      </c>
      <c r="P446" s="73">
        <v>1825.1938</v>
      </c>
    </row>
    <row r="447" spans="1:16" x14ac:dyDescent="0.25">
      <c r="A447" s="71" t="s">
        <v>396</v>
      </c>
      <c r="B447" s="73">
        <v>13088.1363</v>
      </c>
      <c r="C447" s="71">
        <v>192.20150000000001</v>
      </c>
      <c r="D447" s="73">
        <v>13280.337799999999</v>
      </c>
      <c r="E447" s="73">
        <v>8866.2999999999993</v>
      </c>
      <c r="F447" s="73">
        <v>4110.2645000000002</v>
      </c>
      <c r="G447" s="73">
        <v>1189.0089</v>
      </c>
      <c r="H447" s="68">
        <v>2459</v>
      </c>
      <c r="I447" s="71">
        <v>1741.0523000000001</v>
      </c>
      <c r="J447" s="71">
        <v>538.46079999999995</v>
      </c>
      <c r="K447" s="71">
        <v>429</v>
      </c>
      <c r="L447" s="71">
        <v>317.40010000000001</v>
      </c>
      <c r="M447" s="71">
        <v>66.959999999999994</v>
      </c>
      <c r="N447" s="71">
        <v>352.22579999999999</v>
      </c>
      <c r="O447" s="71">
        <v>0</v>
      </c>
      <c r="P447" s="73">
        <v>14888.532499999999</v>
      </c>
    </row>
    <row r="448" spans="1:16" x14ac:dyDescent="0.25">
      <c r="A448" s="71" t="s">
        <v>397</v>
      </c>
      <c r="B448" s="73">
        <v>7519.6126999999997</v>
      </c>
      <c r="C448" s="71">
        <v>44.018700000000003</v>
      </c>
      <c r="D448" s="73">
        <v>7563.6314000000002</v>
      </c>
      <c r="E448" s="73">
        <v>9196.0400000000009</v>
      </c>
      <c r="F448" s="73">
        <v>2340.9439000000002</v>
      </c>
      <c r="G448" s="71">
        <v>1713.7739999999999</v>
      </c>
      <c r="H448" s="71">
        <v>1509</v>
      </c>
      <c r="I448" s="71">
        <v>991.59209999999996</v>
      </c>
      <c r="J448" s="71">
        <v>388.05590000000001</v>
      </c>
      <c r="K448" s="71">
        <v>175</v>
      </c>
      <c r="L448" s="71">
        <v>180.77080000000001</v>
      </c>
      <c r="M448" s="71"/>
      <c r="N448" s="71">
        <v>183.43039999999999</v>
      </c>
      <c r="O448" s="71">
        <v>0</v>
      </c>
      <c r="P448" s="73">
        <v>9460.8358000000007</v>
      </c>
    </row>
    <row r="449" spans="1:16" x14ac:dyDescent="0.25">
      <c r="A449" s="71" t="s">
        <v>398</v>
      </c>
      <c r="B449" s="73">
        <v>5396.442</v>
      </c>
      <c r="C449" s="71">
        <v>46.238599999999998</v>
      </c>
      <c r="D449" s="73">
        <v>5442.6805999999997</v>
      </c>
      <c r="E449" s="73">
        <v>2769.04</v>
      </c>
      <c r="F449" s="73">
        <v>1684.5096000000001</v>
      </c>
      <c r="G449" s="71">
        <v>271.13260000000002</v>
      </c>
      <c r="H449" s="68">
        <v>956</v>
      </c>
      <c r="I449" s="73">
        <v>713.53539999999998</v>
      </c>
      <c r="J449" s="71">
        <v>181.8484</v>
      </c>
      <c r="K449" s="71">
        <v>553</v>
      </c>
      <c r="L449" s="71">
        <v>130.08009999999999</v>
      </c>
      <c r="M449" s="71">
        <v>253.75200000000001</v>
      </c>
      <c r="N449" s="71">
        <v>1.8378000000000001</v>
      </c>
      <c r="O449" s="71">
        <v>0</v>
      </c>
      <c r="P449" s="73">
        <v>5969.4030000000002</v>
      </c>
    </row>
    <row r="450" spans="1:16" x14ac:dyDescent="0.25">
      <c r="A450" s="71" t="s">
        <v>399</v>
      </c>
      <c r="B450" s="73">
        <v>16984.933499999999</v>
      </c>
      <c r="C450" s="71">
        <v>208.0909</v>
      </c>
      <c r="D450" s="73">
        <v>17193.024399999998</v>
      </c>
      <c r="E450" s="71">
        <v>1609.59</v>
      </c>
      <c r="F450" s="73">
        <v>5321.2411000000002</v>
      </c>
      <c r="G450" s="71"/>
      <c r="H450" s="71">
        <v>2502</v>
      </c>
      <c r="I450" s="71">
        <v>2254.0055000000002</v>
      </c>
      <c r="J450" s="71">
        <v>185.99590000000001</v>
      </c>
      <c r="K450" s="71">
        <v>656</v>
      </c>
      <c r="L450" s="71">
        <v>410.91329999999999</v>
      </c>
      <c r="M450" s="71">
        <v>147.05199999999999</v>
      </c>
      <c r="N450" s="71">
        <v>0</v>
      </c>
      <c r="O450" s="71">
        <v>0</v>
      </c>
      <c r="P450" s="73">
        <v>17340.076400000002</v>
      </c>
    </row>
    <row r="451" spans="1:16" x14ac:dyDescent="0.25">
      <c r="A451" s="71" t="s">
        <v>400</v>
      </c>
      <c r="B451" s="73">
        <v>5282.7389999999996</v>
      </c>
      <c r="C451" s="71">
        <v>69.315299999999993</v>
      </c>
      <c r="D451" s="73">
        <v>5352.0542999999998</v>
      </c>
      <c r="E451" s="71">
        <v>518.29</v>
      </c>
      <c r="F451" s="73">
        <v>1656.4608000000001</v>
      </c>
      <c r="G451" s="71"/>
      <c r="H451" s="68">
        <v>761</v>
      </c>
      <c r="I451" s="71">
        <v>701.65430000000003</v>
      </c>
      <c r="J451" s="71">
        <v>44.509300000000003</v>
      </c>
      <c r="K451" s="71">
        <v>65</v>
      </c>
      <c r="L451" s="71">
        <v>127.9141</v>
      </c>
      <c r="M451" s="71"/>
      <c r="N451" s="71">
        <v>0</v>
      </c>
      <c r="O451" s="71">
        <v>0</v>
      </c>
      <c r="P451" s="73">
        <v>5352.0542999999998</v>
      </c>
    </row>
    <row r="452" spans="1:16" x14ac:dyDescent="0.25">
      <c r="A452" s="71" t="s">
        <v>401</v>
      </c>
      <c r="B452" s="73">
        <v>6570.4656000000004</v>
      </c>
      <c r="C452" s="71">
        <v>78.562899999999999</v>
      </c>
      <c r="D452" s="73">
        <v>6649.0285000000003</v>
      </c>
      <c r="E452" s="73">
        <v>844.22</v>
      </c>
      <c r="F452" s="73">
        <v>2057.8742999999999</v>
      </c>
      <c r="G452" s="71"/>
      <c r="H452" s="68">
        <v>1213</v>
      </c>
      <c r="I452" s="73">
        <v>871.68759999999997</v>
      </c>
      <c r="J452" s="71">
        <v>255.98429999999999</v>
      </c>
      <c r="K452" s="68">
        <v>371</v>
      </c>
      <c r="L452" s="71">
        <v>158.9118</v>
      </c>
      <c r="M452" s="71">
        <v>127.2529</v>
      </c>
      <c r="N452" s="71">
        <v>2.0068999999999999</v>
      </c>
      <c r="O452" s="71">
        <v>0</v>
      </c>
      <c r="P452" s="73">
        <v>6778.2883000000002</v>
      </c>
    </row>
    <row r="453" spans="1:16" x14ac:dyDescent="0.25">
      <c r="A453" s="71" t="s">
        <v>402</v>
      </c>
      <c r="B453" s="73">
        <v>8751.2167000000009</v>
      </c>
      <c r="C453" s="71">
        <v>159.96539999999999</v>
      </c>
      <c r="D453" s="73">
        <v>8911.1821</v>
      </c>
      <c r="E453" s="73">
        <v>2677.41</v>
      </c>
      <c r="F453" s="73">
        <v>2758.0109000000002</v>
      </c>
      <c r="G453" s="71"/>
      <c r="H453" s="68">
        <v>1433</v>
      </c>
      <c r="I453" s="73">
        <v>1168.2560000000001</v>
      </c>
      <c r="J453" s="71">
        <v>198.55799999999999</v>
      </c>
      <c r="K453" s="68">
        <v>1271</v>
      </c>
      <c r="L453" s="71">
        <v>212.97730000000001</v>
      </c>
      <c r="M453" s="71">
        <v>634.81359999999995</v>
      </c>
      <c r="N453" s="71">
        <v>0</v>
      </c>
      <c r="O453" s="71">
        <v>0</v>
      </c>
      <c r="P453" s="73">
        <v>9545.9956999999995</v>
      </c>
    </row>
    <row r="454" spans="1:16" x14ac:dyDescent="0.25">
      <c r="A454" s="71" t="s">
        <v>403</v>
      </c>
      <c r="B454" s="73">
        <v>14305.1013</v>
      </c>
      <c r="C454" s="71"/>
      <c r="D454" s="73">
        <v>14305.1013</v>
      </c>
      <c r="E454" s="71">
        <v>2299.39</v>
      </c>
      <c r="F454" s="71">
        <v>4427.4288999999999</v>
      </c>
      <c r="G454" s="71"/>
      <c r="H454" s="71">
        <v>2295</v>
      </c>
      <c r="I454" s="71">
        <v>1875.3987999999999</v>
      </c>
      <c r="J454" s="71">
        <v>314.70089999999999</v>
      </c>
      <c r="K454" s="71">
        <v>1159</v>
      </c>
      <c r="L454" s="71">
        <v>341.89190000000002</v>
      </c>
      <c r="M454" s="71">
        <v>490.26479999999998</v>
      </c>
      <c r="N454" s="71">
        <v>0</v>
      </c>
      <c r="O454" s="71">
        <v>0</v>
      </c>
      <c r="P454" s="73">
        <v>14795.366099999999</v>
      </c>
    </row>
    <row r="455" spans="1:16" x14ac:dyDescent="0.25">
      <c r="A455" s="71" t="s">
        <v>404</v>
      </c>
      <c r="B455" s="73">
        <v>2139.5889999999999</v>
      </c>
      <c r="C455" s="71">
        <v>72.457499999999996</v>
      </c>
      <c r="D455" s="73">
        <v>2212.0464999999999</v>
      </c>
      <c r="E455" s="71">
        <v>827.37</v>
      </c>
      <c r="F455" s="71">
        <v>684.62840000000006</v>
      </c>
      <c r="G455" s="71">
        <v>35.685400000000001</v>
      </c>
      <c r="H455" s="71">
        <v>422</v>
      </c>
      <c r="I455" s="71">
        <v>289.99930000000001</v>
      </c>
      <c r="J455" s="71">
        <v>99.000500000000002</v>
      </c>
      <c r="K455" s="71">
        <v>253</v>
      </c>
      <c r="L455" s="71">
        <v>52.867899999999999</v>
      </c>
      <c r="M455" s="71">
        <v>120.0793</v>
      </c>
      <c r="N455" s="71">
        <v>0</v>
      </c>
      <c r="O455" s="71">
        <v>0</v>
      </c>
      <c r="P455" s="73">
        <v>2367.8112000000001</v>
      </c>
    </row>
    <row r="456" spans="1:16" x14ac:dyDescent="0.25">
      <c r="A456" s="71" t="s">
        <v>405</v>
      </c>
      <c r="B456" s="71">
        <v>1531.6406999999999</v>
      </c>
      <c r="C456" s="71">
        <v>62.991900000000001</v>
      </c>
      <c r="D456" s="71">
        <v>1594.6325999999999</v>
      </c>
      <c r="E456" s="71">
        <v>907.63</v>
      </c>
      <c r="F456" s="71">
        <v>493.53879999999998</v>
      </c>
      <c r="G456" s="71">
        <v>103.5228</v>
      </c>
      <c r="H456" s="71">
        <v>239</v>
      </c>
      <c r="I456" s="71">
        <v>209.05629999999999</v>
      </c>
      <c r="J456" s="71">
        <v>22.457699999999999</v>
      </c>
      <c r="K456" s="71">
        <v>367</v>
      </c>
      <c r="L456" s="71">
        <v>38.111699999999999</v>
      </c>
      <c r="M456" s="71">
        <v>197.333</v>
      </c>
      <c r="N456" s="71">
        <v>0</v>
      </c>
      <c r="O456" s="71">
        <v>0</v>
      </c>
      <c r="P456" s="71">
        <v>1895.4884</v>
      </c>
    </row>
    <row r="457" spans="1:16" x14ac:dyDescent="0.25">
      <c r="A457" s="71" t="s">
        <v>406</v>
      </c>
      <c r="B457" s="73">
        <v>616.26340000000005</v>
      </c>
      <c r="C457" s="71">
        <v>13.1967</v>
      </c>
      <c r="D457" s="73">
        <v>629.46010000000001</v>
      </c>
      <c r="E457" s="71">
        <v>88.62</v>
      </c>
      <c r="F457" s="71">
        <v>194.81790000000001</v>
      </c>
      <c r="G457" s="71"/>
      <c r="H457" s="71">
        <v>101</v>
      </c>
      <c r="I457" s="71">
        <v>82.522199999999998</v>
      </c>
      <c r="J457" s="71">
        <v>13.8583</v>
      </c>
      <c r="K457" s="71">
        <v>36</v>
      </c>
      <c r="L457" s="71">
        <v>15.0441</v>
      </c>
      <c r="M457" s="71">
        <v>12.573499999999999</v>
      </c>
      <c r="N457" s="71">
        <v>0.97309999999999997</v>
      </c>
      <c r="O457" s="71">
        <v>0</v>
      </c>
      <c r="P457" s="73">
        <v>643.00670000000002</v>
      </c>
    </row>
    <row r="458" spans="1:16" x14ac:dyDescent="0.25">
      <c r="A458" s="71" t="s">
        <v>407</v>
      </c>
      <c r="B458" s="71">
        <v>2096.4321</v>
      </c>
      <c r="C458" s="71">
        <v>14.6027</v>
      </c>
      <c r="D458" s="73">
        <v>2111.0347999999999</v>
      </c>
      <c r="E458" s="71">
        <v>99</v>
      </c>
      <c r="F458" s="71">
        <v>653.36530000000005</v>
      </c>
      <c r="G458" s="71"/>
      <c r="H458" s="71">
        <v>225</v>
      </c>
      <c r="I458" s="71">
        <v>276.75670000000002</v>
      </c>
      <c r="J458" s="71"/>
      <c r="K458" s="71">
        <v>123</v>
      </c>
      <c r="L458" s="71">
        <v>50.453699999999998</v>
      </c>
      <c r="M458" s="71">
        <v>43.527799999999999</v>
      </c>
      <c r="N458" s="71">
        <v>0</v>
      </c>
      <c r="O458" s="71">
        <v>0</v>
      </c>
      <c r="P458" s="73">
        <v>2154.5626000000002</v>
      </c>
    </row>
    <row r="459" spans="1:16" x14ac:dyDescent="0.25">
      <c r="A459" s="71" t="s">
        <v>408</v>
      </c>
      <c r="B459" s="73">
        <v>912.25229999999999</v>
      </c>
      <c r="C459" s="71">
        <v>27.122699999999998</v>
      </c>
      <c r="D459" s="73">
        <v>939.375</v>
      </c>
      <c r="E459" s="73">
        <v>736.99</v>
      </c>
      <c r="F459" s="71">
        <v>290.73660000000001</v>
      </c>
      <c r="G459" s="71">
        <v>111.5634</v>
      </c>
      <c r="H459" s="71">
        <v>169</v>
      </c>
      <c r="I459" s="71">
        <v>123.1521</v>
      </c>
      <c r="J459" s="71">
        <v>34.386000000000003</v>
      </c>
      <c r="K459" s="71">
        <v>140</v>
      </c>
      <c r="L459" s="71">
        <v>22.4511</v>
      </c>
      <c r="M459" s="71">
        <v>70.529399999999995</v>
      </c>
      <c r="N459" s="71">
        <v>10.612</v>
      </c>
      <c r="O459" s="71">
        <v>0</v>
      </c>
      <c r="P459" s="73">
        <v>1132.0798</v>
      </c>
    </row>
    <row r="460" spans="1:16" x14ac:dyDescent="0.25">
      <c r="A460" s="71" t="s">
        <v>409</v>
      </c>
      <c r="B460" s="73">
        <v>1778.7326</v>
      </c>
      <c r="C460" s="71">
        <v>52.598100000000002</v>
      </c>
      <c r="D460" s="73">
        <v>1831.3307</v>
      </c>
      <c r="E460" s="71">
        <v>1721.83</v>
      </c>
      <c r="F460" s="73">
        <v>566.79690000000005</v>
      </c>
      <c r="G460" s="71">
        <v>288.75830000000002</v>
      </c>
      <c r="H460" s="71">
        <v>356</v>
      </c>
      <c r="I460" s="71">
        <v>240.08750000000001</v>
      </c>
      <c r="J460" s="71">
        <v>86.934399999999997</v>
      </c>
      <c r="K460" s="71">
        <v>7</v>
      </c>
      <c r="L460" s="71">
        <v>43.768799999999999</v>
      </c>
      <c r="M460" s="71"/>
      <c r="N460" s="71">
        <v>30.636600000000001</v>
      </c>
      <c r="O460" s="71">
        <v>0</v>
      </c>
      <c r="P460" s="73">
        <v>2150.7256000000002</v>
      </c>
    </row>
    <row r="461" spans="1:16" x14ac:dyDescent="0.25">
      <c r="A461" s="71" t="s">
        <v>410</v>
      </c>
      <c r="B461" s="73">
        <v>3951.8649999999998</v>
      </c>
      <c r="C461" s="71">
        <v>10.6373</v>
      </c>
      <c r="D461" s="73">
        <v>3962.5023000000001</v>
      </c>
      <c r="E461" s="71">
        <v>358.62</v>
      </c>
      <c r="F461" s="71">
        <v>1226.3945000000001</v>
      </c>
      <c r="G461" s="71"/>
      <c r="H461" s="71">
        <v>524</v>
      </c>
      <c r="I461" s="71">
        <v>519.48410000000001</v>
      </c>
      <c r="J461" s="71">
        <v>3.387</v>
      </c>
      <c r="K461" s="71">
        <v>235</v>
      </c>
      <c r="L461" s="71">
        <v>94.703800000000001</v>
      </c>
      <c r="M461" s="71">
        <v>84.177700000000002</v>
      </c>
      <c r="N461" s="71">
        <v>0</v>
      </c>
      <c r="O461" s="71">
        <v>0</v>
      </c>
      <c r="P461" s="73">
        <v>4046.68</v>
      </c>
    </row>
    <row r="462" spans="1:16" x14ac:dyDescent="0.25">
      <c r="A462" s="71" t="s">
        <v>411</v>
      </c>
      <c r="B462" s="73">
        <v>1273.7673</v>
      </c>
      <c r="C462" s="71">
        <v>24.5992</v>
      </c>
      <c r="D462" s="73">
        <v>1298.3665000000001</v>
      </c>
      <c r="E462" s="73">
        <v>423.49</v>
      </c>
      <c r="F462" s="71">
        <v>401.84440000000001</v>
      </c>
      <c r="G462" s="71">
        <v>5.4114000000000004</v>
      </c>
      <c r="H462" s="71">
        <v>225</v>
      </c>
      <c r="I462" s="71">
        <v>170.2158</v>
      </c>
      <c r="J462" s="71">
        <v>41.088099999999997</v>
      </c>
      <c r="K462" s="71">
        <v>32</v>
      </c>
      <c r="L462" s="71">
        <v>31.030999999999999</v>
      </c>
      <c r="M462" s="71">
        <v>0.58140000000000003</v>
      </c>
      <c r="N462" s="71">
        <v>8.2436000000000007</v>
      </c>
      <c r="O462" s="71">
        <v>0</v>
      </c>
      <c r="P462" s="73">
        <v>1312.6029000000001</v>
      </c>
    </row>
    <row r="463" spans="1:16" x14ac:dyDescent="0.25">
      <c r="A463" s="71" t="s">
        <v>412</v>
      </c>
      <c r="B463" s="73">
        <v>2151.2604000000001</v>
      </c>
      <c r="C463" s="71">
        <v>24.613</v>
      </c>
      <c r="D463" s="73">
        <v>2175.8733999999999</v>
      </c>
      <c r="E463" s="73">
        <v>2721.85</v>
      </c>
      <c r="F463" s="73">
        <v>673.43280000000004</v>
      </c>
      <c r="G463" s="73">
        <v>512.10429999999997</v>
      </c>
      <c r="H463" s="68">
        <v>399</v>
      </c>
      <c r="I463" s="71">
        <v>285.25700000000001</v>
      </c>
      <c r="J463" s="71">
        <v>85.307199999999995</v>
      </c>
      <c r="K463" s="71">
        <v>127</v>
      </c>
      <c r="L463" s="71">
        <v>52.003399999999999</v>
      </c>
      <c r="M463" s="71">
        <v>44.997999999999998</v>
      </c>
      <c r="N463" s="71">
        <v>118.93049999999999</v>
      </c>
      <c r="O463" s="71">
        <v>0</v>
      </c>
      <c r="P463" s="73">
        <v>2851.9061999999999</v>
      </c>
    </row>
    <row r="464" spans="1:16" x14ac:dyDescent="0.25">
      <c r="A464" s="71" t="s">
        <v>413</v>
      </c>
      <c r="B464" s="73">
        <v>5286.1331</v>
      </c>
      <c r="C464" s="71">
        <v>67.537400000000005</v>
      </c>
      <c r="D464" s="73">
        <v>5353.6705000000002</v>
      </c>
      <c r="E464" s="73">
        <v>6074.45</v>
      </c>
      <c r="F464" s="73">
        <v>1656.961</v>
      </c>
      <c r="G464" s="71">
        <v>1104.3722</v>
      </c>
      <c r="H464" s="71">
        <v>1145</v>
      </c>
      <c r="I464" s="71">
        <v>701.86620000000005</v>
      </c>
      <c r="J464" s="71">
        <v>332.3503</v>
      </c>
      <c r="K464" s="71">
        <v>1074</v>
      </c>
      <c r="L464" s="71">
        <v>127.95269999999999</v>
      </c>
      <c r="M464" s="71">
        <v>567.62840000000006</v>
      </c>
      <c r="N464" s="71">
        <v>98.020899999999997</v>
      </c>
      <c r="O464" s="71">
        <v>0</v>
      </c>
      <c r="P464" s="73">
        <v>7123.692</v>
      </c>
    </row>
    <row r="465" spans="1:16" x14ac:dyDescent="0.25">
      <c r="A465" s="71" t="s">
        <v>414</v>
      </c>
      <c r="B465" s="73">
        <v>4087.0491999999999</v>
      </c>
      <c r="C465" s="71"/>
      <c r="D465" s="73">
        <v>4087.0491999999999</v>
      </c>
      <c r="E465" s="73">
        <v>4106.1499999999996</v>
      </c>
      <c r="F465" s="71">
        <v>1264.9417000000001</v>
      </c>
      <c r="G465" s="71">
        <v>710.3021</v>
      </c>
      <c r="H465" s="71">
        <v>767</v>
      </c>
      <c r="I465" s="71">
        <v>535.81219999999996</v>
      </c>
      <c r="J465" s="71">
        <v>173.39089999999999</v>
      </c>
      <c r="K465" s="71">
        <v>44</v>
      </c>
      <c r="L465" s="71">
        <v>97.680499999999995</v>
      </c>
      <c r="M465" s="71"/>
      <c r="N465" s="71">
        <v>0</v>
      </c>
      <c r="O465" s="71">
        <v>0</v>
      </c>
      <c r="P465" s="73">
        <v>4797.3513000000003</v>
      </c>
    </row>
    <row r="466" spans="1:16" x14ac:dyDescent="0.25">
      <c r="A466" s="71" t="s">
        <v>415</v>
      </c>
      <c r="B466" s="71">
        <v>2237.8089</v>
      </c>
      <c r="C466" s="71">
        <v>46.103999999999999</v>
      </c>
      <c r="D466" s="71">
        <v>2283.9128999999998</v>
      </c>
      <c r="E466" s="71">
        <v>1697.01</v>
      </c>
      <c r="F466" s="71">
        <v>706.87099999999998</v>
      </c>
      <c r="G466" s="71">
        <v>247.53469999999999</v>
      </c>
      <c r="H466" s="71">
        <v>396</v>
      </c>
      <c r="I466" s="71">
        <v>299.42099999999999</v>
      </c>
      <c r="J466" s="71">
        <v>72.434299999999993</v>
      </c>
      <c r="K466" s="71">
        <v>165</v>
      </c>
      <c r="L466" s="71">
        <v>54.585500000000003</v>
      </c>
      <c r="M466" s="71">
        <v>66.248699999999999</v>
      </c>
      <c r="N466" s="71">
        <v>72.863699999999994</v>
      </c>
      <c r="O466" s="71">
        <v>0</v>
      </c>
      <c r="P466" s="71">
        <v>2670.56</v>
      </c>
    </row>
    <row r="467" spans="1:16" x14ac:dyDescent="0.25">
      <c r="A467" s="71" t="s">
        <v>416</v>
      </c>
      <c r="B467" s="73">
        <v>616.18600000000004</v>
      </c>
      <c r="C467" s="71">
        <v>1.6015999999999999</v>
      </c>
      <c r="D467" s="73">
        <v>617.7876</v>
      </c>
      <c r="E467" s="71">
        <v>204.03</v>
      </c>
      <c r="F467" s="73">
        <v>191.20529999999999</v>
      </c>
      <c r="G467" s="71">
        <v>3.2061999999999999</v>
      </c>
      <c r="H467" s="71">
        <v>120</v>
      </c>
      <c r="I467" s="71">
        <v>80.992000000000004</v>
      </c>
      <c r="J467" s="71">
        <v>29.256</v>
      </c>
      <c r="K467" s="71">
        <v>34</v>
      </c>
      <c r="L467" s="71">
        <v>14.7651</v>
      </c>
      <c r="M467" s="71">
        <v>11.540900000000001</v>
      </c>
      <c r="N467" s="71">
        <v>0</v>
      </c>
      <c r="O467" s="71">
        <v>0</v>
      </c>
      <c r="P467" s="73">
        <v>632.53470000000004</v>
      </c>
    </row>
    <row r="468" spans="1:16" x14ac:dyDescent="0.25">
      <c r="A468" s="71" t="s">
        <v>417</v>
      </c>
      <c r="B468" s="73">
        <v>3811.6172000000001</v>
      </c>
      <c r="C468" s="71">
        <v>71.417599999999993</v>
      </c>
      <c r="D468" s="73">
        <v>3883.0347999999999</v>
      </c>
      <c r="E468" s="71">
        <v>376.99</v>
      </c>
      <c r="F468" s="71">
        <v>1201.7992999999999</v>
      </c>
      <c r="G468" s="71"/>
      <c r="H468" s="68">
        <v>542</v>
      </c>
      <c r="I468" s="71">
        <v>509.0659</v>
      </c>
      <c r="J468" s="73">
        <v>24.700600000000001</v>
      </c>
      <c r="K468" s="71">
        <v>32</v>
      </c>
      <c r="L468" s="71">
        <v>92.804500000000004</v>
      </c>
      <c r="M468" s="71"/>
      <c r="N468" s="71">
        <v>14.8741</v>
      </c>
      <c r="O468" s="71">
        <v>0</v>
      </c>
      <c r="P468" s="73">
        <v>3897.9088999999999</v>
      </c>
    </row>
    <row r="469" spans="1:16" x14ac:dyDescent="0.25">
      <c r="A469" s="71" t="s">
        <v>418</v>
      </c>
      <c r="B469" s="73">
        <v>1576.8191999999999</v>
      </c>
      <c r="C469" s="71">
        <v>64.075900000000004</v>
      </c>
      <c r="D469" s="73">
        <v>1640.8951</v>
      </c>
      <c r="E469" s="73">
        <v>1015.24</v>
      </c>
      <c r="F469" s="71">
        <v>507.85700000000003</v>
      </c>
      <c r="G469" s="71">
        <v>126.84569999999999</v>
      </c>
      <c r="H469" s="71">
        <v>1968</v>
      </c>
      <c r="I469" s="71">
        <v>215.12129999999999</v>
      </c>
      <c r="J469" s="71">
        <v>4441.3238000000001</v>
      </c>
      <c r="K469" s="71">
        <v>16</v>
      </c>
      <c r="L469" s="71">
        <v>39.217399999999998</v>
      </c>
      <c r="M469" s="71"/>
      <c r="N469" s="71">
        <v>0</v>
      </c>
      <c r="O469" s="71">
        <v>0</v>
      </c>
      <c r="P469" s="73">
        <v>6209.0645999999997</v>
      </c>
    </row>
    <row r="470" spans="1:16" x14ac:dyDescent="0.25">
      <c r="A470" s="71" t="s">
        <v>419</v>
      </c>
      <c r="B470" s="71">
        <v>2029.7026000000001</v>
      </c>
      <c r="C470" s="71">
        <v>32.831800000000001</v>
      </c>
      <c r="D470" s="71">
        <v>2062.5344</v>
      </c>
      <c r="E470" s="71">
        <v>1820.13</v>
      </c>
      <c r="F470" s="71">
        <v>638.35440000000006</v>
      </c>
      <c r="G470" s="71">
        <v>295.44389999999999</v>
      </c>
      <c r="H470" s="71">
        <v>507</v>
      </c>
      <c r="I470" s="71">
        <v>270.39830000000001</v>
      </c>
      <c r="J470" s="71">
        <v>177.4513</v>
      </c>
      <c r="K470" s="71">
        <v>66</v>
      </c>
      <c r="L470" s="71">
        <v>49.294600000000003</v>
      </c>
      <c r="M470" s="71">
        <v>10.023300000000001</v>
      </c>
      <c r="N470" s="71">
        <v>0</v>
      </c>
      <c r="O470" s="71">
        <v>0</v>
      </c>
      <c r="P470" s="71">
        <v>2545.4529000000002</v>
      </c>
    </row>
    <row r="471" spans="1:16" x14ac:dyDescent="0.25">
      <c r="A471" s="71" t="s">
        <v>1240</v>
      </c>
      <c r="B471" s="71">
        <v>130.53129999999999</v>
      </c>
      <c r="C471" s="71"/>
      <c r="D471" s="71">
        <v>130.53129999999999</v>
      </c>
      <c r="E471" s="71">
        <v>124</v>
      </c>
      <c r="F471" s="71">
        <v>40.3994</v>
      </c>
      <c r="G471" s="71">
        <v>20.900099999999998</v>
      </c>
      <c r="H471" s="71">
        <v>17</v>
      </c>
      <c r="I471" s="71">
        <v>17.1127</v>
      </c>
      <c r="J471" s="71"/>
      <c r="K471" s="71"/>
      <c r="L471" s="71">
        <v>3.1196999999999999</v>
      </c>
      <c r="M471" s="71"/>
      <c r="N471" s="71">
        <v>0</v>
      </c>
      <c r="O471" s="71">
        <v>0</v>
      </c>
      <c r="P471" s="71">
        <v>151.4314</v>
      </c>
    </row>
    <row r="472" spans="1:16" x14ac:dyDescent="0.25">
      <c r="A472" s="71" t="s">
        <v>556</v>
      </c>
      <c r="B472" s="71">
        <v>82.597899999999996</v>
      </c>
      <c r="C472" s="71"/>
      <c r="D472" s="71">
        <v>60.706899999999997</v>
      </c>
      <c r="E472" s="71">
        <v>37.229999999999997</v>
      </c>
      <c r="F472" s="71">
        <v>25.5641</v>
      </c>
      <c r="G472" s="71">
        <v>2.9165000000000001</v>
      </c>
      <c r="H472" s="71">
        <v>6</v>
      </c>
      <c r="I472" s="71">
        <v>7.9587000000000003</v>
      </c>
      <c r="J472" s="71"/>
      <c r="K472" s="71"/>
      <c r="L472" s="71">
        <v>1.4509000000000001</v>
      </c>
      <c r="M472" s="71"/>
      <c r="N472" s="71">
        <v>0</v>
      </c>
      <c r="O472" s="71">
        <v>0</v>
      </c>
      <c r="P472" s="71">
        <v>85.514399999999995</v>
      </c>
    </row>
    <row r="473" spans="1:16" x14ac:dyDescent="0.25">
      <c r="A473" s="71" t="s">
        <v>557</v>
      </c>
      <c r="B473" s="71">
        <v>66.500699999999995</v>
      </c>
      <c r="C473" s="71"/>
      <c r="D473" s="71">
        <v>55.255200000000002</v>
      </c>
      <c r="E473" s="71">
        <v>35</v>
      </c>
      <c r="F473" s="71">
        <v>20.582000000000001</v>
      </c>
      <c r="G473" s="71">
        <v>3.6044999999999998</v>
      </c>
      <c r="H473" s="71">
        <v>7</v>
      </c>
      <c r="I473" s="71">
        <v>7.2439999999999998</v>
      </c>
      <c r="J473" s="71"/>
      <c r="K473" s="71"/>
      <c r="L473" s="71">
        <v>1.3206</v>
      </c>
      <c r="M473" s="71"/>
      <c r="N473" s="71">
        <v>0</v>
      </c>
      <c r="O473" s="71">
        <v>0</v>
      </c>
      <c r="P473" s="71">
        <v>70.105199999999996</v>
      </c>
    </row>
    <row r="474" spans="1:16" x14ac:dyDescent="0.25">
      <c r="A474" s="71" t="s">
        <v>420</v>
      </c>
      <c r="B474" s="71">
        <v>51.049100000000003</v>
      </c>
      <c r="C474" s="71">
        <v>1.0345</v>
      </c>
      <c r="D474" s="71">
        <v>52.083599999999997</v>
      </c>
      <c r="E474" s="71">
        <v>58.68</v>
      </c>
      <c r="F474" s="71">
        <v>16.119900000000001</v>
      </c>
      <c r="G474" s="71">
        <v>10.64</v>
      </c>
      <c r="H474" s="71">
        <v>6</v>
      </c>
      <c r="I474" s="71">
        <v>6.8281999999999998</v>
      </c>
      <c r="J474" s="71"/>
      <c r="K474" s="71"/>
      <c r="L474" s="71">
        <v>1.2447999999999999</v>
      </c>
      <c r="M474" s="71"/>
      <c r="N474" s="71">
        <v>0</v>
      </c>
      <c r="O474" s="71">
        <v>0</v>
      </c>
      <c r="P474" s="71">
        <v>62.723599999999998</v>
      </c>
    </row>
    <row r="475" spans="1:16" x14ac:dyDescent="0.25">
      <c r="A475" s="71" t="s">
        <v>558</v>
      </c>
      <c r="B475" s="73">
        <v>67.540400000000005</v>
      </c>
      <c r="C475" s="71"/>
      <c r="D475" s="73">
        <v>47.965000000000003</v>
      </c>
      <c r="E475" s="71">
        <v>29</v>
      </c>
      <c r="F475" s="71">
        <v>20.9038</v>
      </c>
      <c r="G475" s="71">
        <v>2.0240999999999998</v>
      </c>
      <c r="H475" s="71">
        <v>7</v>
      </c>
      <c r="I475" s="71">
        <v>6.2881999999999998</v>
      </c>
      <c r="J475" s="71">
        <v>0.53380000000000005</v>
      </c>
      <c r="K475" s="71"/>
      <c r="L475" s="71">
        <v>1.1464000000000001</v>
      </c>
      <c r="M475" s="71"/>
      <c r="N475" s="71">
        <v>0</v>
      </c>
      <c r="O475" s="71">
        <v>0</v>
      </c>
      <c r="P475" s="73">
        <v>70.098299999999995</v>
      </c>
    </row>
    <row r="476" spans="1:16" x14ac:dyDescent="0.25">
      <c r="A476" s="71" t="s">
        <v>559</v>
      </c>
      <c r="B476" s="71">
        <v>42.447600000000001</v>
      </c>
      <c r="C476" s="71"/>
      <c r="D476" s="71">
        <v>32.774000000000001</v>
      </c>
      <c r="E476" s="71">
        <v>25.62</v>
      </c>
      <c r="F476" s="71">
        <v>13.137499999999999</v>
      </c>
      <c r="G476" s="71">
        <v>3.1206</v>
      </c>
      <c r="H476" s="71">
        <v>1</v>
      </c>
      <c r="I476" s="71">
        <v>4.2967000000000004</v>
      </c>
      <c r="J476" s="71"/>
      <c r="K476" s="71"/>
      <c r="L476" s="71">
        <v>0.7833</v>
      </c>
      <c r="M476" s="71"/>
      <c r="N476" s="71">
        <v>0</v>
      </c>
      <c r="O476" s="71">
        <v>0</v>
      </c>
      <c r="P476" s="71">
        <v>45.568199999999997</v>
      </c>
    </row>
    <row r="477" spans="1:16" x14ac:dyDescent="0.25">
      <c r="A477" s="71" t="s">
        <v>421</v>
      </c>
      <c r="B477" s="71">
        <v>2103.6842999999999</v>
      </c>
      <c r="C477" s="71">
        <v>90.576899999999995</v>
      </c>
      <c r="D477" s="71">
        <v>2194.2611999999999</v>
      </c>
      <c r="E477" s="71">
        <v>1352.2</v>
      </c>
      <c r="F477" s="71">
        <v>679.12379999999996</v>
      </c>
      <c r="G477" s="71">
        <v>168.26900000000001</v>
      </c>
      <c r="H477" s="71">
        <v>251</v>
      </c>
      <c r="I477" s="71">
        <v>287.66759999999999</v>
      </c>
      <c r="J477" s="71"/>
      <c r="K477" s="71">
        <v>267</v>
      </c>
      <c r="L477" s="71">
        <v>52.442799999999998</v>
      </c>
      <c r="M477" s="71">
        <v>128.73429999999999</v>
      </c>
      <c r="N477" s="71">
        <v>0</v>
      </c>
      <c r="O477" s="71">
        <v>0</v>
      </c>
      <c r="P477" s="71">
        <v>2491.2645000000002</v>
      </c>
    </row>
    <row r="478" spans="1:16" x14ac:dyDescent="0.25">
      <c r="A478" s="71" t="s">
        <v>422</v>
      </c>
      <c r="B478" s="71">
        <v>280.46080000000001</v>
      </c>
      <c r="C478" s="71"/>
      <c r="D478" s="71">
        <v>280.46080000000001</v>
      </c>
      <c r="E478" s="71">
        <v>183.3</v>
      </c>
      <c r="F478" s="71">
        <v>86.802599999999998</v>
      </c>
      <c r="G478" s="71">
        <v>24.124300000000002</v>
      </c>
      <c r="H478" s="71">
        <v>37</v>
      </c>
      <c r="I478" s="71">
        <v>36.7684</v>
      </c>
      <c r="J478" s="71">
        <v>0.17369999999999999</v>
      </c>
      <c r="K478" s="71"/>
      <c r="L478" s="71">
        <v>6.7030000000000003</v>
      </c>
      <c r="M478" s="71"/>
      <c r="N478" s="71">
        <v>0</v>
      </c>
      <c r="O478" s="71">
        <v>0</v>
      </c>
      <c r="P478" s="71">
        <v>304.75880000000001</v>
      </c>
    </row>
    <row r="479" spans="1:16" x14ac:dyDescent="0.25">
      <c r="A479" s="71" t="s">
        <v>423</v>
      </c>
      <c r="B479" s="71">
        <v>331.02960000000002</v>
      </c>
      <c r="C479" s="71">
        <v>10.209199999999999</v>
      </c>
      <c r="D479" s="71">
        <v>341.23880000000003</v>
      </c>
      <c r="E479" s="71">
        <v>127</v>
      </c>
      <c r="F479" s="71">
        <v>105.6134</v>
      </c>
      <c r="G479" s="71">
        <v>5.3465999999999996</v>
      </c>
      <c r="H479" s="71">
        <v>54</v>
      </c>
      <c r="I479" s="71">
        <v>44.736400000000003</v>
      </c>
      <c r="J479" s="71">
        <v>6.9477000000000002</v>
      </c>
      <c r="K479" s="71"/>
      <c r="L479" s="71">
        <v>8.1555999999999997</v>
      </c>
      <c r="M479" s="71"/>
      <c r="N479" s="71">
        <v>2.7835999999999999</v>
      </c>
      <c r="O479" s="71">
        <v>0</v>
      </c>
      <c r="P479" s="71">
        <v>356.31670000000003</v>
      </c>
    </row>
    <row r="480" spans="1:16" x14ac:dyDescent="0.25">
      <c r="A480" s="71" t="s">
        <v>424</v>
      </c>
      <c r="B480" s="71">
        <v>519.46109999999999</v>
      </c>
      <c r="C480" s="71"/>
      <c r="D480" s="71">
        <v>519.46109999999999</v>
      </c>
      <c r="E480" s="71">
        <v>279</v>
      </c>
      <c r="F480" s="71">
        <v>160.7732</v>
      </c>
      <c r="G480" s="71">
        <v>29.556699999999999</v>
      </c>
      <c r="H480" s="71">
        <v>85</v>
      </c>
      <c r="I480" s="71">
        <v>68.101399999999998</v>
      </c>
      <c r="J480" s="71">
        <v>12.673999999999999</v>
      </c>
      <c r="K480" s="71"/>
      <c r="L480" s="71">
        <v>12.415100000000001</v>
      </c>
      <c r="M480" s="71"/>
      <c r="N480" s="71">
        <v>0</v>
      </c>
      <c r="O480" s="71">
        <v>0</v>
      </c>
      <c r="P480" s="71">
        <v>561.69179999999994</v>
      </c>
    </row>
    <row r="481" spans="1:16" x14ac:dyDescent="0.25">
      <c r="A481" s="71" t="s">
        <v>425</v>
      </c>
      <c r="B481" s="71">
        <v>468.7253</v>
      </c>
      <c r="C481" s="71">
        <v>7.7169999999999996</v>
      </c>
      <c r="D481" s="71">
        <v>476.44229999999999</v>
      </c>
      <c r="E481" s="71">
        <v>227</v>
      </c>
      <c r="F481" s="71">
        <v>147.4589</v>
      </c>
      <c r="G481" s="71">
        <v>19.885300000000001</v>
      </c>
      <c r="H481" s="71">
        <v>85</v>
      </c>
      <c r="I481" s="71">
        <v>62.461599999999997</v>
      </c>
      <c r="J481" s="71">
        <v>16.9038</v>
      </c>
      <c r="K481" s="71">
        <v>5</v>
      </c>
      <c r="L481" s="71">
        <v>11.387</v>
      </c>
      <c r="M481" s="71"/>
      <c r="N481" s="71">
        <v>0</v>
      </c>
      <c r="O481" s="71">
        <v>0</v>
      </c>
      <c r="P481" s="71">
        <v>513.23140000000001</v>
      </c>
    </row>
    <row r="482" spans="1:16" x14ac:dyDescent="0.25">
      <c r="A482" s="71" t="s">
        <v>426</v>
      </c>
      <c r="B482" s="71">
        <v>698.20590000000004</v>
      </c>
      <c r="C482" s="71">
        <v>34.7376</v>
      </c>
      <c r="D482" s="71">
        <v>732.94349999999997</v>
      </c>
      <c r="E482" s="71">
        <v>391</v>
      </c>
      <c r="F482" s="71">
        <v>226.846</v>
      </c>
      <c r="G482" s="71">
        <v>41.038499999999999</v>
      </c>
      <c r="H482" s="71">
        <v>101</v>
      </c>
      <c r="I482" s="71">
        <v>96.088899999999995</v>
      </c>
      <c r="J482" s="71">
        <v>3.6833</v>
      </c>
      <c r="K482" s="71">
        <v>1</v>
      </c>
      <c r="L482" s="71">
        <v>17.517299999999999</v>
      </c>
      <c r="M482" s="71"/>
      <c r="N482" s="71">
        <v>6.3017000000000003</v>
      </c>
      <c r="O482" s="71">
        <v>0</v>
      </c>
      <c r="P482" s="71">
        <v>783.96699999999998</v>
      </c>
    </row>
    <row r="483" spans="1:16" x14ac:dyDescent="0.25">
      <c r="A483" s="71" t="s">
        <v>427</v>
      </c>
      <c r="B483" s="71">
        <v>538.48900000000003</v>
      </c>
      <c r="C483" s="71">
        <v>11.3118</v>
      </c>
      <c r="D483" s="71">
        <v>549.80079999999998</v>
      </c>
      <c r="E483" s="71">
        <v>323.63</v>
      </c>
      <c r="F483" s="71">
        <v>170.16329999999999</v>
      </c>
      <c r="G483" s="71">
        <v>38.366700000000002</v>
      </c>
      <c r="H483" s="71">
        <v>92</v>
      </c>
      <c r="I483" s="71">
        <v>72.078900000000004</v>
      </c>
      <c r="J483" s="71">
        <v>14.940799999999999</v>
      </c>
      <c r="K483" s="71"/>
      <c r="L483" s="71">
        <v>13.1402</v>
      </c>
      <c r="M483" s="71"/>
      <c r="N483" s="71">
        <v>0</v>
      </c>
      <c r="O483" s="71">
        <v>0</v>
      </c>
      <c r="P483" s="71">
        <v>603.10829999999999</v>
      </c>
    </row>
    <row r="484" spans="1:16" x14ac:dyDescent="0.25">
      <c r="A484" s="71" t="s">
        <v>428</v>
      </c>
      <c r="B484" s="73">
        <v>795.81590000000006</v>
      </c>
      <c r="C484" s="71">
        <v>25.788900000000002</v>
      </c>
      <c r="D484" s="73">
        <v>821.60479999999995</v>
      </c>
      <c r="E484" s="73">
        <v>413</v>
      </c>
      <c r="F484" s="71">
        <v>254.2867</v>
      </c>
      <c r="G484" s="71">
        <v>39.6783</v>
      </c>
      <c r="H484" s="71">
        <v>144</v>
      </c>
      <c r="I484" s="71">
        <v>107.7124</v>
      </c>
      <c r="J484" s="71">
        <v>27.215699999999998</v>
      </c>
      <c r="K484" s="71">
        <v>11</v>
      </c>
      <c r="L484" s="71">
        <v>19.636399999999998</v>
      </c>
      <c r="M484" s="71"/>
      <c r="N484" s="71">
        <v>6.9702999999999999</v>
      </c>
      <c r="O484" s="71">
        <v>0</v>
      </c>
      <c r="P484" s="73">
        <v>895.46910000000003</v>
      </c>
    </row>
    <row r="485" spans="1:16" x14ac:dyDescent="0.25">
      <c r="A485" s="71" t="s">
        <v>429</v>
      </c>
      <c r="B485" s="71">
        <v>223.9836</v>
      </c>
      <c r="C485" s="71"/>
      <c r="D485" s="71">
        <v>223.9836</v>
      </c>
      <c r="E485" s="71">
        <v>176.29</v>
      </c>
      <c r="F485" s="71">
        <v>69.322900000000004</v>
      </c>
      <c r="G485" s="71">
        <v>26.741800000000001</v>
      </c>
      <c r="H485" s="71">
        <v>34</v>
      </c>
      <c r="I485" s="71">
        <v>29.3642</v>
      </c>
      <c r="J485" s="71">
        <v>3.4767999999999999</v>
      </c>
      <c r="K485" s="71"/>
      <c r="L485" s="71">
        <v>5.3532000000000002</v>
      </c>
      <c r="M485" s="71"/>
      <c r="N485" s="71">
        <v>0</v>
      </c>
      <c r="O485" s="71">
        <v>0</v>
      </c>
      <c r="P485" s="71">
        <v>254.2022</v>
      </c>
    </row>
    <row r="486" spans="1:16" x14ac:dyDescent="0.25">
      <c r="A486" s="71" t="s">
        <v>430</v>
      </c>
      <c r="B486" s="71">
        <v>2796.4501</v>
      </c>
      <c r="C486" s="71">
        <v>16.9956</v>
      </c>
      <c r="D486" s="71">
        <v>2813.4457000000002</v>
      </c>
      <c r="E486" s="71">
        <v>1998.83</v>
      </c>
      <c r="F486" s="71">
        <v>870.76139999999998</v>
      </c>
      <c r="G486" s="71">
        <v>282.01710000000003</v>
      </c>
      <c r="H486" s="71">
        <v>381</v>
      </c>
      <c r="I486" s="71">
        <v>368.84269999999998</v>
      </c>
      <c r="J486" s="71">
        <v>9.1180000000000003</v>
      </c>
      <c r="K486" s="71">
        <v>30</v>
      </c>
      <c r="L486" s="71">
        <v>67.241399999999999</v>
      </c>
      <c r="M486" s="71"/>
      <c r="N486" s="71">
        <v>2.3921000000000001</v>
      </c>
      <c r="O486" s="71">
        <v>0</v>
      </c>
      <c r="P486" s="71">
        <v>3106.9729000000002</v>
      </c>
    </row>
    <row r="487" spans="1:16" x14ac:dyDescent="0.25">
      <c r="A487" s="71" t="s">
        <v>561</v>
      </c>
      <c r="B487" s="71">
        <v>200.56979999999999</v>
      </c>
      <c r="C487" s="71"/>
      <c r="D487" s="71">
        <v>177.86359999999999</v>
      </c>
      <c r="E487" s="71">
        <v>38</v>
      </c>
      <c r="F487" s="71">
        <v>62.0764</v>
      </c>
      <c r="G487" s="71"/>
      <c r="H487" s="71">
        <v>28</v>
      </c>
      <c r="I487" s="71">
        <v>23.317900000000002</v>
      </c>
      <c r="J487" s="71">
        <v>3.5116000000000001</v>
      </c>
      <c r="K487" s="71"/>
      <c r="L487" s="71">
        <v>4.2508999999999997</v>
      </c>
      <c r="M487" s="71"/>
      <c r="N487" s="71">
        <v>0.91679999999999995</v>
      </c>
      <c r="O487" s="71">
        <v>0</v>
      </c>
      <c r="P487" s="71">
        <v>204.9982</v>
      </c>
    </row>
    <row r="488" spans="1:16" x14ac:dyDescent="0.25">
      <c r="A488" s="71" t="s">
        <v>431</v>
      </c>
      <c r="B488" s="71">
        <v>287.01569999999998</v>
      </c>
      <c r="C488" s="71">
        <v>12.3835</v>
      </c>
      <c r="D488" s="71">
        <v>299.39920000000001</v>
      </c>
      <c r="E488" s="71">
        <v>141</v>
      </c>
      <c r="F488" s="71">
        <v>92.664100000000005</v>
      </c>
      <c r="G488" s="71">
        <v>12.084</v>
      </c>
      <c r="H488" s="71">
        <v>48</v>
      </c>
      <c r="I488" s="71">
        <v>39.251199999999997</v>
      </c>
      <c r="J488" s="71">
        <v>6.5616000000000003</v>
      </c>
      <c r="K488" s="71"/>
      <c r="L488" s="71">
        <v>7.1555999999999997</v>
      </c>
      <c r="M488" s="71"/>
      <c r="N488" s="71">
        <v>0</v>
      </c>
      <c r="O488" s="71">
        <v>0</v>
      </c>
      <c r="P488" s="71">
        <v>318.04480000000001</v>
      </c>
    </row>
    <row r="489" spans="1:16" x14ac:dyDescent="0.25">
      <c r="A489" s="71" t="s">
        <v>432</v>
      </c>
      <c r="B489" s="71">
        <v>362.92309999999998</v>
      </c>
      <c r="C489" s="71">
        <v>21.193100000000001</v>
      </c>
      <c r="D489" s="71">
        <v>384.11619999999999</v>
      </c>
      <c r="E489" s="71">
        <v>330</v>
      </c>
      <c r="F489" s="71">
        <v>118.884</v>
      </c>
      <c r="G489" s="71">
        <v>52.779000000000003</v>
      </c>
      <c r="H489" s="71">
        <v>64</v>
      </c>
      <c r="I489" s="71">
        <v>50.357599999999998</v>
      </c>
      <c r="J489" s="71">
        <v>10.2318</v>
      </c>
      <c r="K489" s="71">
        <v>2</v>
      </c>
      <c r="L489" s="71">
        <v>9.1804000000000006</v>
      </c>
      <c r="M489" s="71"/>
      <c r="N489" s="71">
        <v>0</v>
      </c>
      <c r="O489" s="71">
        <v>0</v>
      </c>
      <c r="P489" s="71">
        <v>447.12700000000001</v>
      </c>
    </row>
    <row r="490" spans="1:16" x14ac:dyDescent="0.25">
      <c r="A490" s="71" t="s">
        <v>433</v>
      </c>
      <c r="B490" s="71">
        <v>220.12960000000001</v>
      </c>
      <c r="C490" s="71">
        <v>4.68</v>
      </c>
      <c r="D490" s="71">
        <v>224.80959999999999</v>
      </c>
      <c r="E490" s="71">
        <v>167.25</v>
      </c>
      <c r="F490" s="71">
        <v>69.578599999999994</v>
      </c>
      <c r="G490" s="71">
        <v>24.417899999999999</v>
      </c>
      <c r="H490" s="71">
        <v>31</v>
      </c>
      <c r="I490" s="71">
        <v>29.4725</v>
      </c>
      <c r="J490" s="71">
        <v>1.1456</v>
      </c>
      <c r="K490" s="71"/>
      <c r="L490" s="71">
        <v>5.3728999999999996</v>
      </c>
      <c r="M490" s="71"/>
      <c r="N490" s="71">
        <v>0</v>
      </c>
      <c r="O490" s="71">
        <v>0</v>
      </c>
      <c r="P490" s="71">
        <v>250.37309999999999</v>
      </c>
    </row>
    <row r="491" spans="1:16" x14ac:dyDescent="0.25">
      <c r="A491" s="71" t="s">
        <v>434</v>
      </c>
      <c r="B491" s="71">
        <v>261.76459999999997</v>
      </c>
      <c r="C491" s="71"/>
      <c r="D491" s="71">
        <v>261.76459999999997</v>
      </c>
      <c r="E491" s="71">
        <v>67</v>
      </c>
      <c r="F491" s="71">
        <v>81.016099999999994</v>
      </c>
      <c r="G491" s="71"/>
      <c r="H491" s="71">
        <v>25</v>
      </c>
      <c r="I491" s="71">
        <v>34.317300000000003</v>
      </c>
      <c r="J491" s="71"/>
      <c r="K491" s="71">
        <v>3</v>
      </c>
      <c r="L491" s="71">
        <v>6.2561999999999998</v>
      </c>
      <c r="M491" s="71"/>
      <c r="N491" s="71">
        <v>0</v>
      </c>
      <c r="O491" s="71">
        <v>0</v>
      </c>
      <c r="P491" s="71">
        <v>261.76459999999997</v>
      </c>
    </row>
    <row r="492" spans="1:16" x14ac:dyDescent="0.25">
      <c r="A492" s="71" t="s">
        <v>435</v>
      </c>
      <c r="B492" s="71">
        <v>578.98940000000005</v>
      </c>
      <c r="C492" s="71">
        <v>5.7164000000000001</v>
      </c>
      <c r="D492" s="71">
        <v>584.70579999999995</v>
      </c>
      <c r="E492" s="71">
        <v>330.82</v>
      </c>
      <c r="F492" s="71">
        <v>180.96639999999999</v>
      </c>
      <c r="G492" s="71">
        <v>37.4634</v>
      </c>
      <c r="H492" s="71">
        <v>83</v>
      </c>
      <c r="I492" s="71">
        <v>76.654899999999998</v>
      </c>
      <c r="J492" s="71">
        <v>4.7587999999999999</v>
      </c>
      <c r="K492" s="71">
        <v>3</v>
      </c>
      <c r="L492" s="71">
        <v>13.974500000000001</v>
      </c>
      <c r="M492" s="71"/>
      <c r="N492" s="71">
        <v>0</v>
      </c>
      <c r="O492" s="71">
        <v>0</v>
      </c>
      <c r="P492" s="71">
        <v>626.928</v>
      </c>
    </row>
    <row r="493" spans="1:16" x14ac:dyDescent="0.25">
      <c r="A493" s="71" t="s">
        <v>436</v>
      </c>
      <c r="B493" s="71">
        <v>227.92349999999999</v>
      </c>
      <c r="C493" s="71"/>
      <c r="D493" s="71">
        <v>227.92349999999999</v>
      </c>
      <c r="E493" s="71">
        <v>165</v>
      </c>
      <c r="F493" s="71">
        <v>70.542299999999997</v>
      </c>
      <c r="G493" s="71">
        <v>23.6144</v>
      </c>
      <c r="H493" s="71">
        <v>18</v>
      </c>
      <c r="I493" s="71">
        <v>29.880800000000001</v>
      </c>
      <c r="J493" s="71"/>
      <c r="K493" s="71"/>
      <c r="L493" s="71">
        <v>5.4474</v>
      </c>
      <c r="M493" s="71"/>
      <c r="N493" s="71">
        <v>0</v>
      </c>
      <c r="O493" s="71">
        <v>0</v>
      </c>
      <c r="P493" s="71">
        <v>251.53790000000001</v>
      </c>
    </row>
    <row r="494" spans="1:16" x14ac:dyDescent="0.25">
      <c r="A494" s="71" t="s">
        <v>437</v>
      </c>
      <c r="B494" s="71">
        <v>202.8013</v>
      </c>
      <c r="C494" s="71"/>
      <c r="D494" s="71">
        <v>202.8013</v>
      </c>
      <c r="E494" s="71">
        <v>116</v>
      </c>
      <c r="F494" s="71">
        <v>62.767000000000003</v>
      </c>
      <c r="G494" s="71">
        <v>13.308199999999999</v>
      </c>
      <c r="H494" s="71">
        <v>22</v>
      </c>
      <c r="I494" s="71">
        <v>26.587299999999999</v>
      </c>
      <c r="J494" s="71"/>
      <c r="K494" s="71">
        <v>4</v>
      </c>
      <c r="L494" s="71">
        <v>4.8470000000000004</v>
      </c>
      <c r="M494" s="71"/>
      <c r="N494" s="71">
        <v>0</v>
      </c>
      <c r="O494" s="71">
        <v>0</v>
      </c>
      <c r="P494" s="71">
        <v>216.1095</v>
      </c>
    </row>
    <row r="495" spans="1:16" x14ac:dyDescent="0.25">
      <c r="A495" s="71" t="s">
        <v>438</v>
      </c>
      <c r="B495" s="71">
        <v>390.70589999999999</v>
      </c>
      <c r="C495" s="71">
        <v>8.3341999999999992</v>
      </c>
      <c r="D495" s="71">
        <v>399.0401</v>
      </c>
      <c r="E495" s="71">
        <v>180</v>
      </c>
      <c r="F495" s="71">
        <v>123.5029</v>
      </c>
      <c r="G495" s="71">
        <v>14.1243</v>
      </c>
      <c r="H495" s="71">
        <v>38</v>
      </c>
      <c r="I495" s="71">
        <v>52.3142</v>
      </c>
      <c r="J495" s="71"/>
      <c r="K495" s="71"/>
      <c r="L495" s="71">
        <v>9.5371000000000006</v>
      </c>
      <c r="M495" s="71"/>
      <c r="N495" s="71">
        <v>0</v>
      </c>
      <c r="O495" s="71">
        <v>0</v>
      </c>
      <c r="P495" s="71">
        <v>413.1644</v>
      </c>
    </row>
    <row r="496" spans="1:16" x14ac:dyDescent="0.25">
      <c r="A496" s="71" t="s">
        <v>439</v>
      </c>
      <c r="B496" s="73">
        <v>686.41989999999998</v>
      </c>
      <c r="C496" s="71">
        <v>42.549300000000002</v>
      </c>
      <c r="D496" s="73">
        <v>728.9692</v>
      </c>
      <c r="E496" s="71">
        <v>393.14</v>
      </c>
      <c r="F496" s="71">
        <v>225.61600000000001</v>
      </c>
      <c r="G496" s="71">
        <v>41.881</v>
      </c>
      <c r="H496" s="71">
        <v>76</v>
      </c>
      <c r="I496" s="71">
        <v>95.567899999999995</v>
      </c>
      <c r="J496" s="71"/>
      <c r="K496" s="71"/>
      <c r="L496" s="71">
        <v>17.4224</v>
      </c>
      <c r="M496" s="71"/>
      <c r="N496" s="71">
        <v>0</v>
      </c>
      <c r="O496" s="71">
        <v>0</v>
      </c>
      <c r="P496" s="73">
        <v>770.85019999999997</v>
      </c>
    </row>
    <row r="497" spans="1:16" x14ac:dyDescent="0.25">
      <c r="A497" s="71" t="s">
        <v>440</v>
      </c>
      <c r="B497" s="71">
        <v>535.14329999999995</v>
      </c>
      <c r="C497" s="71">
        <v>15.011200000000001</v>
      </c>
      <c r="D497" s="71">
        <v>550.15449999999998</v>
      </c>
      <c r="E497" s="71">
        <v>290</v>
      </c>
      <c r="F497" s="71">
        <v>170.27279999999999</v>
      </c>
      <c r="G497" s="71">
        <v>29.931799999999999</v>
      </c>
      <c r="H497" s="71">
        <v>78</v>
      </c>
      <c r="I497" s="71">
        <v>72.125299999999996</v>
      </c>
      <c r="J497" s="71">
        <v>4.4061000000000003</v>
      </c>
      <c r="K497" s="71">
        <v>3</v>
      </c>
      <c r="L497" s="71">
        <v>13.1487</v>
      </c>
      <c r="M497" s="71"/>
      <c r="N497" s="71">
        <v>8.3194999999999997</v>
      </c>
      <c r="O497" s="71">
        <v>0</v>
      </c>
      <c r="P497" s="71">
        <v>592.81190000000004</v>
      </c>
    </row>
    <row r="498" spans="1:16" x14ac:dyDescent="0.25">
      <c r="A498" s="71" t="s">
        <v>441</v>
      </c>
      <c r="B498" s="71">
        <v>1833.5437999999999</v>
      </c>
      <c r="C498" s="71">
        <v>53.874400000000001</v>
      </c>
      <c r="D498" s="71">
        <v>1887.4182000000001</v>
      </c>
      <c r="E498" s="71">
        <v>913.12</v>
      </c>
      <c r="F498" s="71">
        <v>584.15589999999997</v>
      </c>
      <c r="G498" s="71">
        <v>82.241</v>
      </c>
      <c r="H498" s="71">
        <v>334</v>
      </c>
      <c r="I498" s="71">
        <v>247.44049999999999</v>
      </c>
      <c r="J498" s="71">
        <v>64.919600000000003</v>
      </c>
      <c r="K498" s="71">
        <v>9</v>
      </c>
      <c r="L498" s="71">
        <v>45.109299999999998</v>
      </c>
      <c r="M498" s="71"/>
      <c r="N498" s="71">
        <v>34.055599999999998</v>
      </c>
      <c r="O498" s="71">
        <v>0</v>
      </c>
      <c r="P498" s="71">
        <v>2068.6343999999999</v>
      </c>
    </row>
    <row r="499" spans="1:16" x14ac:dyDescent="0.25">
      <c r="A499" s="71" t="s">
        <v>442</v>
      </c>
      <c r="B499" s="71">
        <v>426.49849999999998</v>
      </c>
      <c r="C499" s="71">
        <v>13.7685</v>
      </c>
      <c r="D499" s="71">
        <v>440.267</v>
      </c>
      <c r="E499" s="71">
        <v>257</v>
      </c>
      <c r="F499" s="71">
        <v>136.26259999999999</v>
      </c>
      <c r="G499" s="71">
        <v>30.1843</v>
      </c>
      <c r="H499" s="71">
        <v>57</v>
      </c>
      <c r="I499" s="71">
        <v>57.719000000000001</v>
      </c>
      <c r="J499" s="71"/>
      <c r="K499" s="71"/>
      <c r="L499" s="71">
        <v>10.522399999999999</v>
      </c>
      <c r="M499" s="71"/>
      <c r="N499" s="71">
        <v>0</v>
      </c>
      <c r="O499" s="71">
        <v>0</v>
      </c>
      <c r="P499" s="71">
        <v>470.4513</v>
      </c>
    </row>
    <row r="500" spans="1:16" x14ac:dyDescent="0.25">
      <c r="A500" s="71" t="s">
        <v>443</v>
      </c>
      <c r="B500" s="71">
        <v>190.32730000000001</v>
      </c>
      <c r="C500" s="71"/>
      <c r="D500" s="71">
        <v>190.32730000000001</v>
      </c>
      <c r="E500" s="71">
        <v>129</v>
      </c>
      <c r="F500" s="71">
        <v>58.906300000000002</v>
      </c>
      <c r="G500" s="71">
        <v>17.523399999999999</v>
      </c>
      <c r="H500" s="71">
        <v>32</v>
      </c>
      <c r="I500" s="71">
        <v>24.951899999999998</v>
      </c>
      <c r="J500" s="71">
        <v>5.2861000000000002</v>
      </c>
      <c r="K500" s="71"/>
      <c r="L500" s="71">
        <v>4.5488</v>
      </c>
      <c r="M500" s="71"/>
      <c r="N500" s="71">
        <v>0</v>
      </c>
      <c r="O500" s="71">
        <v>0</v>
      </c>
      <c r="P500" s="71">
        <v>213.13679999999999</v>
      </c>
    </row>
    <row r="501" spans="1:16" x14ac:dyDescent="0.25">
      <c r="A501" s="71" t="s">
        <v>444</v>
      </c>
      <c r="B501" s="73">
        <v>366.95150000000001</v>
      </c>
      <c r="C501" s="71">
        <v>21.508600000000001</v>
      </c>
      <c r="D501" s="73">
        <v>388.46010000000001</v>
      </c>
      <c r="E501" s="71">
        <v>209.5</v>
      </c>
      <c r="F501" s="71">
        <v>120.22839999999999</v>
      </c>
      <c r="G501" s="71">
        <v>22.317900000000002</v>
      </c>
      <c r="H501" s="71">
        <v>70</v>
      </c>
      <c r="I501" s="71">
        <v>50.927100000000003</v>
      </c>
      <c r="J501" s="71">
        <v>14.3047</v>
      </c>
      <c r="K501" s="71"/>
      <c r="L501" s="71">
        <v>9.2842000000000002</v>
      </c>
      <c r="M501" s="71"/>
      <c r="N501" s="71">
        <v>0</v>
      </c>
      <c r="O501" s="71">
        <v>0</v>
      </c>
      <c r="P501" s="73">
        <v>425.08269999999999</v>
      </c>
    </row>
    <row r="502" spans="1:16" x14ac:dyDescent="0.25">
      <c r="A502" s="71" t="s">
        <v>445</v>
      </c>
      <c r="B502" s="71">
        <v>505.64890000000003</v>
      </c>
      <c r="C502" s="71">
        <v>22.767099999999999</v>
      </c>
      <c r="D502" s="71">
        <v>528.41600000000005</v>
      </c>
      <c r="E502" s="71">
        <v>289</v>
      </c>
      <c r="F502" s="71">
        <v>163.54480000000001</v>
      </c>
      <c r="G502" s="71">
        <v>31.363800000000001</v>
      </c>
      <c r="H502" s="71">
        <v>70</v>
      </c>
      <c r="I502" s="71">
        <v>69.275300000000001</v>
      </c>
      <c r="J502" s="71">
        <v>0.54349999999999998</v>
      </c>
      <c r="K502" s="71"/>
      <c r="L502" s="71">
        <v>12.629099999999999</v>
      </c>
      <c r="M502" s="71"/>
      <c r="N502" s="71">
        <v>9.8667999999999996</v>
      </c>
      <c r="O502" s="71">
        <v>0</v>
      </c>
      <c r="P502" s="71">
        <v>570.19010000000003</v>
      </c>
    </row>
    <row r="503" spans="1:16" x14ac:dyDescent="0.25">
      <c r="A503" s="71" t="s">
        <v>446</v>
      </c>
      <c r="B503" s="71">
        <v>1546.5805</v>
      </c>
      <c r="C503" s="71">
        <v>61.781999999999996</v>
      </c>
      <c r="D503" s="71">
        <v>1608.3625</v>
      </c>
      <c r="E503" s="71">
        <v>954.38</v>
      </c>
      <c r="F503" s="71">
        <v>497.78820000000002</v>
      </c>
      <c r="G503" s="71">
        <v>114.148</v>
      </c>
      <c r="H503" s="71">
        <v>273</v>
      </c>
      <c r="I503" s="71">
        <v>210.8563</v>
      </c>
      <c r="J503" s="71">
        <v>46.607799999999997</v>
      </c>
      <c r="K503" s="71">
        <v>23</v>
      </c>
      <c r="L503" s="71">
        <v>38.439900000000002</v>
      </c>
      <c r="M503" s="71"/>
      <c r="N503" s="71">
        <v>9.8759999999999994</v>
      </c>
      <c r="O503" s="71">
        <v>0</v>
      </c>
      <c r="P503" s="71">
        <v>1778.9943000000001</v>
      </c>
    </row>
    <row r="504" spans="1:16" x14ac:dyDescent="0.25">
      <c r="A504" s="71" t="s">
        <v>447</v>
      </c>
      <c r="B504" s="71">
        <v>436.07010000000002</v>
      </c>
      <c r="C504" s="71">
        <v>25.022500000000001</v>
      </c>
      <c r="D504" s="71">
        <v>461.0926</v>
      </c>
      <c r="E504" s="71">
        <v>193</v>
      </c>
      <c r="F504" s="71">
        <v>142.70820000000001</v>
      </c>
      <c r="G504" s="71">
        <v>12.573</v>
      </c>
      <c r="H504" s="71">
        <v>108</v>
      </c>
      <c r="I504" s="71">
        <v>60.449199999999998</v>
      </c>
      <c r="J504" s="71">
        <v>35.6631</v>
      </c>
      <c r="K504" s="71">
        <v>1</v>
      </c>
      <c r="L504" s="71">
        <v>11.020099999999999</v>
      </c>
      <c r="M504" s="71"/>
      <c r="N504" s="71">
        <v>0</v>
      </c>
      <c r="O504" s="71">
        <v>0</v>
      </c>
      <c r="P504" s="71">
        <v>509.32870000000003</v>
      </c>
    </row>
    <row r="505" spans="1:16" x14ac:dyDescent="0.25">
      <c r="A505" s="71" t="s">
        <v>448</v>
      </c>
      <c r="B505" s="71">
        <v>235.09049999999999</v>
      </c>
      <c r="C505" s="71"/>
      <c r="D505" s="71">
        <v>235.09049999999999</v>
      </c>
      <c r="E505" s="71">
        <v>147.68</v>
      </c>
      <c r="F505" s="71">
        <v>72.760499999999993</v>
      </c>
      <c r="G505" s="71">
        <v>18.729900000000001</v>
      </c>
      <c r="H505" s="71">
        <v>23</v>
      </c>
      <c r="I505" s="71">
        <v>30.820399999999999</v>
      </c>
      <c r="J505" s="71"/>
      <c r="K505" s="71"/>
      <c r="L505" s="71">
        <v>5.6186999999999996</v>
      </c>
      <c r="M505" s="71"/>
      <c r="N505" s="71">
        <v>0</v>
      </c>
      <c r="O505" s="71">
        <v>0</v>
      </c>
      <c r="P505" s="71">
        <v>253.82040000000001</v>
      </c>
    </row>
    <row r="506" spans="1:16" x14ac:dyDescent="0.25">
      <c r="A506" s="71" t="s">
        <v>449</v>
      </c>
      <c r="B506" s="71">
        <v>563.32370000000003</v>
      </c>
      <c r="C506" s="71">
        <v>28.5337</v>
      </c>
      <c r="D506" s="71">
        <v>591.85739999999998</v>
      </c>
      <c r="E506" s="71">
        <v>429</v>
      </c>
      <c r="F506" s="71">
        <v>183.1799</v>
      </c>
      <c r="G506" s="71">
        <v>61.454999999999998</v>
      </c>
      <c r="H506" s="71">
        <v>50</v>
      </c>
      <c r="I506" s="71">
        <v>77.592500000000001</v>
      </c>
      <c r="J506" s="71"/>
      <c r="K506" s="71">
        <v>187</v>
      </c>
      <c r="L506" s="71">
        <v>14.1454</v>
      </c>
      <c r="M506" s="71">
        <v>103.7128</v>
      </c>
      <c r="N506" s="71">
        <v>0</v>
      </c>
      <c r="O506" s="71">
        <v>0</v>
      </c>
      <c r="P506" s="71">
        <v>757.02520000000004</v>
      </c>
    </row>
    <row r="507" spans="1:16" x14ac:dyDescent="0.25">
      <c r="A507" s="71" t="s">
        <v>450</v>
      </c>
      <c r="B507" s="71">
        <v>69.450599999999994</v>
      </c>
      <c r="C507" s="71"/>
      <c r="D507" s="71">
        <v>69.450599999999994</v>
      </c>
      <c r="E507" s="71">
        <v>47</v>
      </c>
      <c r="F507" s="71">
        <v>21.495000000000001</v>
      </c>
      <c r="G507" s="71">
        <v>6.3762999999999996</v>
      </c>
      <c r="H507" s="71">
        <v>13</v>
      </c>
      <c r="I507" s="71">
        <v>9.1050000000000004</v>
      </c>
      <c r="J507" s="71">
        <v>2.9213</v>
      </c>
      <c r="K507" s="71"/>
      <c r="L507" s="71">
        <v>1.6598999999999999</v>
      </c>
      <c r="M507" s="71"/>
      <c r="N507" s="71">
        <v>0</v>
      </c>
      <c r="O507" s="71">
        <v>0</v>
      </c>
      <c r="P507" s="71">
        <v>78.748199999999997</v>
      </c>
    </row>
    <row r="508" spans="1:16" x14ac:dyDescent="0.25">
      <c r="A508" s="71" t="s">
        <v>451</v>
      </c>
      <c r="B508" s="71">
        <v>144.56989999999999</v>
      </c>
      <c r="C508" s="71">
        <v>1.5445</v>
      </c>
      <c r="D508" s="73">
        <v>146.11439999999999</v>
      </c>
      <c r="E508" s="71">
        <v>93</v>
      </c>
      <c r="F508" s="71">
        <v>45.2224</v>
      </c>
      <c r="G508" s="71">
        <v>11.9444</v>
      </c>
      <c r="H508" s="71">
        <v>28</v>
      </c>
      <c r="I508" s="71">
        <v>19.1556</v>
      </c>
      <c r="J508" s="71">
        <v>6.6333000000000002</v>
      </c>
      <c r="K508" s="71"/>
      <c r="L508" s="71">
        <v>3.4921000000000002</v>
      </c>
      <c r="M508" s="71"/>
      <c r="N508" s="71">
        <v>0.94079999999999997</v>
      </c>
      <c r="O508" s="71">
        <v>0</v>
      </c>
      <c r="P508" s="73">
        <v>165.63290000000001</v>
      </c>
    </row>
    <row r="509" spans="1:16" x14ac:dyDescent="0.25">
      <c r="A509" s="71" t="s">
        <v>562</v>
      </c>
      <c r="B509" s="73">
        <v>182.92509999999999</v>
      </c>
      <c r="C509" s="71">
        <v>4.8425000000000002</v>
      </c>
      <c r="D509" s="73">
        <v>142.0909</v>
      </c>
      <c r="E509" s="73">
        <v>123.19</v>
      </c>
      <c r="F509" s="73">
        <v>58.114100000000001</v>
      </c>
      <c r="G509" s="71">
        <v>16.268999999999998</v>
      </c>
      <c r="H509" s="71">
        <v>31</v>
      </c>
      <c r="I509" s="71">
        <v>18.6281</v>
      </c>
      <c r="J509" s="71">
        <v>9.2789000000000001</v>
      </c>
      <c r="K509" s="71"/>
      <c r="L509" s="71">
        <v>3.3959999999999999</v>
      </c>
      <c r="M509" s="71"/>
      <c r="N509" s="71">
        <v>0</v>
      </c>
      <c r="O509" s="71">
        <v>0</v>
      </c>
      <c r="P509" s="73">
        <v>213.31549999999999</v>
      </c>
    </row>
    <row r="510" spans="1:16" x14ac:dyDescent="0.25">
      <c r="A510" s="71" t="s">
        <v>452</v>
      </c>
      <c r="B510" s="73">
        <v>1019.0477</v>
      </c>
      <c r="C510" s="71">
        <v>45.165300000000002</v>
      </c>
      <c r="D510" s="73">
        <v>1064.213</v>
      </c>
      <c r="E510" s="71">
        <v>699</v>
      </c>
      <c r="F510" s="71">
        <v>329.37389999999999</v>
      </c>
      <c r="G510" s="71">
        <v>92.406499999999994</v>
      </c>
      <c r="H510" s="71">
        <v>234</v>
      </c>
      <c r="I510" s="71">
        <v>139.51830000000001</v>
      </c>
      <c r="J510" s="71">
        <v>70.8613</v>
      </c>
      <c r="K510" s="71">
        <v>5</v>
      </c>
      <c r="L510" s="71">
        <v>25.434699999999999</v>
      </c>
      <c r="M510" s="71"/>
      <c r="N510" s="71">
        <v>20.453900000000001</v>
      </c>
      <c r="O510" s="71">
        <v>0</v>
      </c>
      <c r="P510" s="73">
        <v>1247.9347</v>
      </c>
    </row>
    <row r="511" spans="1:16" x14ac:dyDescent="0.25">
      <c r="A511" s="71" t="s">
        <v>453</v>
      </c>
      <c r="B511" s="71">
        <v>3896.6089999999999</v>
      </c>
      <c r="C511" s="71">
        <v>100.0985</v>
      </c>
      <c r="D511" s="71">
        <v>3996.7075</v>
      </c>
      <c r="E511" s="71">
        <v>2398.54</v>
      </c>
      <c r="F511" s="71">
        <v>1236.981</v>
      </c>
      <c r="G511" s="71">
        <v>290.38979999999998</v>
      </c>
      <c r="H511" s="71">
        <v>611</v>
      </c>
      <c r="I511" s="71">
        <v>523.96839999999997</v>
      </c>
      <c r="J511" s="71">
        <v>65.273700000000005</v>
      </c>
      <c r="K511" s="71">
        <v>373</v>
      </c>
      <c r="L511" s="71">
        <v>95.521299999999997</v>
      </c>
      <c r="M511" s="71">
        <v>166.4872</v>
      </c>
      <c r="N511" s="71">
        <v>45.152799999999999</v>
      </c>
      <c r="O511" s="71">
        <v>0</v>
      </c>
      <c r="P511" s="71">
        <v>4564.0110000000004</v>
      </c>
    </row>
    <row r="512" spans="1:16" x14ac:dyDescent="0.25">
      <c r="A512" s="71" t="s">
        <v>454</v>
      </c>
      <c r="B512" s="71">
        <v>1135.4584</v>
      </c>
      <c r="C512" s="71">
        <v>38.630000000000003</v>
      </c>
      <c r="D512" s="71">
        <v>1174.0884000000001</v>
      </c>
      <c r="E512" s="71">
        <v>712.5</v>
      </c>
      <c r="F512" s="71">
        <v>363.38040000000001</v>
      </c>
      <c r="G512" s="71">
        <v>87.279899999999998</v>
      </c>
      <c r="H512" s="71">
        <v>155</v>
      </c>
      <c r="I512" s="71">
        <v>153.923</v>
      </c>
      <c r="J512" s="71">
        <v>0.80779999999999996</v>
      </c>
      <c r="K512" s="71">
        <v>77</v>
      </c>
      <c r="L512" s="71">
        <v>28.060700000000001</v>
      </c>
      <c r="M512" s="71">
        <v>29.363600000000002</v>
      </c>
      <c r="N512" s="71">
        <v>21.880099999999999</v>
      </c>
      <c r="O512" s="71">
        <v>0</v>
      </c>
      <c r="P512" s="71">
        <v>1313.4197999999999</v>
      </c>
    </row>
    <row r="513" spans="1:16" x14ac:dyDescent="0.25">
      <c r="A513" s="71" t="s">
        <v>563</v>
      </c>
      <c r="B513" s="71">
        <v>298.72930000000002</v>
      </c>
      <c r="C513" s="71">
        <v>7.0682999999999998</v>
      </c>
      <c r="D513" s="71">
        <v>217.12430000000001</v>
      </c>
      <c r="E513" s="71">
        <v>181.54</v>
      </c>
      <c r="F513" s="71">
        <v>94.644400000000005</v>
      </c>
      <c r="G513" s="71">
        <v>21.7239</v>
      </c>
      <c r="H513" s="71">
        <v>41</v>
      </c>
      <c r="I513" s="71">
        <v>28.465</v>
      </c>
      <c r="J513" s="71">
        <v>9.4013000000000009</v>
      </c>
      <c r="K513" s="71">
        <v>1</v>
      </c>
      <c r="L513" s="71">
        <v>5.1893000000000002</v>
      </c>
      <c r="M513" s="71"/>
      <c r="N513" s="71">
        <v>0</v>
      </c>
      <c r="O513" s="71">
        <v>0</v>
      </c>
      <c r="P513" s="71">
        <v>336.9228</v>
      </c>
    </row>
    <row r="514" spans="1:16" x14ac:dyDescent="0.25">
      <c r="A514" s="71" t="s">
        <v>564</v>
      </c>
      <c r="B514" s="71">
        <v>75.257099999999994</v>
      </c>
      <c r="C514" s="71"/>
      <c r="D514" s="71">
        <v>58.1173</v>
      </c>
      <c r="E514" s="71">
        <v>57</v>
      </c>
      <c r="F514" s="71">
        <v>23.292100000000001</v>
      </c>
      <c r="G514" s="71">
        <v>8.4269999999999996</v>
      </c>
      <c r="H514" s="71">
        <v>16</v>
      </c>
      <c r="I514" s="71">
        <v>7.6192000000000002</v>
      </c>
      <c r="J514" s="71">
        <v>6.2855999999999996</v>
      </c>
      <c r="K514" s="71"/>
      <c r="L514" s="71">
        <v>1.389</v>
      </c>
      <c r="M514" s="71"/>
      <c r="N514" s="71">
        <v>0</v>
      </c>
      <c r="O514" s="71">
        <v>0</v>
      </c>
      <c r="P514" s="71">
        <v>89.969700000000003</v>
      </c>
    </row>
    <row r="515" spans="1:16" x14ac:dyDescent="0.25">
      <c r="A515" s="71" t="s">
        <v>565</v>
      </c>
      <c r="B515" s="71">
        <v>107.72620000000001</v>
      </c>
      <c r="C515" s="71">
        <v>3.0718000000000001</v>
      </c>
      <c r="D515" s="71">
        <v>81.584900000000005</v>
      </c>
      <c r="E515" s="71">
        <v>80.260000000000005</v>
      </c>
      <c r="F515" s="71">
        <v>34.292000000000002</v>
      </c>
      <c r="G515" s="71">
        <v>11.492000000000001</v>
      </c>
      <c r="H515" s="71">
        <v>14</v>
      </c>
      <c r="I515" s="71">
        <v>10.6958</v>
      </c>
      <c r="J515" s="71">
        <v>2.4782000000000002</v>
      </c>
      <c r="K515" s="71"/>
      <c r="L515" s="71">
        <v>1.9499</v>
      </c>
      <c r="M515" s="71"/>
      <c r="N515" s="71">
        <v>0</v>
      </c>
      <c r="O515" s="71">
        <v>0</v>
      </c>
      <c r="P515" s="71">
        <v>124.76819999999999</v>
      </c>
    </row>
    <row r="516" spans="1:16" x14ac:dyDescent="0.25">
      <c r="A516" s="71" t="s">
        <v>455</v>
      </c>
      <c r="B516" s="71">
        <v>827.30499999999995</v>
      </c>
      <c r="C516" s="71">
        <v>24.350300000000001</v>
      </c>
      <c r="D516" s="71">
        <v>851.65530000000001</v>
      </c>
      <c r="E516" s="71">
        <v>470.72</v>
      </c>
      <c r="F516" s="71">
        <v>263.58730000000003</v>
      </c>
      <c r="G516" s="71">
        <v>51.783200000000001</v>
      </c>
      <c r="H516" s="71">
        <v>155</v>
      </c>
      <c r="I516" s="71">
        <v>111.652</v>
      </c>
      <c r="J516" s="71">
        <v>32.511000000000003</v>
      </c>
      <c r="K516" s="71">
        <v>5</v>
      </c>
      <c r="L516" s="71">
        <v>20.354600000000001</v>
      </c>
      <c r="M516" s="71"/>
      <c r="N516" s="71">
        <v>5.8638000000000003</v>
      </c>
      <c r="O516" s="71">
        <v>0</v>
      </c>
      <c r="P516" s="71">
        <v>941.81330000000003</v>
      </c>
    </row>
    <row r="517" spans="1:16" x14ac:dyDescent="0.25">
      <c r="A517" s="71" t="s">
        <v>456</v>
      </c>
      <c r="B517" s="71">
        <v>395.71230000000003</v>
      </c>
      <c r="C517" s="71">
        <v>8.2249999999999996</v>
      </c>
      <c r="D517" s="71">
        <v>403.93729999999999</v>
      </c>
      <c r="E517" s="71">
        <v>205</v>
      </c>
      <c r="F517" s="71">
        <v>125.01860000000001</v>
      </c>
      <c r="G517" s="71">
        <v>19.9954</v>
      </c>
      <c r="H517" s="71">
        <v>61</v>
      </c>
      <c r="I517" s="71">
        <v>52.956200000000003</v>
      </c>
      <c r="J517" s="71">
        <v>6.0328999999999997</v>
      </c>
      <c r="K517" s="71"/>
      <c r="L517" s="71">
        <v>9.6540999999999997</v>
      </c>
      <c r="M517" s="71"/>
      <c r="N517" s="71">
        <v>0</v>
      </c>
      <c r="O517" s="71">
        <v>0</v>
      </c>
      <c r="P517" s="71">
        <v>429.96559999999999</v>
      </c>
    </row>
    <row r="518" spans="1:16" x14ac:dyDescent="0.25">
      <c r="A518" s="71" t="s">
        <v>457</v>
      </c>
      <c r="B518" s="71">
        <v>669.52949999999998</v>
      </c>
      <c r="C518" s="71">
        <v>9.0261999999999993</v>
      </c>
      <c r="D518" s="71">
        <v>678.5557</v>
      </c>
      <c r="E518" s="71">
        <v>407.23</v>
      </c>
      <c r="F518" s="71">
        <v>210.01300000000001</v>
      </c>
      <c r="G518" s="71">
        <v>49.304299999999998</v>
      </c>
      <c r="H518" s="71">
        <v>87</v>
      </c>
      <c r="I518" s="71">
        <v>88.958699999999993</v>
      </c>
      <c r="J518" s="71"/>
      <c r="K518" s="71"/>
      <c r="L518" s="71">
        <v>16.217500000000001</v>
      </c>
      <c r="M518" s="71"/>
      <c r="N518" s="71">
        <v>0</v>
      </c>
      <c r="O518" s="71">
        <v>0</v>
      </c>
      <c r="P518" s="71">
        <v>727.86</v>
      </c>
    </row>
    <row r="519" spans="1:16" x14ac:dyDescent="0.25">
      <c r="A519" s="71" t="s">
        <v>458</v>
      </c>
      <c r="B519" s="71">
        <v>629.1223</v>
      </c>
      <c r="C519" s="71">
        <v>19.582599999999999</v>
      </c>
      <c r="D519" s="71">
        <v>648.70489999999995</v>
      </c>
      <c r="E519" s="71">
        <v>450.88</v>
      </c>
      <c r="F519" s="71">
        <v>200.77420000000001</v>
      </c>
      <c r="G519" s="71">
        <v>62.526499999999999</v>
      </c>
      <c r="H519" s="71">
        <v>132</v>
      </c>
      <c r="I519" s="71">
        <v>85.045199999999994</v>
      </c>
      <c r="J519" s="71">
        <v>35.216099999999997</v>
      </c>
      <c r="K519" s="71"/>
      <c r="L519" s="71">
        <v>15.504</v>
      </c>
      <c r="M519" s="71"/>
      <c r="N519" s="71">
        <v>15.391500000000001</v>
      </c>
      <c r="O519" s="71">
        <v>0</v>
      </c>
      <c r="P519" s="71">
        <v>761.83900000000006</v>
      </c>
    </row>
    <row r="520" spans="1:16" x14ac:dyDescent="0.25">
      <c r="A520" s="71" t="s">
        <v>459</v>
      </c>
      <c r="B520" s="73">
        <v>477.0797</v>
      </c>
      <c r="C520" s="71">
        <v>9.3536000000000001</v>
      </c>
      <c r="D520" s="73">
        <v>486.43329999999997</v>
      </c>
      <c r="E520" s="73">
        <v>207.02</v>
      </c>
      <c r="F520" s="71">
        <v>150.55109999999999</v>
      </c>
      <c r="G520" s="71">
        <v>14.1172</v>
      </c>
      <c r="H520" s="71">
        <v>63</v>
      </c>
      <c r="I520" s="71">
        <v>63.7714</v>
      </c>
      <c r="J520" s="71"/>
      <c r="K520" s="71"/>
      <c r="L520" s="71">
        <v>11.6258</v>
      </c>
      <c r="M520" s="71"/>
      <c r="N520" s="71">
        <v>1.9872000000000001</v>
      </c>
      <c r="O520" s="71">
        <v>0</v>
      </c>
      <c r="P520" s="73">
        <v>502.53769999999997</v>
      </c>
    </row>
    <row r="521" spans="1:16" x14ac:dyDescent="0.25">
      <c r="A521" s="71" t="s">
        <v>566</v>
      </c>
      <c r="B521" s="71">
        <v>143.95249999999999</v>
      </c>
      <c r="C521" s="71"/>
      <c r="D521" s="71">
        <v>106.82340000000001</v>
      </c>
      <c r="E521" s="71">
        <v>105.73</v>
      </c>
      <c r="F521" s="71">
        <v>44.5533</v>
      </c>
      <c r="G521" s="71">
        <v>15.2942</v>
      </c>
      <c r="H521" s="71">
        <v>35</v>
      </c>
      <c r="I521" s="71">
        <v>14.0045</v>
      </c>
      <c r="J521" s="71">
        <v>15.746600000000001</v>
      </c>
      <c r="K521" s="71"/>
      <c r="L521" s="71">
        <v>2.5531000000000001</v>
      </c>
      <c r="M521" s="71"/>
      <c r="N521" s="71">
        <v>3.9281000000000001</v>
      </c>
      <c r="O521" s="71">
        <v>0</v>
      </c>
      <c r="P521" s="71">
        <v>178.92140000000001</v>
      </c>
    </row>
    <row r="522" spans="1:16" x14ac:dyDescent="0.25">
      <c r="A522" s="71" t="s">
        <v>460</v>
      </c>
      <c r="B522" s="71">
        <v>2087.5702999999999</v>
      </c>
      <c r="C522" s="71">
        <v>52.774500000000003</v>
      </c>
      <c r="D522" s="71">
        <v>2140.3447999999999</v>
      </c>
      <c r="E522" s="71">
        <v>1129.3900000000001</v>
      </c>
      <c r="F522" s="71">
        <v>662.43669999999997</v>
      </c>
      <c r="G522" s="71">
        <v>116.7383</v>
      </c>
      <c r="H522" s="71">
        <v>333</v>
      </c>
      <c r="I522" s="71">
        <v>280.5992</v>
      </c>
      <c r="J522" s="71">
        <v>39.300600000000003</v>
      </c>
      <c r="K522" s="71">
        <v>3</v>
      </c>
      <c r="L522" s="71">
        <v>51.154200000000003</v>
      </c>
      <c r="M522" s="71"/>
      <c r="N522" s="71">
        <v>0</v>
      </c>
      <c r="O522" s="71">
        <v>0</v>
      </c>
      <c r="P522" s="71">
        <v>2296.3836999999999</v>
      </c>
    </row>
    <row r="523" spans="1:16" x14ac:dyDescent="0.25">
      <c r="A523" s="71" t="s">
        <v>461</v>
      </c>
      <c r="B523" s="71">
        <v>156.57769999999999</v>
      </c>
      <c r="C523" s="71"/>
      <c r="D523" s="71">
        <v>156.57769999999999</v>
      </c>
      <c r="E523" s="71">
        <v>72</v>
      </c>
      <c r="F523" s="71">
        <v>48.460799999999999</v>
      </c>
      <c r="G523" s="71">
        <v>5.8848000000000003</v>
      </c>
      <c r="H523" s="71">
        <v>31</v>
      </c>
      <c r="I523" s="71">
        <v>20.5273</v>
      </c>
      <c r="J523" s="71">
        <v>7.8544999999999998</v>
      </c>
      <c r="K523" s="71"/>
      <c r="L523" s="71">
        <v>3.7422</v>
      </c>
      <c r="M523" s="71"/>
      <c r="N523" s="71">
        <v>0.91500000000000004</v>
      </c>
      <c r="O523" s="71">
        <v>0</v>
      </c>
      <c r="P523" s="71">
        <v>171.232</v>
      </c>
    </row>
    <row r="524" spans="1:16" x14ac:dyDescent="0.25">
      <c r="A524" s="71" t="s">
        <v>462</v>
      </c>
      <c r="B524" s="73">
        <v>179.19829999999999</v>
      </c>
      <c r="C524" s="71">
        <v>2.8780000000000001</v>
      </c>
      <c r="D524" s="73">
        <v>182.0763</v>
      </c>
      <c r="E524" s="71">
        <v>128.1</v>
      </c>
      <c r="F524" s="71">
        <v>56.352600000000002</v>
      </c>
      <c r="G524" s="71">
        <v>17.936800000000002</v>
      </c>
      <c r="H524" s="71">
        <v>36</v>
      </c>
      <c r="I524" s="71">
        <v>23.870200000000001</v>
      </c>
      <c r="J524" s="71">
        <v>9.0973000000000006</v>
      </c>
      <c r="K524" s="71">
        <v>1</v>
      </c>
      <c r="L524" s="71">
        <v>4.3516000000000004</v>
      </c>
      <c r="M524" s="71"/>
      <c r="N524" s="71">
        <v>4.6992000000000003</v>
      </c>
      <c r="O524" s="71">
        <v>0</v>
      </c>
      <c r="P524" s="73">
        <v>213.80959999999999</v>
      </c>
    </row>
    <row r="525" spans="1:16" x14ac:dyDescent="0.25">
      <c r="A525" s="71" t="s">
        <v>463</v>
      </c>
      <c r="B525" s="73">
        <v>174.33670000000001</v>
      </c>
      <c r="C525" s="71"/>
      <c r="D525" s="73">
        <v>174.33670000000001</v>
      </c>
      <c r="E525" s="73">
        <v>136</v>
      </c>
      <c r="F525" s="71">
        <v>53.9572</v>
      </c>
      <c r="G525" s="71">
        <v>20.5107</v>
      </c>
      <c r="H525" s="71">
        <v>24</v>
      </c>
      <c r="I525" s="71">
        <v>22.855499999999999</v>
      </c>
      <c r="J525" s="71">
        <v>0.85829999999999995</v>
      </c>
      <c r="K525" s="71"/>
      <c r="L525" s="71">
        <v>4.1665999999999999</v>
      </c>
      <c r="M525" s="71"/>
      <c r="N525" s="71">
        <v>0</v>
      </c>
      <c r="O525" s="71">
        <v>0</v>
      </c>
      <c r="P525" s="73">
        <v>195.70570000000001</v>
      </c>
    </row>
    <row r="526" spans="1:16" x14ac:dyDescent="0.25">
      <c r="A526" s="71" t="s">
        <v>464</v>
      </c>
      <c r="B526" s="71">
        <v>1581.4897000000001</v>
      </c>
      <c r="C526" s="71">
        <v>59.555500000000002</v>
      </c>
      <c r="D526" s="71">
        <v>1641.0452</v>
      </c>
      <c r="E526" s="71">
        <v>699.44</v>
      </c>
      <c r="F526" s="71">
        <v>507.90350000000001</v>
      </c>
      <c r="G526" s="71">
        <v>47.884099999999997</v>
      </c>
      <c r="H526" s="71">
        <v>282</v>
      </c>
      <c r="I526" s="71">
        <v>215.14099999999999</v>
      </c>
      <c r="J526" s="71">
        <v>50.144199999999998</v>
      </c>
      <c r="K526" s="71">
        <v>97</v>
      </c>
      <c r="L526" s="71">
        <v>39.220999999999997</v>
      </c>
      <c r="M526" s="71">
        <v>34.667400000000001</v>
      </c>
      <c r="N526" s="71">
        <v>0</v>
      </c>
      <c r="O526" s="71">
        <v>0</v>
      </c>
      <c r="P526" s="71">
        <v>1773.7409</v>
      </c>
    </row>
    <row r="527" spans="1:16" x14ac:dyDescent="0.25">
      <c r="A527" s="71" t="s">
        <v>465</v>
      </c>
      <c r="B527" s="73">
        <v>2574.4566</v>
      </c>
      <c r="C527" s="71">
        <v>90.183800000000005</v>
      </c>
      <c r="D527" s="73">
        <v>2664.6404000000002</v>
      </c>
      <c r="E527" s="73">
        <v>1126.72</v>
      </c>
      <c r="F527" s="71">
        <v>824.70619999999997</v>
      </c>
      <c r="G527" s="71">
        <v>75.503399999999999</v>
      </c>
      <c r="H527" s="71">
        <v>543</v>
      </c>
      <c r="I527" s="71">
        <v>349.33440000000002</v>
      </c>
      <c r="J527" s="71">
        <v>145.2492</v>
      </c>
      <c r="K527" s="71">
        <v>23</v>
      </c>
      <c r="L527" s="71">
        <v>63.684899999999999</v>
      </c>
      <c r="M527" s="71"/>
      <c r="N527" s="71">
        <v>0</v>
      </c>
      <c r="O527" s="71">
        <v>0</v>
      </c>
      <c r="P527" s="73">
        <v>2885.393</v>
      </c>
    </row>
    <row r="528" spans="1:16" x14ac:dyDescent="0.25">
      <c r="A528" s="71" t="s">
        <v>466</v>
      </c>
      <c r="B528" s="71">
        <v>711.97130000000004</v>
      </c>
      <c r="C528" s="71">
        <v>20.228000000000002</v>
      </c>
      <c r="D528" s="71">
        <v>732.19929999999999</v>
      </c>
      <c r="E528" s="71">
        <v>555.16</v>
      </c>
      <c r="F528" s="71">
        <v>226.6157</v>
      </c>
      <c r="G528" s="71">
        <v>82.136099999999999</v>
      </c>
      <c r="H528" s="71">
        <v>117</v>
      </c>
      <c r="I528" s="71">
        <v>95.991299999999995</v>
      </c>
      <c r="J528" s="71">
        <v>15.756500000000001</v>
      </c>
      <c r="K528" s="71"/>
      <c r="L528" s="71">
        <v>17.499600000000001</v>
      </c>
      <c r="M528" s="71"/>
      <c r="N528" s="71">
        <v>0.10249999999999999</v>
      </c>
      <c r="O528" s="71">
        <v>0</v>
      </c>
      <c r="P528" s="71">
        <v>830.19439999999997</v>
      </c>
    </row>
    <row r="529" spans="1:16" x14ac:dyDescent="0.25">
      <c r="A529" s="71" t="s">
        <v>467</v>
      </c>
      <c r="B529" s="71">
        <v>1864.7094</v>
      </c>
      <c r="C529" s="71">
        <v>61.2455</v>
      </c>
      <c r="D529" s="71">
        <v>1925.9549</v>
      </c>
      <c r="E529" s="71">
        <v>1228.04</v>
      </c>
      <c r="F529" s="71">
        <v>596.08299999999997</v>
      </c>
      <c r="G529" s="71">
        <v>157.98920000000001</v>
      </c>
      <c r="H529" s="71">
        <v>307</v>
      </c>
      <c r="I529" s="71">
        <v>252.49270000000001</v>
      </c>
      <c r="J529" s="71">
        <v>40.880499999999998</v>
      </c>
      <c r="K529" s="71">
        <v>6</v>
      </c>
      <c r="L529" s="71">
        <v>46.030299999999997</v>
      </c>
      <c r="M529" s="71"/>
      <c r="N529" s="71">
        <v>0</v>
      </c>
      <c r="O529" s="71">
        <v>0</v>
      </c>
      <c r="P529" s="71">
        <v>2124.8245999999999</v>
      </c>
    </row>
    <row r="530" spans="1:16" x14ac:dyDescent="0.25">
      <c r="A530" s="71" t="s">
        <v>567</v>
      </c>
      <c r="B530" s="71">
        <v>147.233</v>
      </c>
      <c r="C530" s="71"/>
      <c r="D530" s="71">
        <v>98.164599999999993</v>
      </c>
      <c r="E530" s="71">
        <v>131.94999999999999</v>
      </c>
      <c r="F530" s="71">
        <v>45.568600000000004</v>
      </c>
      <c r="G530" s="71">
        <v>21.595300000000002</v>
      </c>
      <c r="H530" s="71">
        <v>23</v>
      </c>
      <c r="I530" s="71">
        <v>12.869400000000001</v>
      </c>
      <c r="J530" s="71">
        <v>7.5979999999999999</v>
      </c>
      <c r="K530" s="71"/>
      <c r="L530" s="71">
        <v>2.3460999999999999</v>
      </c>
      <c r="M530" s="71"/>
      <c r="N530" s="71">
        <v>0</v>
      </c>
      <c r="O530" s="71">
        <v>0</v>
      </c>
      <c r="P530" s="71">
        <v>176.4263</v>
      </c>
    </row>
    <row r="531" spans="1:16" x14ac:dyDescent="0.25">
      <c r="A531" s="71" t="s">
        <v>468</v>
      </c>
      <c r="B531" s="71">
        <v>299.65550000000002</v>
      </c>
      <c r="C531" s="71">
        <v>0.2107</v>
      </c>
      <c r="D531" s="71">
        <v>299.86619999999999</v>
      </c>
      <c r="E531" s="71">
        <v>154</v>
      </c>
      <c r="F531" s="71">
        <v>92.808599999999998</v>
      </c>
      <c r="G531" s="71">
        <v>15.2979</v>
      </c>
      <c r="H531" s="71">
        <v>48</v>
      </c>
      <c r="I531" s="71">
        <v>39.3125</v>
      </c>
      <c r="J531" s="71">
        <v>6.5156999999999998</v>
      </c>
      <c r="K531" s="71"/>
      <c r="L531" s="71">
        <v>7.1668000000000003</v>
      </c>
      <c r="M531" s="71"/>
      <c r="N531" s="71">
        <v>0</v>
      </c>
      <c r="O531" s="71">
        <v>0</v>
      </c>
      <c r="P531" s="71">
        <v>321.6798</v>
      </c>
    </row>
    <row r="532" spans="1:16" x14ac:dyDescent="0.25">
      <c r="A532" s="71" t="s">
        <v>469</v>
      </c>
      <c r="B532" s="71">
        <v>564.38120000000004</v>
      </c>
      <c r="C532" s="71">
        <v>17.776399999999999</v>
      </c>
      <c r="D532" s="71">
        <v>582.1576</v>
      </c>
      <c r="E532" s="71">
        <v>353</v>
      </c>
      <c r="F532" s="71">
        <v>180.17779999999999</v>
      </c>
      <c r="G532" s="71">
        <v>43.205599999999997</v>
      </c>
      <c r="H532" s="71">
        <v>99</v>
      </c>
      <c r="I532" s="71">
        <v>76.320899999999995</v>
      </c>
      <c r="J532" s="71">
        <v>17.009399999999999</v>
      </c>
      <c r="K532" s="71"/>
      <c r="L532" s="71">
        <v>13.913600000000001</v>
      </c>
      <c r="M532" s="71"/>
      <c r="N532" s="71">
        <v>0</v>
      </c>
      <c r="O532" s="71">
        <v>0</v>
      </c>
      <c r="P532" s="71">
        <v>642.37260000000003</v>
      </c>
    </row>
    <row r="533" spans="1:16" x14ac:dyDescent="0.25">
      <c r="A533" s="71" t="s">
        <v>470</v>
      </c>
      <c r="B533" s="71">
        <v>742.30970000000002</v>
      </c>
      <c r="C533" s="71">
        <v>16.957799999999999</v>
      </c>
      <c r="D533" s="71">
        <v>759.26750000000004</v>
      </c>
      <c r="E533" s="71">
        <v>475</v>
      </c>
      <c r="F533" s="71">
        <v>234.9933</v>
      </c>
      <c r="G533" s="71">
        <v>60.0017</v>
      </c>
      <c r="H533" s="71">
        <v>91</v>
      </c>
      <c r="I533" s="71">
        <v>99.54</v>
      </c>
      <c r="J533" s="71"/>
      <c r="K533" s="71">
        <v>1</v>
      </c>
      <c r="L533" s="71">
        <v>18.1465</v>
      </c>
      <c r="M533" s="71"/>
      <c r="N533" s="71">
        <v>17.202000000000002</v>
      </c>
      <c r="O533" s="71">
        <v>0</v>
      </c>
      <c r="P533" s="71">
        <v>836.47119999999995</v>
      </c>
    </row>
    <row r="534" spans="1:16" x14ac:dyDescent="0.25">
      <c r="A534" s="71" t="s">
        <v>471</v>
      </c>
      <c r="B534" s="73">
        <v>233.5479</v>
      </c>
      <c r="C534" s="71">
        <v>0.35659999999999997</v>
      </c>
      <c r="D534" s="73">
        <v>233.90450000000001</v>
      </c>
      <c r="E534" s="73">
        <v>144</v>
      </c>
      <c r="F534" s="71">
        <v>72.3934</v>
      </c>
      <c r="G534" s="71">
        <v>17.901599999999998</v>
      </c>
      <c r="H534" s="71">
        <v>51</v>
      </c>
      <c r="I534" s="71">
        <v>30.664899999999999</v>
      </c>
      <c r="J534" s="71">
        <v>15.251300000000001</v>
      </c>
      <c r="K534" s="71"/>
      <c r="L534" s="71">
        <v>5.5903</v>
      </c>
      <c r="M534" s="71"/>
      <c r="N534" s="71">
        <v>0</v>
      </c>
      <c r="O534" s="71">
        <v>0</v>
      </c>
      <c r="P534" s="73">
        <v>267.05739999999997</v>
      </c>
    </row>
    <row r="535" spans="1:16" x14ac:dyDescent="0.25">
      <c r="A535" s="71" t="s">
        <v>472</v>
      </c>
      <c r="B535" s="71">
        <v>553.93420000000003</v>
      </c>
      <c r="C535" s="71">
        <v>38.104599999999998</v>
      </c>
      <c r="D535" s="71">
        <v>592.03880000000004</v>
      </c>
      <c r="E535" s="71">
        <v>251</v>
      </c>
      <c r="F535" s="71">
        <v>183.23599999999999</v>
      </c>
      <c r="G535" s="71">
        <v>16.940999999999999</v>
      </c>
      <c r="H535" s="71">
        <v>68</v>
      </c>
      <c r="I535" s="71">
        <v>77.616299999999995</v>
      </c>
      <c r="J535" s="71"/>
      <c r="K535" s="71"/>
      <c r="L535" s="71">
        <v>14.149699999999999</v>
      </c>
      <c r="M535" s="71"/>
      <c r="N535" s="71">
        <v>8.0063999999999993</v>
      </c>
      <c r="O535" s="71">
        <v>0</v>
      </c>
      <c r="P535" s="71">
        <v>616.98620000000005</v>
      </c>
    </row>
    <row r="536" spans="1:16" x14ac:dyDescent="0.25">
      <c r="A536" s="71" t="s">
        <v>473</v>
      </c>
      <c r="B536" s="71">
        <v>2676.1264999999999</v>
      </c>
      <c r="C536" s="71">
        <v>84.127099999999999</v>
      </c>
      <c r="D536" s="71">
        <v>2760.2536</v>
      </c>
      <c r="E536" s="71">
        <v>1098.1400000000001</v>
      </c>
      <c r="F536" s="71">
        <v>854.29849999999999</v>
      </c>
      <c r="G536" s="71">
        <v>60.9604</v>
      </c>
      <c r="H536" s="71">
        <v>377</v>
      </c>
      <c r="I536" s="71">
        <v>361.86919999999998</v>
      </c>
      <c r="J536" s="71">
        <v>11.348100000000001</v>
      </c>
      <c r="K536" s="71">
        <v>17</v>
      </c>
      <c r="L536" s="71">
        <v>65.970100000000002</v>
      </c>
      <c r="M536" s="71"/>
      <c r="N536" s="71">
        <v>18.972799999999999</v>
      </c>
      <c r="O536" s="71">
        <v>0</v>
      </c>
      <c r="P536" s="71">
        <v>2851.5349000000001</v>
      </c>
    </row>
    <row r="537" spans="1:16" x14ac:dyDescent="0.25">
      <c r="A537" s="71" t="s">
        <v>474</v>
      </c>
      <c r="B537" s="71">
        <v>666.76530000000002</v>
      </c>
      <c r="C537" s="71">
        <v>30.123799999999999</v>
      </c>
      <c r="D537" s="71">
        <v>696.88909999999998</v>
      </c>
      <c r="E537" s="71">
        <v>352.58</v>
      </c>
      <c r="F537" s="71">
        <v>215.68719999999999</v>
      </c>
      <c r="G537" s="71">
        <v>34.223199999999999</v>
      </c>
      <c r="H537" s="71">
        <v>105</v>
      </c>
      <c r="I537" s="71">
        <v>91.362200000000001</v>
      </c>
      <c r="J537" s="71">
        <v>10.228400000000001</v>
      </c>
      <c r="K537" s="71">
        <v>4</v>
      </c>
      <c r="L537" s="71">
        <v>16.6556</v>
      </c>
      <c r="M537" s="71"/>
      <c r="N537" s="71">
        <v>0</v>
      </c>
      <c r="O537" s="71">
        <v>0</v>
      </c>
      <c r="P537" s="71">
        <v>741.34069999999997</v>
      </c>
    </row>
    <row r="538" spans="1:16" x14ac:dyDescent="0.25">
      <c r="A538" s="71" t="s">
        <v>475</v>
      </c>
      <c r="B538" s="71">
        <v>255.37710000000001</v>
      </c>
      <c r="C538" s="71"/>
      <c r="D538" s="71">
        <v>255.37710000000001</v>
      </c>
      <c r="E538" s="71">
        <v>111</v>
      </c>
      <c r="F538" s="71">
        <v>79.039199999999994</v>
      </c>
      <c r="G538" s="71">
        <v>7.9901999999999997</v>
      </c>
      <c r="H538" s="71">
        <v>36</v>
      </c>
      <c r="I538" s="71">
        <v>33.479900000000001</v>
      </c>
      <c r="J538" s="71">
        <v>1.89</v>
      </c>
      <c r="K538" s="71"/>
      <c r="L538" s="71">
        <v>6.1035000000000004</v>
      </c>
      <c r="M538" s="71"/>
      <c r="N538" s="71">
        <v>0</v>
      </c>
      <c r="O538" s="71">
        <v>0</v>
      </c>
      <c r="P538" s="71">
        <v>265.25729999999999</v>
      </c>
    </row>
    <row r="539" spans="1:16" x14ac:dyDescent="0.25">
      <c r="A539" s="71" t="s">
        <v>476</v>
      </c>
      <c r="B539" s="73">
        <v>269.9504</v>
      </c>
      <c r="C539" s="71"/>
      <c r="D539" s="73">
        <v>269.9504</v>
      </c>
      <c r="E539" s="71">
        <v>140</v>
      </c>
      <c r="F539" s="71">
        <v>83.549599999999998</v>
      </c>
      <c r="G539" s="71">
        <v>14.1126</v>
      </c>
      <c r="H539" s="71">
        <v>39</v>
      </c>
      <c r="I539" s="71">
        <v>35.390500000000003</v>
      </c>
      <c r="J539" s="71">
        <v>2.7071000000000001</v>
      </c>
      <c r="K539" s="71"/>
      <c r="L539" s="71">
        <v>6.4518000000000004</v>
      </c>
      <c r="M539" s="71"/>
      <c r="N539" s="71">
        <v>0</v>
      </c>
      <c r="O539" s="71">
        <v>0</v>
      </c>
      <c r="P539" s="73">
        <v>286.77010000000001</v>
      </c>
    </row>
    <row r="540" spans="1:16" x14ac:dyDescent="0.25">
      <c r="A540" s="71" t="s">
        <v>477</v>
      </c>
      <c r="B540" s="71">
        <v>571.15260000000001</v>
      </c>
      <c r="C540" s="71">
        <v>45.179699999999997</v>
      </c>
      <c r="D540" s="71">
        <v>616.33230000000003</v>
      </c>
      <c r="E540" s="71">
        <v>333</v>
      </c>
      <c r="F540" s="71">
        <v>190.75479999999999</v>
      </c>
      <c r="G540" s="71">
        <v>35.561300000000003</v>
      </c>
      <c r="H540" s="71">
        <v>84</v>
      </c>
      <c r="I540" s="71">
        <v>80.801199999999994</v>
      </c>
      <c r="J540" s="71">
        <v>2.3990999999999998</v>
      </c>
      <c r="K540" s="71">
        <v>1</v>
      </c>
      <c r="L540" s="71">
        <v>14.7303</v>
      </c>
      <c r="M540" s="71"/>
      <c r="N540" s="71">
        <v>0</v>
      </c>
      <c r="O540" s="71">
        <v>0</v>
      </c>
      <c r="P540" s="71">
        <v>654.29269999999997</v>
      </c>
    </row>
    <row r="541" spans="1:16" x14ac:dyDescent="0.25">
      <c r="A541" s="71" t="s">
        <v>478</v>
      </c>
      <c r="B541" s="71">
        <v>1337.6858999999999</v>
      </c>
      <c r="C541" s="71">
        <v>49.894799999999996</v>
      </c>
      <c r="D541" s="71">
        <v>1387.5807</v>
      </c>
      <c r="E541" s="71">
        <v>748.4</v>
      </c>
      <c r="F541" s="71">
        <v>429.45620000000002</v>
      </c>
      <c r="G541" s="71">
        <v>79.735900000000001</v>
      </c>
      <c r="H541" s="71">
        <v>190</v>
      </c>
      <c r="I541" s="71">
        <v>181.9118</v>
      </c>
      <c r="J541" s="71">
        <v>6.0660999999999996</v>
      </c>
      <c r="K541" s="71"/>
      <c r="L541" s="71">
        <v>33.163200000000003</v>
      </c>
      <c r="M541" s="71"/>
      <c r="N541" s="71">
        <v>0</v>
      </c>
      <c r="O541" s="71">
        <v>0</v>
      </c>
      <c r="P541" s="71">
        <v>1473.3827000000001</v>
      </c>
    </row>
    <row r="542" spans="1:16" x14ac:dyDescent="0.25">
      <c r="A542" s="71" t="s">
        <v>479</v>
      </c>
      <c r="B542" s="73">
        <v>567.07780000000002</v>
      </c>
      <c r="C542" s="71">
        <v>43.6845</v>
      </c>
      <c r="D542" s="73">
        <v>610.76229999999998</v>
      </c>
      <c r="E542" s="73">
        <v>338</v>
      </c>
      <c r="F542" s="73">
        <v>189.0309</v>
      </c>
      <c r="G542" s="73">
        <v>37.2423</v>
      </c>
      <c r="H542" s="68">
        <v>96</v>
      </c>
      <c r="I542" s="73">
        <v>80.070899999999995</v>
      </c>
      <c r="J542" s="71">
        <v>11.9468</v>
      </c>
      <c r="K542" s="68">
        <v>1</v>
      </c>
      <c r="L542" s="71">
        <v>14.597200000000001</v>
      </c>
      <c r="M542" s="71"/>
      <c r="N542" s="71">
        <v>0</v>
      </c>
      <c r="O542" s="71">
        <v>0</v>
      </c>
      <c r="P542" s="73">
        <v>659.95140000000004</v>
      </c>
    </row>
    <row r="543" spans="1:16" x14ac:dyDescent="0.25">
      <c r="A543" s="71" t="s">
        <v>568</v>
      </c>
      <c r="B543" s="71">
        <v>47.966799999999999</v>
      </c>
      <c r="C543" s="71">
        <v>2.4275000000000002</v>
      </c>
      <c r="D543" s="71">
        <v>42.982700000000001</v>
      </c>
      <c r="E543" s="71">
        <v>44</v>
      </c>
      <c r="F543" s="71">
        <v>15.597</v>
      </c>
      <c r="G543" s="71">
        <v>7.1006999999999998</v>
      </c>
      <c r="H543" s="71">
        <v>6</v>
      </c>
      <c r="I543" s="71">
        <v>5.6349999999999998</v>
      </c>
      <c r="J543" s="71">
        <v>0.2737</v>
      </c>
      <c r="K543" s="71"/>
      <c r="L543" s="71">
        <v>1.0273000000000001</v>
      </c>
      <c r="M543" s="71"/>
      <c r="N543" s="71">
        <v>0</v>
      </c>
      <c r="O543" s="71">
        <v>0</v>
      </c>
      <c r="P543" s="71">
        <v>57.768700000000003</v>
      </c>
    </row>
    <row r="544" spans="1:16" x14ac:dyDescent="0.25">
      <c r="A544" s="71" t="s">
        <v>480</v>
      </c>
      <c r="B544" s="71">
        <v>13618.0324</v>
      </c>
      <c r="C544" s="71">
        <v>231.56440000000001</v>
      </c>
      <c r="D544" s="71">
        <v>13849.596799999999</v>
      </c>
      <c r="E544" s="71">
        <v>13108.07</v>
      </c>
      <c r="F544" s="71">
        <v>4286.4502000000002</v>
      </c>
      <c r="G544" s="71">
        <v>2205.4049</v>
      </c>
      <c r="H544" s="71">
        <v>2345</v>
      </c>
      <c r="I544" s="71">
        <v>1815.6821</v>
      </c>
      <c r="J544" s="71">
        <v>396.98840000000001</v>
      </c>
      <c r="K544" s="71">
        <v>2001</v>
      </c>
      <c r="L544" s="71">
        <v>331.00540000000001</v>
      </c>
      <c r="M544" s="71">
        <v>1001.9968</v>
      </c>
      <c r="N544" s="71">
        <v>454.5992</v>
      </c>
      <c r="O544" s="71">
        <v>0</v>
      </c>
      <c r="P544" s="73">
        <v>17908.5861</v>
      </c>
    </row>
    <row r="545" spans="1:16" x14ac:dyDescent="0.25">
      <c r="A545" s="71" t="s">
        <v>482</v>
      </c>
      <c r="B545" s="73">
        <v>737.51199999999994</v>
      </c>
      <c r="C545" s="71">
        <v>21.421399999999998</v>
      </c>
      <c r="D545" s="73">
        <v>758.93340000000001</v>
      </c>
      <c r="E545" s="73">
        <v>791.92</v>
      </c>
      <c r="F545" s="71">
        <v>234.88990000000001</v>
      </c>
      <c r="G545" s="71">
        <v>139.25749999999999</v>
      </c>
      <c r="H545" s="71">
        <v>80</v>
      </c>
      <c r="I545" s="71">
        <v>99.496200000000002</v>
      </c>
      <c r="J545" s="71"/>
      <c r="K545" s="71"/>
      <c r="L545" s="71">
        <v>18.138500000000001</v>
      </c>
      <c r="M545" s="71"/>
      <c r="N545" s="71">
        <v>21.271100000000001</v>
      </c>
      <c r="O545" s="71">
        <v>0</v>
      </c>
      <c r="P545" s="73">
        <v>919.46199999999999</v>
      </c>
    </row>
    <row r="546" spans="1:16" x14ac:dyDescent="0.25">
      <c r="A546" s="71" t="s">
        <v>483</v>
      </c>
      <c r="B546" s="71">
        <v>803.15409999999997</v>
      </c>
      <c r="C546" s="71">
        <v>20.238600000000002</v>
      </c>
      <c r="D546" s="71">
        <v>823.39269999999999</v>
      </c>
      <c r="E546" s="71">
        <v>452</v>
      </c>
      <c r="F546" s="71">
        <v>254.84</v>
      </c>
      <c r="G546" s="71">
        <v>49.29</v>
      </c>
      <c r="H546" s="71">
        <v>142</v>
      </c>
      <c r="I546" s="71">
        <v>107.9468</v>
      </c>
      <c r="J546" s="71">
        <v>25.539899999999999</v>
      </c>
      <c r="K546" s="71">
        <v>162</v>
      </c>
      <c r="L546" s="71">
        <v>19.679099999999998</v>
      </c>
      <c r="M546" s="71">
        <v>85.392499999999998</v>
      </c>
      <c r="N546" s="71">
        <v>11.6516</v>
      </c>
      <c r="O546" s="71">
        <v>0</v>
      </c>
      <c r="P546" s="71">
        <v>995.26670000000001</v>
      </c>
    </row>
    <row r="547" spans="1:16" x14ac:dyDescent="0.25">
      <c r="A547" s="71" t="s">
        <v>484</v>
      </c>
      <c r="B547" s="71">
        <v>1995.4084</v>
      </c>
      <c r="C547" s="71">
        <v>65.354500000000002</v>
      </c>
      <c r="D547" s="71">
        <v>2060.7629000000002</v>
      </c>
      <c r="E547" s="71">
        <v>1910.06</v>
      </c>
      <c r="F547" s="71">
        <v>637.80610000000001</v>
      </c>
      <c r="G547" s="71">
        <v>318.06349999999998</v>
      </c>
      <c r="H547" s="71">
        <v>223</v>
      </c>
      <c r="I547" s="71">
        <v>270.166</v>
      </c>
      <c r="J547" s="71"/>
      <c r="K547" s="71">
        <v>405</v>
      </c>
      <c r="L547" s="71">
        <v>49.252200000000002</v>
      </c>
      <c r="M547" s="71">
        <v>213.4487</v>
      </c>
      <c r="N547" s="71">
        <v>60.716299999999997</v>
      </c>
      <c r="O547" s="71">
        <v>0</v>
      </c>
      <c r="P547" s="71">
        <v>2652.9913999999999</v>
      </c>
    </row>
    <row r="548" spans="1:16" x14ac:dyDescent="0.25">
      <c r="A548" s="71" t="s">
        <v>485</v>
      </c>
      <c r="B548" s="71">
        <v>425.49549999999999</v>
      </c>
      <c r="C548" s="71">
        <v>24.585000000000001</v>
      </c>
      <c r="D548" s="71">
        <v>450.08049999999997</v>
      </c>
      <c r="E548" s="71">
        <v>229</v>
      </c>
      <c r="F548" s="71">
        <v>139.29990000000001</v>
      </c>
      <c r="G548" s="71">
        <v>22.425000000000001</v>
      </c>
      <c r="H548" s="71">
        <v>56</v>
      </c>
      <c r="I548" s="71">
        <v>59.005600000000001</v>
      </c>
      <c r="J548" s="71"/>
      <c r="K548" s="71"/>
      <c r="L548" s="71">
        <v>10.7569</v>
      </c>
      <c r="M548" s="71"/>
      <c r="N548" s="71">
        <v>7.4071999999999996</v>
      </c>
      <c r="O548" s="71">
        <v>0</v>
      </c>
      <c r="P548" s="71">
        <v>479.91269999999997</v>
      </c>
    </row>
    <row r="549" spans="1:16" x14ac:dyDescent="0.25">
      <c r="A549" s="71" t="s">
        <v>486</v>
      </c>
      <c r="B549" s="73">
        <v>346.54430000000002</v>
      </c>
      <c r="C549" s="71"/>
      <c r="D549" s="73">
        <v>346.54430000000002</v>
      </c>
      <c r="E549" s="73">
        <v>239</v>
      </c>
      <c r="F549" s="71">
        <v>107.2555</v>
      </c>
      <c r="G549" s="71">
        <v>32.936100000000003</v>
      </c>
      <c r="H549" s="71">
        <v>34</v>
      </c>
      <c r="I549" s="71">
        <v>45.432000000000002</v>
      </c>
      <c r="J549" s="71"/>
      <c r="K549" s="71">
        <v>41</v>
      </c>
      <c r="L549" s="71">
        <v>8.2824000000000009</v>
      </c>
      <c r="M549" s="71">
        <v>19.630600000000001</v>
      </c>
      <c r="N549" s="71">
        <v>7.8464999999999998</v>
      </c>
      <c r="O549" s="71">
        <v>0</v>
      </c>
      <c r="P549" s="73">
        <v>406.95749999999998</v>
      </c>
    </row>
    <row r="550" spans="1:16" x14ac:dyDescent="0.25">
      <c r="A550" s="71" t="s">
        <v>487</v>
      </c>
      <c r="B550" s="73">
        <v>340.45350000000002</v>
      </c>
      <c r="C550" s="71">
        <v>16.0686</v>
      </c>
      <c r="D550" s="73">
        <v>356.52210000000002</v>
      </c>
      <c r="E550" s="71">
        <v>351.39</v>
      </c>
      <c r="F550" s="71">
        <v>110.3436</v>
      </c>
      <c r="G550" s="71">
        <v>60.261600000000001</v>
      </c>
      <c r="H550" s="71">
        <v>41</v>
      </c>
      <c r="I550" s="71">
        <v>46.74</v>
      </c>
      <c r="J550" s="71"/>
      <c r="K550" s="71"/>
      <c r="L550" s="71">
        <v>8.5208999999999993</v>
      </c>
      <c r="M550" s="71"/>
      <c r="N550" s="71">
        <v>0</v>
      </c>
      <c r="O550" s="71">
        <v>0</v>
      </c>
      <c r="P550" s="73">
        <v>416.78370000000001</v>
      </c>
    </row>
    <row r="551" spans="1:16" x14ac:dyDescent="0.25">
      <c r="A551" s="71" t="s">
        <v>488</v>
      </c>
      <c r="B551" s="71">
        <v>1902.0541000000001</v>
      </c>
      <c r="C551" s="71">
        <v>27.3645</v>
      </c>
      <c r="D551" s="71">
        <v>1929.4186</v>
      </c>
      <c r="E551" s="71">
        <v>1905.52</v>
      </c>
      <c r="F551" s="71">
        <v>597.15509999999995</v>
      </c>
      <c r="G551" s="71">
        <v>327.09120000000001</v>
      </c>
      <c r="H551" s="71">
        <v>263</v>
      </c>
      <c r="I551" s="71">
        <v>252.9468</v>
      </c>
      <c r="J551" s="71">
        <v>7.5399000000000003</v>
      </c>
      <c r="K551" s="71">
        <v>44</v>
      </c>
      <c r="L551" s="71">
        <v>46.113100000000003</v>
      </c>
      <c r="M551" s="71"/>
      <c r="N551" s="71">
        <v>46.313400000000001</v>
      </c>
      <c r="O551" s="71">
        <v>0</v>
      </c>
      <c r="P551" s="71">
        <v>2310.3631</v>
      </c>
    </row>
    <row r="552" spans="1:16" x14ac:dyDescent="0.25">
      <c r="A552" s="71" t="s">
        <v>490</v>
      </c>
      <c r="B552" s="71">
        <v>1389.4002</v>
      </c>
      <c r="C552" s="71"/>
      <c r="D552" s="71">
        <v>1389.4002</v>
      </c>
      <c r="E552" s="71">
        <v>881.1</v>
      </c>
      <c r="F552" s="71">
        <v>430.01940000000002</v>
      </c>
      <c r="G552" s="71">
        <v>112.7702</v>
      </c>
      <c r="H552" s="71">
        <v>116</v>
      </c>
      <c r="I552" s="71">
        <v>182.15039999999999</v>
      </c>
      <c r="J552" s="71"/>
      <c r="K552" s="71">
        <v>190</v>
      </c>
      <c r="L552" s="71">
        <v>33.206699999999998</v>
      </c>
      <c r="M552" s="71">
        <v>94.075999999999993</v>
      </c>
      <c r="N552" s="71">
        <v>24.357299999999999</v>
      </c>
      <c r="O552" s="71">
        <v>0</v>
      </c>
      <c r="P552" s="71">
        <v>1620.6036999999999</v>
      </c>
    </row>
    <row r="553" spans="1:16" x14ac:dyDescent="0.25">
      <c r="A553" s="71" t="s">
        <v>569</v>
      </c>
      <c r="B553" s="71">
        <v>572.1875</v>
      </c>
      <c r="C553" s="71">
        <v>7.7130999999999998</v>
      </c>
      <c r="D553" s="71">
        <v>579.90060000000005</v>
      </c>
      <c r="E553" s="71">
        <v>441</v>
      </c>
      <c r="F553" s="71">
        <v>179.47919999999999</v>
      </c>
      <c r="G553" s="71">
        <v>65.380200000000002</v>
      </c>
      <c r="H553" s="71">
        <v>65</v>
      </c>
      <c r="I553" s="71">
        <v>76.025000000000006</v>
      </c>
      <c r="J553" s="71"/>
      <c r="K553" s="71">
        <v>58</v>
      </c>
      <c r="L553" s="71">
        <v>13.8596</v>
      </c>
      <c r="M553" s="71">
        <v>26.484200000000001</v>
      </c>
      <c r="N553" s="71">
        <v>16.751000000000001</v>
      </c>
      <c r="O553" s="71">
        <v>0</v>
      </c>
      <c r="P553" s="71">
        <v>688.51599999999996</v>
      </c>
    </row>
    <row r="554" spans="1:16" x14ac:dyDescent="0.25">
      <c r="A554" s="71" t="s">
        <v>570</v>
      </c>
      <c r="B554" s="71">
        <v>375.27569999999997</v>
      </c>
      <c r="C554" s="71"/>
      <c r="D554" s="71">
        <v>375.27569999999997</v>
      </c>
      <c r="E554" s="71">
        <v>100</v>
      </c>
      <c r="F554" s="71">
        <v>116.1478</v>
      </c>
      <c r="G554" s="71"/>
      <c r="H554" s="71">
        <v>60</v>
      </c>
      <c r="I554" s="71">
        <v>49.198599999999999</v>
      </c>
      <c r="J554" s="71">
        <v>8.1010000000000009</v>
      </c>
      <c r="K554" s="71">
        <v>28</v>
      </c>
      <c r="L554" s="71">
        <v>8.9690999999999992</v>
      </c>
      <c r="M554" s="71">
        <v>11.4185</v>
      </c>
      <c r="N554" s="71">
        <v>2.4756</v>
      </c>
      <c r="O554" s="71">
        <v>0</v>
      </c>
      <c r="P554" s="71">
        <v>397.27080000000001</v>
      </c>
    </row>
    <row r="555" spans="1:16" x14ac:dyDescent="0.25">
      <c r="A555" s="71" t="s">
        <v>1129</v>
      </c>
      <c r="B555" s="71"/>
      <c r="C555" s="71"/>
      <c r="D555" s="71">
        <v>0</v>
      </c>
      <c r="E555" s="71"/>
      <c r="F555" s="71">
        <v>0</v>
      </c>
      <c r="G555" s="71"/>
      <c r="H555" s="71"/>
      <c r="I555" s="71">
        <v>0</v>
      </c>
      <c r="J555" s="71"/>
      <c r="K555" s="71"/>
      <c r="L555" s="71">
        <v>0</v>
      </c>
      <c r="M555" s="71"/>
      <c r="N555" s="71">
        <v>0</v>
      </c>
      <c r="O555" s="71">
        <v>0</v>
      </c>
      <c r="P555" s="71"/>
    </row>
    <row r="556" spans="1:16" x14ac:dyDescent="0.25">
      <c r="A556" s="71" t="s">
        <v>1131</v>
      </c>
      <c r="B556" s="71">
        <v>136.90549999999999</v>
      </c>
      <c r="C556" s="71"/>
      <c r="D556" s="71">
        <v>136.90549999999999</v>
      </c>
      <c r="E556" s="71">
        <v>120</v>
      </c>
      <c r="F556" s="71">
        <v>42.372300000000003</v>
      </c>
      <c r="G556" s="71">
        <v>19.4069</v>
      </c>
      <c r="H556" s="71">
        <v>19</v>
      </c>
      <c r="I556" s="71">
        <v>17.9483</v>
      </c>
      <c r="J556" s="71">
        <v>0.78879999999999995</v>
      </c>
      <c r="K556" s="71">
        <v>1</v>
      </c>
      <c r="L556" s="71">
        <v>3.2719999999999998</v>
      </c>
      <c r="M556" s="71"/>
      <c r="N556" s="71">
        <v>0</v>
      </c>
      <c r="O556" s="71">
        <v>0</v>
      </c>
      <c r="P556" s="71">
        <v>157.10120000000001</v>
      </c>
    </row>
    <row r="557" spans="1:16" x14ac:dyDescent="0.25">
      <c r="A557" s="71" t="s">
        <v>1133</v>
      </c>
      <c r="B557" s="71"/>
      <c r="C557" s="71"/>
      <c r="D557" s="71">
        <v>0</v>
      </c>
      <c r="E557" s="71"/>
      <c r="F557" s="71">
        <v>0</v>
      </c>
      <c r="G557" s="71"/>
      <c r="H557" s="71"/>
      <c r="I557" s="71">
        <v>0</v>
      </c>
      <c r="J557" s="71"/>
      <c r="K557" s="71"/>
      <c r="L557" s="71">
        <v>0</v>
      </c>
      <c r="M557" s="71"/>
      <c r="N557" s="71">
        <v>0</v>
      </c>
      <c r="O557" s="71">
        <v>0</v>
      </c>
      <c r="P557" s="71"/>
    </row>
    <row r="558" spans="1:16" x14ac:dyDescent="0.25">
      <c r="A558" s="71" t="s">
        <v>1224</v>
      </c>
      <c r="B558" s="71">
        <v>401.60539999999997</v>
      </c>
      <c r="C558" s="71">
        <v>35.183700000000002</v>
      </c>
      <c r="D558" s="71">
        <v>436.78910000000002</v>
      </c>
      <c r="E558" s="71">
        <v>299</v>
      </c>
      <c r="F558" s="71">
        <v>135.18620000000001</v>
      </c>
      <c r="G558" s="71">
        <v>40.953400000000002</v>
      </c>
      <c r="H558" s="71">
        <v>79</v>
      </c>
      <c r="I558" s="71">
        <v>57.263100000000001</v>
      </c>
      <c r="J558" s="71">
        <v>16.302700000000002</v>
      </c>
      <c r="K558" s="71">
        <v>2</v>
      </c>
      <c r="L558" s="71">
        <v>10.439299999999999</v>
      </c>
      <c r="M558" s="71"/>
      <c r="N558" s="71">
        <v>0</v>
      </c>
      <c r="O558" s="71">
        <v>0</v>
      </c>
      <c r="P558" s="71">
        <v>494.04520000000002</v>
      </c>
    </row>
    <row r="559" spans="1:16" x14ac:dyDescent="0.25">
      <c r="A559" s="71" t="s">
        <v>1225</v>
      </c>
      <c r="B559" s="71">
        <v>129.18459999999999</v>
      </c>
      <c r="C559" s="71">
        <v>1.7016</v>
      </c>
      <c r="D559" s="71">
        <v>130.8862</v>
      </c>
      <c r="E559" s="71">
        <v>36</v>
      </c>
      <c r="F559" s="71">
        <v>40.509300000000003</v>
      </c>
      <c r="G559" s="71"/>
      <c r="H559" s="71">
        <v>12</v>
      </c>
      <c r="I559" s="71">
        <v>17.159199999999998</v>
      </c>
      <c r="J559" s="71"/>
      <c r="K559" s="71"/>
      <c r="L559" s="71">
        <v>3.1282000000000001</v>
      </c>
      <c r="M559" s="71"/>
      <c r="N559" s="71">
        <v>0</v>
      </c>
      <c r="O559" s="71">
        <v>0</v>
      </c>
      <c r="P559" s="71">
        <v>130.8862</v>
      </c>
    </row>
    <row r="560" spans="1:16" x14ac:dyDescent="0.25">
      <c r="A560" s="71" t="s">
        <v>1237</v>
      </c>
      <c r="B560" s="71">
        <v>259.85340000000002</v>
      </c>
      <c r="C560" s="71">
        <v>20.448399999999999</v>
      </c>
      <c r="D560" s="71">
        <v>280.30180000000001</v>
      </c>
      <c r="E560" s="71">
        <v>224.56</v>
      </c>
      <c r="F560" s="71">
        <v>86.753399999999999</v>
      </c>
      <c r="G560" s="71">
        <v>34.451599999999999</v>
      </c>
      <c r="H560" s="71">
        <v>24</v>
      </c>
      <c r="I560" s="71">
        <v>36.747599999999998</v>
      </c>
      <c r="J560" s="71"/>
      <c r="K560" s="71">
        <v>5</v>
      </c>
      <c r="L560" s="71">
        <v>6.6992000000000003</v>
      </c>
      <c r="M560" s="71"/>
      <c r="N560" s="71">
        <v>0</v>
      </c>
      <c r="O560" s="71">
        <v>0</v>
      </c>
      <c r="P560" s="71">
        <v>314.7534</v>
      </c>
    </row>
    <row r="561" spans="1:16" x14ac:dyDescent="0.25">
      <c r="A561" s="71" t="s">
        <v>1243</v>
      </c>
      <c r="B561" s="71">
        <v>61.414099999999998</v>
      </c>
      <c r="C561" s="71"/>
      <c r="D561" s="71">
        <v>61.414099999999998</v>
      </c>
      <c r="E561" s="71">
        <v>58.93</v>
      </c>
      <c r="F561" s="71">
        <v>19.0077</v>
      </c>
      <c r="G561" s="71">
        <v>9.9806000000000008</v>
      </c>
      <c r="H561" s="71">
        <v>5</v>
      </c>
      <c r="I561" s="71">
        <v>8.0513999999999992</v>
      </c>
      <c r="J561" s="71"/>
      <c r="K561" s="71"/>
      <c r="L561" s="71">
        <v>1.4678</v>
      </c>
      <c r="M561" s="71"/>
      <c r="N561" s="71">
        <v>0</v>
      </c>
      <c r="O561" s="71">
        <v>0</v>
      </c>
      <c r="P561" s="71">
        <v>71.3947</v>
      </c>
    </row>
    <row r="562" spans="1:16" x14ac:dyDescent="0.25">
      <c r="A562" s="71" t="s">
        <v>1245</v>
      </c>
      <c r="B562" s="71"/>
      <c r="C562" s="71"/>
      <c r="D562" s="71">
        <v>0</v>
      </c>
      <c r="E562" s="71"/>
      <c r="F562" s="71">
        <v>0</v>
      </c>
      <c r="G562" s="71"/>
      <c r="H562" s="71"/>
      <c r="I562" s="71">
        <v>0</v>
      </c>
      <c r="J562" s="71"/>
      <c r="K562" s="71"/>
      <c r="L562" s="71">
        <v>0</v>
      </c>
      <c r="M562" s="71"/>
      <c r="N562" s="71">
        <v>0</v>
      </c>
      <c r="O562" s="71">
        <v>0</v>
      </c>
      <c r="P562" s="71"/>
    </row>
    <row r="563" spans="1:16" x14ac:dyDescent="0.25">
      <c r="A563" t="s">
        <v>496</v>
      </c>
      <c r="B563">
        <v>487.42509999999999</v>
      </c>
      <c r="D563">
        <v>487.42509999999999</v>
      </c>
      <c r="E563">
        <v>498</v>
      </c>
      <c r="F563">
        <v>150.85810000000001</v>
      </c>
      <c r="G563">
        <v>86.785499999999999</v>
      </c>
      <c r="H563">
        <v>146</v>
      </c>
      <c r="I563">
        <v>63.901400000000002</v>
      </c>
      <c r="J563">
        <v>61.573900000000002</v>
      </c>
      <c r="L563">
        <v>11.6495</v>
      </c>
      <c r="N563" s="71">
        <v>0</v>
      </c>
      <c r="O563" s="71">
        <v>0</v>
      </c>
      <c r="P563">
        <v>635.78449999999998</v>
      </c>
    </row>
  </sheetData>
  <sortState xmlns:xlrd2="http://schemas.microsoft.com/office/spreadsheetml/2017/richdata2" ref="A2:R562">
    <sortCondition ref="A2:A56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70"/>
  <sheetViews>
    <sheetView workbookViewId="0">
      <selection activeCell="E190" sqref="E190"/>
    </sheetView>
  </sheetViews>
  <sheetFormatPr defaultRowHeight="15" x14ac:dyDescent="0.25"/>
  <cols>
    <col min="1" max="1" width="9.7109375" style="39" bestFit="1" customWidth="1"/>
    <col min="3" max="3" width="36" bestFit="1" customWidth="1"/>
    <col min="4" max="4" width="14.85546875" bestFit="1" customWidth="1"/>
  </cols>
  <sheetData>
    <row r="1" spans="1:4" x14ac:dyDescent="0.25">
      <c r="A1" s="39" t="s">
        <v>1152</v>
      </c>
      <c r="B1" t="s">
        <v>1153</v>
      </c>
      <c r="C1" t="s">
        <v>1154</v>
      </c>
      <c r="D1" t="s">
        <v>1164</v>
      </c>
    </row>
    <row r="2" spans="1:4" x14ac:dyDescent="0.25">
      <c r="A2" s="39" t="s">
        <v>10</v>
      </c>
      <c r="B2">
        <v>1090</v>
      </c>
      <c r="C2" t="s">
        <v>571</v>
      </c>
      <c r="D2" t="s">
        <v>8</v>
      </c>
    </row>
    <row r="3" spans="1:4" x14ac:dyDescent="0.25">
      <c r="A3" s="39" t="s">
        <v>11</v>
      </c>
      <c r="B3">
        <v>1091</v>
      </c>
      <c r="C3" t="s">
        <v>574</v>
      </c>
      <c r="D3" t="s">
        <v>8</v>
      </c>
    </row>
    <row r="4" spans="1:4" x14ac:dyDescent="0.25">
      <c r="A4" s="39" t="s">
        <v>12</v>
      </c>
      <c r="B4">
        <v>1092</v>
      </c>
      <c r="C4" t="s">
        <v>575</v>
      </c>
      <c r="D4" t="s">
        <v>8</v>
      </c>
    </row>
    <row r="5" spans="1:4" x14ac:dyDescent="0.25">
      <c r="A5" s="39" t="s">
        <v>13</v>
      </c>
      <c r="B5">
        <v>2089</v>
      </c>
      <c r="C5" t="s">
        <v>576</v>
      </c>
      <c r="D5" t="s">
        <v>8</v>
      </c>
    </row>
    <row r="6" spans="1:4" x14ac:dyDescent="0.25">
      <c r="A6" s="39" t="s">
        <v>497</v>
      </c>
      <c r="B6">
        <v>2090</v>
      </c>
      <c r="C6" t="s">
        <v>577</v>
      </c>
      <c r="D6" t="s">
        <v>7</v>
      </c>
    </row>
    <row r="7" spans="1:4" x14ac:dyDescent="0.25">
      <c r="A7" s="39" t="s">
        <v>14</v>
      </c>
      <c r="B7">
        <v>2097</v>
      </c>
      <c r="C7" t="s">
        <v>578</v>
      </c>
      <c r="D7" t="s">
        <v>8</v>
      </c>
    </row>
    <row r="8" spans="1:4" x14ac:dyDescent="0.25">
      <c r="A8" s="39" t="s">
        <v>15</v>
      </c>
      <c r="B8">
        <v>3031</v>
      </c>
      <c r="C8" t="s">
        <v>579</v>
      </c>
      <c r="D8" t="s">
        <v>8</v>
      </c>
    </row>
    <row r="9" spans="1:4" x14ac:dyDescent="0.25">
      <c r="A9" s="39" t="s">
        <v>16</v>
      </c>
      <c r="B9">
        <v>3032</v>
      </c>
      <c r="C9" t="s">
        <v>580</v>
      </c>
      <c r="D9" t="s">
        <v>8</v>
      </c>
    </row>
    <row r="10" spans="1:4" x14ac:dyDescent="0.25">
      <c r="A10" s="39" t="s">
        <v>17</v>
      </c>
      <c r="B10">
        <v>3033</v>
      </c>
      <c r="C10" t="s">
        <v>581</v>
      </c>
      <c r="D10" t="s">
        <v>8</v>
      </c>
    </row>
    <row r="11" spans="1:4" x14ac:dyDescent="0.25">
      <c r="A11" s="39" t="s">
        <v>18</v>
      </c>
      <c r="B11">
        <v>4106</v>
      </c>
      <c r="C11" t="s">
        <v>582</v>
      </c>
      <c r="D11" t="s">
        <v>8</v>
      </c>
    </row>
    <row r="12" spans="1:4" x14ac:dyDescent="0.25">
      <c r="A12" s="39" t="s">
        <v>19</v>
      </c>
      <c r="B12">
        <v>4109</v>
      </c>
      <c r="C12" t="s">
        <v>583</v>
      </c>
      <c r="D12" t="s">
        <v>8</v>
      </c>
    </row>
    <row r="13" spans="1:4" x14ac:dyDescent="0.25">
      <c r="A13" s="39" t="s">
        <v>20</v>
      </c>
      <c r="B13">
        <v>4110</v>
      </c>
      <c r="C13" t="s">
        <v>584</v>
      </c>
      <c r="D13" t="s">
        <v>8</v>
      </c>
    </row>
    <row r="14" spans="1:4" x14ac:dyDescent="0.25">
      <c r="A14" s="39" t="s">
        <v>21</v>
      </c>
      <c r="B14">
        <v>5120</v>
      </c>
      <c r="C14" t="s">
        <v>585</v>
      </c>
      <c r="D14" t="s">
        <v>8</v>
      </c>
    </row>
    <row r="15" spans="1:4" x14ac:dyDescent="0.25">
      <c r="A15" s="39" t="s">
        <v>22</v>
      </c>
      <c r="B15">
        <v>5121</v>
      </c>
      <c r="C15" t="s">
        <v>586</v>
      </c>
      <c r="D15" t="s">
        <v>8</v>
      </c>
    </row>
    <row r="16" spans="1:4" x14ac:dyDescent="0.25">
      <c r="A16" s="39" t="s">
        <v>23</v>
      </c>
      <c r="B16">
        <v>5122</v>
      </c>
      <c r="C16" t="s">
        <v>587</v>
      </c>
      <c r="D16" t="s">
        <v>8</v>
      </c>
    </row>
    <row r="17" spans="1:4" x14ac:dyDescent="0.25">
      <c r="A17" s="39" t="s">
        <v>24</v>
      </c>
      <c r="B17">
        <v>5123</v>
      </c>
      <c r="C17" t="s">
        <v>588</v>
      </c>
      <c r="D17" t="s">
        <v>8</v>
      </c>
    </row>
    <row r="18" spans="1:4" x14ac:dyDescent="0.25">
      <c r="A18" s="39" t="s">
        <v>25</v>
      </c>
      <c r="B18">
        <v>5124</v>
      </c>
      <c r="C18" t="s">
        <v>589</v>
      </c>
      <c r="D18" t="s">
        <v>8</v>
      </c>
    </row>
    <row r="19" spans="1:4" x14ac:dyDescent="0.25">
      <c r="A19" s="39" t="s">
        <v>498</v>
      </c>
      <c r="B19">
        <v>5127</v>
      </c>
      <c r="C19" t="s">
        <v>590</v>
      </c>
      <c r="D19" t="s">
        <v>7</v>
      </c>
    </row>
    <row r="20" spans="1:4" x14ac:dyDescent="0.25">
      <c r="A20" s="39" t="s">
        <v>26</v>
      </c>
      <c r="B20">
        <v>5128</v>
      </c>
      <c r="C20" t="s">
        <v>591</v>
      </c>
      <c r="D20" t="s">
        <v>8</v>
      </c>
    </row>
    <row r="21" spans="1:4" x14ac:dyDescent="0.25">
      <c r="A21" s="39" t="s">
        <v>27</v>
      </c>
      <c r="B21">
        <v>6101</v>
      </c>
      <c r="C21" t="s">
        <v>592</v>
      </c>
      <c r="D21" t="s">
        <v>8</v>
      </c>
    </row>
    <row r="22" spans="1:4" x14ac:dyDescent="0.25">
      <c r="A22" s="39" t="s">
        <v>28</v>
      </c>
      <c r="B22">
        <v>6103</v>
      </c>
      <c r="C22" t="s">
        <v>593</v>
      </c>
      <c r="D22" t="s">
        <v>8</v>
      </c>
    </row>
    <row r="23" spans="1:4" x14ac:dyDescent="0.25">
      <c r="A23" s="39" t="s">
        <v>29</v>
      </c>
      <c r="B23">
        <v>6104</v>
      </c>
      <c r="C23" t="s">
        <v>594</v>
      </c>
      <c r="D23" t="s">
        <v>8</v>
      </c>
    </row>
    <row r="24" spans="1:4" x14ac:dyDescent="0.25">
      <c r="A24" s="39" t="s">
        <v>30</v>
      </c>
      <c r="B24">
        <v>7121</v>
      </c>
      <c r="C24" t="s">
        <v>595</v>
      </c>
      <c r="D24" t="s">
        <v>8</v>
      </c>
    </row>
    <row r="25" spans="1:4" x14ac:dyDescent="0.25">
      <c r="A25" s="39" t="s">
        <v>31</v>
      </c>
      <c r="B25">
        <v>7122</v>
      </c>
      <c r="C25" t="s">
        <v>596</v>
      </c>
      <c r="D25" t="s">
        <v>8</v>
      </c>
    </row>
    <row r="26" spans="1:4" x14ac:dyDescent="0.25">
      <c r="A26" s="39" t="s">
        <v>32</v>
      </c>
      <c r="B26">
        <v>7123</v>
      </c>
      <c r="C26" t="s">
        <v>597</v>
      </c>
      <c r="D26" t="s">
        <v>8</v>
      </c>
    </row>
    <row r="27" spans="1:4" x14ac:dyDescent="0.25">
      <c r="A27" s="39" t="s">
        <v>33</v>
      </c>
      <c r="B27">
        <v>7124</v>
      </c>
      <c r="C27" t="s">
        <v>598</v>
      </c>
      <c r="D27" t="s">
        <v>8</v>
      </c>
    </row>
    <row r="28" spans="1:4" x14ac:dyDescent="0.25">
      <c r="A28" s="39" t="s">
        <v>34</v>
      </c>
      <c r="B28">
        <v>7125</v>
      </c>
      <c r="C28" t="s">
        <v>599</v>
      </c>
      <c r="D28" t="s">
        <v>8</v>
      </c>
    </row>
    <row r="29" spans="1:4" x14ac:dyDescent="0.25">
      <c r="A29" s="39" t="s">
        <v>499</v>
      </c>
      <c r="B29">
        <v>7126</v>
      </c>
      <c r="C29" t="s">
        <v>600</v>
      </c>
      <c r="D29" t="s">
        <v>7</v>
      </c>
    </row>
    <row r="30" spans="1:4" x14ac:dyDescent="0.25">
      <c r="A30" s="39" t="s">
        <v>35</v>
      </c>
      <c r="B30">
        <v>7129</v>
      </c>
      <c r="C30" t="s">
        <v>601</v>
      </c>
      <c r="D30" t="s">
        <v>8</v>
      </c>
    </row>
    <row r="31" spans="1:4" x14ac:dyDescent="0.25">
      <c r="A31" s="39" t="s">
        <v>36</v>
      </c>
      <c r="B31">
        <v>8106</v>
      </c>
      <c r="C31" t="s">
        <v>602</v>
      </c>
      <c r="D31" t="s">
        <v>8</v>
      </c>
    </row>
    <row r="32" spans="1:4" x14ac:dyDescent="0.25">
      <c r="A32" s="39" t="s">
        <v>37</v>
      </c>
      <c r="B32">
        <v>8107</v>
      </c>
      <c r="C32" t="s">
        <v>603</v>
      </c>
      <c r="D32" t="s">
        <v>8</v>
      </c>
    </row>
    <row r="33" spans="1:4" x14ac:dyDescent="0.25">
      <c r="A33" s="39" t="s">
        <v>38</v>
      </c>
      <c r="B33">
        <v>8111</v>
      </c>
      <c r="C33" t="s">
        <v>604</v>
      </c>
      <c r="D33" t="s">
        <v>8</v>
      </c>
    </row>
    <row r="34" spans="1:4" x14ac:dyDescent="0.25">
      <c r="A34" s="39" t="s">
        <v>39</v>
      </c>
      <c r="B34">
        <v>9077</v>
      </c>
      <c r="C34" t="s">
        <v>605</v>
      </c>
      <c r="D34" t="s">
        <v>8</v>
      </c>
    </row>
    <row r="35" spans="1:4" x14ac:dyDescent="0.25">
      <c r="A35" s="39" t="s">
        <v>40</v>
      </c>
      <c r="B35">
        <v>9078</v>
      </c>
      <c r="C35" t="s">
        <v>606</v>
      </c>
      <c r="D35" t="s">
        <v>8</v>
      </c>
    </row>
    <row r="36" spans="1:4" x14ac:dyDescent="0.25">
      <c r="A36" s="39" t="s">
        <v>41</v>
      </c>
      <c r="B36">
        <v>9079</v>
      </c>
      <c r="C36" t="s">
        <v>607</v>
      </c>
      <c r="D36" t="s">
        <v>8</v>
      </c>
    </row>
    <row r="37" spans="1:4" x14ac:dyDescent="0.25">
      <c r="A37" s="39" t="s">
        <v>42</v>
      </c>
      <c r="B37">
        <v>9080</v>
      </c>
      <c r="C37" t="s">
        <v>608</v>
      </c>
      <c r="D37" t="s">
        <v>8</v>
      </c>
    </row>
    <row r="38" spans="1:4" x14ac:dyDescent="0.25">
      <c r="A38" s="39" t="s">
        <v>43</v>
      </c>
      <c r="B38">
        <v>10087</v>
      </c>
      <c r="C38" t="s">
        <v>609</v>
      </c>
      <c r="D38" t="s">
        <v>8</v>
      </c>
    </row>
    <row r="39" spans="1:4" x14ac:dyDescent="0.25">
      <c r="A39" s="39" t="s">
        <v>44</v>
      </c>
      <c r="B39">
        <v>10089</v>
      </c>
      <c r="C39" t="s">
        <v>610</v>
      </c>
      <c r="D39" t="s">
        <v>8</v>
      </c>
    </row>
    <row r="40" spans="1:4" x14ac:dyDescent="0.25">
      <c r="A40" s="39" t="s">
        <v>45</v>
      </c>
      <c r="B40">
        <v>10090</v>
      </c>
      <c r="C40" t="s">
        <v>611</v>
      </c>
      <c r="D40" t="s">
        <v>8</v>
      </c>
    </row>
    <row r="41" spans="1:4" x14ac:dyDescent="0.25">
      <c r="A41" s="39" t="s">
        <v>46</v>
      </c>
      <c r="B41">
        <v>10091</v>
      </c>
      <c r="C41" t="s">
        <v>612</v>
      </c>
      <c r="D41" t="s">
        <v>8</v>
      </c>
    </row>
    <row r="42" spans="1:4" x14ac:dyDescent="0.25">
      <c r="A42" s="39" t="s">
        <v>47</v>
      </c>
      <c r="B42">
        <v>10092</v>
      </c>
      <c r="C42" t="s">
        <v>613</v>
      </c>
      <c r="D42" t="s">
        <v>8</v>
      </c>
    </row>
    <row r="43" spans="1:4" x14ac:dyDescent="0.25">
      <c r="A43" s="39" t="s">
        <v>48</v>
      </c>
      <c r="B43">
        <v>10093</v>
      </c>
      <c r="C43" t="s">
        <v>614</v>
      </c>
      <c r="D43" t="s">
        <v>8</v>
      </c>
    </row>
    <row r="44" spans="1:4" x14ac:dyDescent="0.25">
      <c r="A44" s="39" t="s">
        <v>49</v>
      </c>
      <c r="B44">
        <v>11076</v>
      </c>
      <c r="C44" t="s">
        <v>615</v>
      </c>
      <c r="D44" t="s">
        <v>8</v>
      </c>
    </row>
    <row r="45" spans="1:4" x14ac:dyDescent="0.25">
      <c r="A45" s="39" t="s">
        <v>50</v>
      </c>
      <c r="B45">
        <v>11078</v>
      </c>
      <c r="C45" t="s">
        <v>616</v>
      </c>
      <c r="D45" t="s">
        <v>8</v>
      </c>
    </row>
    <row r="46" spans="1:4" x14ac:dyDescent="0.25">
      <c r="A46" s="39" t="s">
        <v>51</v>
      </c>
      <c r="B46">
        <v>11079</v>
      </c>
      <c r="C46" t="s">
        <v>617</v>
      </c>
      <c r="D46" t="s">
        <v>8</v>
      </c>
    </row>
    <row r="47" spans="1:4" x14ac:dyDescent="0.25">
      <c r="A47" s="39" t="s">
        <v>52</v>
      </c>
      <c r="B47">
        <v>11082</v>
      </c>
      <c r="C47" t="s">
        <v>618</v>
      </c>
      <c r="D47" t="s">
        <v>8</v>
      </c>
    </row>
    <row r="48" spans="1:4" x14ac:dyDescent="0.25">
      <c r="A48" s="39" t="s">
        <v>53</v>
      </c>
      <c r="B48">
        <v>12108</v>
      </c>
      <c r="C48" t="s">
        <v>619</v>
      </c>
      <c r="D48" t="s">
        <v>8</v>
      </c>
    </row>
    <row r="49" spans="1:4" x14ac:dyDescent="0.25">
      <c r="A49" s="39" t="s">
        <v>54</v>
      </c>
      <c r="B49">
        <v>12109</v>
      </c>
      <c r="C49" t="s">
        <v>620</v>
      </c>
      <c r="D49" t="s">
        <v>8</v>
      </c>
    </row>
    <row r="50" spans="1:4" x14ac:dyDescent="0.25">
      <c r="A50" s="39" t="s">
        <v>55</v>
      </c>
      <c r="B50">
        <v>12110</v>
      </c>
      <c r="C50" t="s">
        <v>621</v>
      </c>
      <c r="D50" t="s">
        <v>8</v>
      </c>
    </row>
    <row r="51" spans="1:4" x14ac:dyDescent="0.25">
      <c r="A51" s="39" t="s">
        <v>56</v>
      </c>
      <c r="B51">
        <v>13054</v>
      </c>
      <c r="C51" t="s">
        <v>622</v>
      </c>
      <c r="D51" t="s">
        <v>8</v>
      </c>
    </row>
    <row r="52" spans="1:4" x14ac:dyDescent="0.25">
      <c r="A52" s="39" t="s">
        <v>57</v>
      </c>
      <c r="B52">
        <v>13055</v>
      </c>
      <c r="C52" t="s">
        <v>623</v>
      </c>
      <c r="D52" t="s">
        <v>8</v>
      </c>
    </row>
    <row r="53" spans="1:4" x14ac:dyDescent="0.25">
      <c r="A53" s="39" t="s">
        <v>500</v>
      </c>
      <c r="B53">
        <v>13057</v>
      </c>
      <c r="C53" t="s">
        <v>624</v>
      </c>
      <c r="D53" t="s">
        <v>7</v>
      </c>
    </row>
    <row r="54" spans="1:4" x14ac:dyDescent="0.25">
      <c r="A54" s="39" t="s">
        <v>501</v>
      </c>
      <c r="B54">
        <v>13058</v>
      </c>
      <c r="C54" t="s">
        <v>625</v>
      </c>
      <c r="D54" t="s">
        <v>7</v>
      </c>
    </row>
    <row r="55" spans="1:4" x14ac:dyDescent="0.25">
      <c r="A55" s="39" t="s">
        <v>58</v>
      </c>
      <c r="B55">
        <v>13059</v>
      </c>
      <c r="C55" t="s">
        <v>626</v>
      </c>
      <c r="D55" t="s">
        <v>8</v>
      </c>
    </row>
    <row r="56" spans="1:4" x14ac:dyDescent="0.25">
      <c r="A56" s="39" t="s">
        <v>502</v>
      </c>
      <c r="B56">
        <v>13060</v>
      </c>
      <c r="C56" t="s">
        <v>627</v>
      </c>
      <c r="D56" t="s">
        <v>7</v>
      </c>
    </row>
    <row r="57" spans="1:4" x14ac:dyDescent="0.25">
      <c r="A57" s="39" t="s">
        <v>59</v>
      </c>
      <c r="B57">
        <v>13061</v>
      </c>
      <c r="C57" t="s">
        <v>628</v>
      </c>
      <c r="D57" t="s">
        <v>8</v>
      </c>
    </row>
    <row r="58" spans="1:4" x14ac:dyDescent="0.25">
      <c r="A58" s="39" t="s">
        <v>503</v>
      </c>
      <c r="B58">
        <v>13062</v>
      </c>
      <c r="C58" t="s">
        <v>629</v>
      </c>
      <c r="D58" t="s">
        <v>7</v>
      </c>
    </row>
    <row r="59" spans="1:4" x14ac:dyDescent="0.25">
      <c r="A59" s="39" t="s">
        <v>60</v>
      </c>
      <c r="B59">
        <v>14126</v>
      </c>
      <c r="C59" t="s">
        <v>630</v>
      </c>
      <c r="D59" t="s">
        <v>8</v>
      </c>
    </row>
    <row r="60" spans="1:4" x14ac:dyDescent="0.25">
      <c r="A60" s="39" t="s">
        <v>61</v>
      </c>
      <c r="B60">
        <v>14127</v>
      </c>
      <c r="C60" t="s">
        <v>631</v>
      </c>
      <c r="D60" t="s">
        <v>8</v>
      </c>
    </row>
    <row r="61" spans="1:4" x14ac:dyDescent="0.25">
      <c r="A61" s="39" t="s">
        <v>62</v>
      </c>
      <c r="B61">
        <v>14129</v>
      </c>
      <c r="C61" t="s">
        <v>632</v>
      </c>
      <c r="D61" t="s">
        <v>8</v>
      </c>
    </row>
    <row r="62" spans="1:4" x14ac:dyDescent="0.25">
      <c r="A62" s="39" t="s">
        <v>63</v>
      </c>
      <c r="B62">
        <v>14130</v>
      </c>
      <c r="C62" t="s">
        <v>633</v>
      </c>
      <c r="D62" t="s">
        <v>8</v>
      </c>
    </row>
    <row r="63" spans="1:4" x14ac:dyDescent="0.25">
      <c r="A63" s="39" t="s">
        <v>64</v>
      </c>
      <c r="B63">
        <v>15001</v>
      </c>
      <c r="C63" t="s">
        <v>634</v>
      </c>
      <c r="D63" t="s">
        <v>8</v>
      </c>
    </row>
    <row r="64" spans="1:4" x14ac:dyDescent="0.25">
      <c r="A64" s="39" t="s">
        <v>65</v>
      </c>
      <c r="B64">
        <v>15002</v>
      </c>
      <c r="C64" t="s">
        <v>635</v>
      </c>
      <c r="D64" t="s">
        <v>8</v>
      </c>
    </row>
    <row r="65" spans="1:4" x14ac:dyDescent="0.25">
      <c r="A65" s="39" t="s">
        <v>66</v>
      </c>
      <c r="B65">
        <v>15003</v>
      </c>
      <c r="C65" t="s">
        <v>636</v>
      </c>
      <c r="D65" t="s">
        <v>8</v>
      </c>
    </row>
    <row r="66" spans="1:4" x14ac:dyDescent="0.25">
      <c r="A66" s="39" t="s">
        <v>67</v>
      </c>
      <c r="B66">
        <v>15004</v>
      </c>
      <c r="C66" t="s">
        <v>637</v>
      </c>
      <c r="D66" t="s">
        <v>8</v>
      </c>
    </row>
    <row r="67" spans="1:4" x14ac:dyDescent="0.25">
      <c r="A67" s="39" t="s">
        <v>68</v>
      </c>
      <c r="B67">
        <v>16090</v>
      </c>
      <c r="C67" t="s">
        <v>638</v>
      </c>
      <c r="D67" t="s">
        <v>8</v>
      </c>
    </row>
    <row r="68" spans="1:4" x14ac:dyDescent="0.25">
      <c r="A68" s="39" t="s">
        <v>69</v>
      </c>
      <c r="B68">
        <v>16092</v>
      </c>
      <c r="C68" t="s">
        <v>639</v>
      </c>
      <c r="D68" t="s">
        <v>8</v>
      </c>
    </row>
    <row r="69" spans="1:4" x14ac:dyDescent="0.25">
      <c r="A69" s="39" t="s">
        <v>70</v>
      </c>
      <c r="B69">
        <v>16094</v>
      </c>
      <c r="C69" t="s">
        <v>640</v>
      </c>
      <c r="D69" t="s">
        <v>8</v>
      </c>
    </row>
    <row r="70" spans="1:4" x14ac:dyDescent="0.25">
      <c r="A70" s="39" t="s">
        <v>71</v>
      </c>
      <c r="B70">
        <v>16096</v>
      </c>
      <c r="C70" t="s">
        <v>641</v>
      </c>
      <c r="D70" t="s">
        <v>8</v>
      </c>
    </row>
    <row r="71" spans="1:4" x14ac:dyDescent="0.25">
      <c r="A71" s="39" t="s">
        <v>504</v>
      </c>
      <c r="B71">
        <v>16097</v>
      </c>
      <c r="C71" t="s">
        <v>642</v>
      </c>
      <c r="D71" t="s">
        <v>7</v>
      </c>
    </row>
    <row r="72" spans="1:4" x14ac:dyDescent="0.25">
      <c r="A72" s="39" t="s">
        <v>72</v>
      </c>
      <c r="B72">
        <v>17121</v>
      </c>
      <c r="C72" t="s">
        <v>643</v>
      </c>
      <c r="D72" t="s">
        <v>8</v>
      </c>
    </row>
    <row r="73" spans="1:4" x14ac:dyDescent="0.25">
      <c r="A73" s="39" t="s">
        <v>73</v>
      </c>
      <c r="B73">
        <v>17122</v>
      </c>
      <c r="C73" t="s">
        <v>644</v>
      </c>
      <c r="D73" t="s">
        <v>8</v>
      </c>
    </row>
    <row r="74" spans="1:4" x14ac:dyDescent="0.25">
      <c r="A74" s="39" t="s">
        <v>74</v>
      </c>
      <c r="B74">
        <v>17124</v>
      </c>
      <c r="C74" t="s">
        <v>645</v>
      </c>
      <c r="D74" t="s">
        <v>8</v>
      </c>
    </row>
    <row r="75" spans="1:4" x14ac:dyDescent="0.25">
      <c r="A75" s="39" t="s">
        <v>75</v>
      </c>
      <c r="B75">
        <v>17125</v>
      </c>
      <c r="C75" t="s">
        <v>646</v>
      </c>
      <c r="D75" t="s">
        <v>8</v>
      </c>
    </row>
    <row r="76" spans="1:4" x14ac:dyDescent="0.25">
      <c r="A76" s="39" t="s">
        <v>76</v>
      </c>
      <c r="B76">
        <v>17126</v>
      </c>
      <c r="C76" t="s">
        <v>647</v>
      </c>
      <c r="D76" t="s">
        <v>8</v>
      </c>
    </row>
    <row r="77" spans="1:4" x14ac:dyDescent="0.25">
      <c r="A77" s="39" t="s">
        <v>77</v>
      </c>
      <c r="B77">
        <v>18047</v>
      </c>
      <c r="C77" t="s">
        <v>648</v>
      </c>
      <c r="D77" t="s">
        <v>8</v>
      </c>
    </row>
    <row r="78" spans="1:4" x14ac:dyDescent="0.25">
      <c r="A78" s="39" t="s">
        <v>78</v>
      </c>
      <c r="B78">
        <v>18050</v>
      </c>
      <c r="C78" t="s">
        <v>649</v>
      </c>
      <c r="D78" t="s">
        <v>8</v>
      </c>
    </row>
    <row r="79" spans="1:4" x14ac:dyDescent="0.25">
      <c r="A79" s="39" t="s">
        <v>79</v>
      </c>
      <c r="B79">
        <v>19139</v>
      </c>
      <c r="C79" t="s">
        <v>650</v>
      </c>
      <c r="D79" t="s">
        <v>8</v>
      </c>
    </row>
    <row r="80" spans="1:4" x14ac:dyDescent="0.25">
      <c r="A80" s="39" t="s">
        <v>505</v>
      </c>
      <c r="B80">
        <v>19140</v>
      </c>
      <c r="C80" t="s">
        <v>651</v>
      </c>
      <c r="D80" t="s">
        <v>7</v>
      </c>
    </row>
    <row r="81" spans="1:4" x14ac:dyDescent="0.25">
      <c r="A81" s="39" t="s">
        <v>80</v>
      </c>
      <c r="B81">
        <v>19142</v>
      </c>
      <c r="C81" t="s">
        <v>652</v>
      </c>
      <c r="D81" t="s">
        <v>8</v>
      </c>
    </row>
    <row r="82" spans="1:4" x14ac:dyDescent="0.25">
      <c r="A82" s="39" t="s">
        <v>81</v>
      </c>
      <c r="B82">
        <v>19144</v>
      </c>
      <c r="C82" t="s">
        <v>653</v>
      </c>
      <c r="D82" t="s">
        <v>8</v>
      </c>
    </row>
    <row r="83" spans="1:4" x14ac:dyDescent="0.25">
      <c r="A83" s="39" t="s">
        <v>506</v>
      </c>
      <c r="B83">
        <v>19147</v>
      </c>
      <c r="C83" t="s">
        <v>654</v>
      </c>
      <c r="D83" t="s">
        <v>7</v>
      </c>
    </row>
    <row r="84" spans="1:4" x14ac:dyDescent="0.25">
      <c r="A84" s="39" t="s">
        <v>82</v>
      </c>
      <c r="B84">
        <v>19148</v>
      </c>
      <c r="C84" t="s">
        <v>655</v>
      </c>
      <c r="D84" t="s">
        <v>8</v>
      </c>
    </row>
    <row r="85" spans="1:4" x14ac:dyDescent="0.25">
      <c r="A85" s="39" t="s">
        <v>83</v>
      </c>
      <c r="B85">
        <v>19149</v>
      </c>
      <c r="C85" t="s">
        <v>656</v>
      </c>
      <c r="D85" t="s">
        <v>8</v>
      </c>
    </row>
    <row r="86" spans="1:4" x14ac:dyDescent="0.25">
      <c r="A86" s="39" t="s">
        <v>84</v>
      </c>
      <c r="B86">
        <v>19150</v>
      </c>
      <c r="C86" t="s">
        <v>657</v>
      </c>
      <c r="D86" t="s">
        <v>8</v>
      </c>
    </row>
    <row r="87" spans="1:4" x14ac:dyDescent="0.25">
      <c r="A87" s="39" t="s">
        <v>85</v>
      </c>
      <c r="B87">
        <v>19151</v>
      </c>
      <c r="C87" t="s">
        <v>658</v>
      </c>
      <c r="D87" t="s">
        <v>8</v>
      </c>
    </row>
    <row r="88" spans="1:4" x14ac:dyDescent="0.25">
      <c r="A88" s="39" t="s">
        <v>86</v>
      </c>
      <c r="B88">
        <v>19152</v>
      </c>
      <c r="C88" t="s">
        <v>659</v>
      </c>
      <c r="D88" t="s">
        <v>8</v>
      </c>
    </row>
    <row r="89" spans="1:4" x14ac:dyDescent="0.25">
      <c r="A89" s="39" t="s">
        <v>88</v>
      </c>
      <c r="B89">
        <v>20001</v>
      </c>
      <c r="C89" t="s">
        <v>661</v>
      </c>
      <c r="D89" t="s">
        <v>8</v>
      </c>
    </row>
    <row r="90" spans="1:4" x14ac:dyDescent="0.25">
      <c r="A90" s="39" t="s">
        <v>89</v>
      </c>
      <c r="B90">
        <v>20002</v>
      </c>
      <c r="C90" t="s">
        <v>662</v>
      </c>
      <c r="D90" t="s">
        <v>8</v>
      </c>
    </row>
    <row r="91" spans="1:4" x14ac:dyDescent="0.25">
      <c r="A91" s="39" t="s">
        <v>90</v>
      </c>
      <c r="B91">
        <v>21148</v>
      </c>
      <c r="C91" t="s">
        <v>663</v>
      </c>
      <c r="D91" t="s">
        <v>8</v>
      </c>
    </row>
    <row r="92" spans="1:4" x14ac:dyDescent="0.25">
      <c r="A92" s="39" t="s">
        <v>91</v>
      </c>
      <c r="B92">
        <v>21149</v>
      </c>
      <c r="C92" t="s">
        <v>664</v>
      </c>
      <c r="D92" t="s">
        <v>8</v>
      </c>
    </row>
    <row r="93" spans="1:4" x14ac:dyDescent="0.25">
      <c r="A93" s="39" t="s">
        <v>92</v>
      </c>
      <c r="B93">
        <v>21150</v>
      </c>
      <c r="C93" t="s">
        <v>665</v>
      </c>
      <c r="D93" t="s">
        <v>8</v>
      </c>
    </row>
    <row r="94" spans="1:4" x14ac:dyDescent="0.25">
      <c r="A94" s="39" t="s">
        <v>93</v>
      </c>
      <c r="B94">
        <v>21151</v>
      </c>
      <c r="C94" t="s">
        <v>666</v>
      </c>
      <c r="D94" t="s">
        <v>8</v>
      </c>
    </row>
    <row r="95" spans="1:4" x14ac:dyDescent="0.25">
      <c r="A95" s="39" t="s">
        <v>94</v>
      </c>
      <c r="B95">
        <v>22088</v>
      </c>
      <c r="C95" t="s">
        <v>667</v>
      </c>
      <c r="D95" t="s">
        <v>8</v>
      </c>
    </row>
    <row r="96" spans="1:4" x14ac:dyDescent="0.25">
      <c r="A96" s="39" t="s">
        <v>95</v>
      </c>
      <c r="B96">
        <v>22089</v>
      </c>
      <c r="C96" t="s">
        <v>668</v>
      </c>
      <c r="D96" t="s">
        <v>8</v>
      </c>
    </row>
    <row r="97" spans="1:4" x14ac:dyDescent="0.25">
      <c r="A97" s="39" t="s">
        <v>96</v>
      </c>
      <c r="B97">
        <v>22090</v>
      </c>
      <c r="C97" t="s">
        <v>669</v>
      </c>
      <c r="D97" t="s">
        <v>8</v>
      </c>
    </row>
    <row r="98" spans="1:4" x14ac:dyDescent="0.25">
      <c r="A98" s="39" t="s">
        <v>97</v>
      </c>
      <c r="B98">
        <v>22091</v>
      </c>
      <c r="C98" t="s">
        <v>670</v>
      </c>
      <c r="D98" t="s">
        <v>8</v>
      </c>
    </row>
    <row r="99" spans="1:4" x14ac:dyDescent="0.25">
      <c r="A99" s="39" t="s">
        <v>98</v>
      </c>
      <c r="B99">
        <v>22092</v>
      </c>
      <c r="C99" t="s">
        <v>671</v>
      </c>
      <c r="D99" t="s">
        <v>8</v>
      </c>
    </row>
    <row r="100" spans="1:4" x14ac:dyDescent="0.25">
      <c r="A100" s="39" t="s">
        <v>99</v>
      </c>
      <c r="B100">
        <v>22093</v>
      </c>
      <c r="C100" t="s">
        <v>672</v>
      </c>
      <c r="D100" t="s">
        <v>8</v>
      </c>
    </row>
    <row r="101" spans="1:4" x14ac:dyDescent="0.25">
      <c r="A101" s="39" t="s">
        <v>100</v>
      </c>
      <c r="B101">
        <v>22094</v>
      </c>
      <c r="C101" t="s">
        <v>673</v>
      </c>
      <c r="D101" t="s">
        <v>8</v>
      </c>
    </row>
    <row r="102" spans="1:4" x14ac:dyDescent="0.25">
      <c r="A102" s="39" t="s">
        <v>507</v>
      </c>
      <c r="B102">
        <v>23099</v>
      </c>
      <c r="C102" t="s">
        <v>1155</v>
      </c>
      <c r="D102" t="s">
        <v>7</v>
      </c>
    </row>
    <row r="103" spans="1:4" x14ac:dyDescent="0.25">
      <c r="A103" s="39" t="s">
        <v>101</v>
      </c>
      <c r="B103">
        <v>23101</v>
      </c>
      <c r="C103" t="s">
        <v>674</v>
      </c>
      <c r="D103" t="s">
        <v>8</v>
      </c>
    </row>
    <row r="104" spans="1:4" x14ac:dyDescent="0.25">
      <c r="A104" s="39" t="s">
        <v>102</v>
      </c>
      <c r="B104">
        <v>24086</v>
      </c>
      <c r="C104" t="s">
        <v>675</v>
      </c>
      <c r="D104" t="s">
        <v>8</v>
      </c>
    </row>
    <row r="105" spans="1:4" x14ac:dyDescent="0.25">
      <c r="A105" s="39" t="s">
        <v>103</v>
      </c>
      <c r="B105">
        <v>24087</v>
      </c>
      <c r="C105" t="s">
        <v>676</v>
      </c>
      <c r="D105" t="s">
        <v>8</v>
      </c>
    </row>
    <row r="106" spans="1:4" x14ac:dyDescent="0.25">
      <c r="A106" s="39" t="s">
        <v>104</v>
      </c>
      <c r="B106">
        <v>24089</v>
      </c>
      <c r="C106" t="s">
        <v>677</v>
      </c>
      <c r="D106" t="s">
        <v>8</v>
      </c>
    </row>
    <row r="107" spans="1:4" x14ac:dyDescent="0.25">
      <c r="A107" s="39" t="s">
        <v>105</v>
      </c>
      <c r="B107">
        <v>24090</v>
      </c>
      <c r="C107" t="s">
        <v>678</v>
      </c>
      <c r="D107" t="s">
        <v>8</v>
      </c>
    </row>
    <row r="108" spans="1:4" x14ac:dyDescent="0.25">
      <c r="A108" s="39" t="s">
        <v>508</v>
      </c>
      <c r="B108">
        <v>24091</v>
      </c>
      <c r="C108" t="s">
        <v>679</v>
      </c>
      <c r="D108" t="s">
        <v>7</v>
      </c>
    </row>
    <row r="109" spans="1:4" x14ac:dyDescent="0.25">
      <c r="A109" s="39" t="s">
        <v>106</v>
      </c>
      <c r="B109">
        <v>24093</v>
      </c>
      <c r="C109" t="s">
        <v>680</v>
      </c>
      <c r="D109" t="s">
        <v>8</v>
      </c>
    </row>
    <row r="110" spans="1:4" x14ac:dyDescent="0.25">
      <c r="A110" s="39" t="s">
        <v>107</v>
      </c>
      <c r="B110">
        <v>25001</v>
      </c>
      <c r="C110" t="s">
        <v>681</v>
      </c>
      <c r="D110" t="s">
        <v>8</v>
      </c>
    </row>
    <row r="111" spans="1:4" x14ac:dyDescent="0.25">
      <c r="A111" s="39" t="s">
        <v>108</v>
      </c>
      <c r="B111">
        <v>25002</v>
      </c>
      <c r="C111" t="s">
        <v>682</v>
      </c>
      <c r="D111" t="s">
        <v>8</v>
      </c>
    </row>
    <row r="112" spans="1:4" x14ac:dyDescent="0.25">
      <c r="A112" s="39" t="s">
        <v>109</v>
      </c>
      <c r="B112">
        <v>25003</v>
      </c>
      <c r="C112" t="s">
        <v>683</v>
      </c>
      <c r="D112" t="s">
        <v>8</v>
      </c>
    </row>
    <row r="113" spans="1:4" x14ac:dyDescent="0.25">
      <c r="A113" s="39" t="s">
        <v>110</v>
      </c>
      <c r="B113">
        <v>26001</v>
      </c>
      <c r="C113" t="s">
        <v>684</v>
      </c>
      <c r="D113" t="s">
        <v>8</v>
      </c>
    </row>
    <row r="114" spans="1:4" x14ac:dyDescent="0.25">
      <c r="A114" s="39" t="s">
        <v>111</v>
      </c>
      <c r="B114">
        <v>26002</v>
      </c>
      <c r="C114" t="s">
        <v>685</v>
      </c>
      <c r="D114" t="s">
        <v>8</v>
      </c>
    </row>
    <row r="115" spans="1:4" x14ac:dyDescent="0.25">
      <c r="A115" s="39" t="s">
        <v>112</v>
      </c>
      <c r="B115">
        <v>26005</v>
      </c>
      <c r="C115" t="s">
        <v>686</v>
      </c>
      <c r="D115" t="s">
        <v>8</v>
      </c>
    </row>
    <row r="116" spans="1:4" x14ac:dyDescent="0.25">
      <c r="A116" s="39" t="s">
        <v>113</v>
      </c>
      <c r="B116">
        <v>26006</v>
      </c>
      <c r="C116" t="s">
        <v>687</v>
      </c>
      <c r="D116" t="s">
        <v>8</v>
      </c>
    </row>
    <row r="117" spans="1:4" x14ac:dyDescent="0.25">
      <c r="A117" s="39" t="s">
        <v>509</v>
      </c>
      <c r="B117">
        <v>27055</v>
      </c>
      <c r="C117" t="s">
        <v>688</v>
      </c>
      <c r="D117" t="s">
        <v>7</v>
      </c>
    </row>
    <row r="118" spans="1:4" x14ac:dyDescent="0.25">
      <c r="A118" s="39" t="s">
        <v>114</v>
      </c>
      <c r="B118">
        <v>27056</v>
      </c>
      <c r="C118" t="s">
        <v>689</v>
      </c>
      <c r="D118" t="s">
        <v>8</v>
      </c>
    </row>
    <row r="119" spans="1:4" x14ac:dyDescent="0.25">
      <c r="A119" s="39" t="s">
        <v>115</v>
      </c>
      <c r="B119">
        <v>27057</v>
      </c>
      <c r="C119" t="s">
        <v>690</v>
      </c>
      <c r="D119" t="s">
        <v>8</v>
      </c>
    </row>
    <row r="120" spans="1:4" x14ac:dyDescent="0.25">
      <c r="A120" s="39" t="s">
        <v>116</v>
      </c>
      <c r="B120">
        <v>27058</v>
      </c>
      <c r="C120" t="s">
        <v>691</v>
      </c>
      <c r="D120" t="s">
        <v>8</v>
      </c>
    </row>
    <row r="121" spans="1:4" x14ac:dyDescent="0.25">
      <c r="A121" s="39" t="s">
        <v>117</v>
      </c>
      <c r="B121">
        <v>27059</v>
      </c>
      <c r="C121" t="s">
        <v>692</v>
      </c>
      <c r="D121" t="s">
        <v>8</v>
      </c>
    </row>
    <row r="122" spans="1:4" x14ac:dyDescent="0.25">
      <c r="A122" s="39" t="s">
        <v>118</v>
      </c>
      <c r="B122">
        <v>27061</v>
      </c>
      <c r="C122" t="s">
        <v>693</v>
      </c>
      <c r="D122" t="s">
        <v>8</v>
      </c>
    </row>
    <row r="123" spans="1:4" x14ac:dyDescent="0.25">
      <c r="A123" s="39" t="s">
        <v>119</v>
      </c>
      <c r="B123">
        <v>28101</v>
      </c>
      <c r="C123" t="s">
        <v>694</v>
      </c>
      <c r="D123" t="s">
        <v>8</v>
      </c>
    </row>
    <row r="124" spans="1:4" x14ac:dyDescent="0.25">
      <c r="A124" s="39" t="s">
        <v>120</v>
      </c>
      <c r="B124">
        <v>28102</v>
      </c>
      <c r="C124" t="s">
        <v>695</v>
      </c>
      <c r="D124" t="s">
        <v>8</v>
      </c>
    </row>
    <row r="125" spans="1:4" x14ac:dyDescent="0.25">
      <c r="A125" s="39" t="s">
        <v>121</v>
      </c>
      <c r="B125">
        <v>28103</v>
      </c>
      <c r="C125" t="s">
        <v>696</v>
      </c>
      <c r="D125" t="s">
        <v>8</v>
      </c>
    </row>
    <row r="126" spans="1:4" x14ac:dyDescent="0.25">
      <c r="A126" s="39" t="s">
        <v>122</v>
      </c>
      <c r="B126">
        <v>29001</v>
      </c>
      <c r="C126" t="s">
        <v>697</v>
      </c>
      <c r="D126" t="s">
        <v>8</v>
      </c>
    </row>
    <row r="127" spans="1:4" x14ac:dyDescent="0.25">
      <c r="A127" s="39" t="s">
        <v>123</v>
      </c>
      <c r="B127">
        <v>29002</v>
      </c>
      <c r="C127" t="s">
        <v>698</v>
      </c>
      <c r="D127" t="s">
        <v>8</v>
      </c>
    </row>
    <row r="128" spans="1:4" x14ac:dyDescent="0.25">
      <c r="A128" s="39" t="s">
        <v>124</v>
      </c>
      <c r="B128">
        <v>29003</v>
      </c>
      <c r="C128" t="s">
        <v>699</v>
      </c>
      <c r="D128" t="s">
        <v>8</v>
      </c>
    </row>
    <row r="129" spans="1:4" x14ac:dyDescent="0.25">
      <c r="A129" s="39" t="s">
        <v>125</v>
      </c>
      <c r="B129">
        <v>29004</v>
      </c>
      <c r="C129" t="s">
        <v>700</v>
      </c>
      <c r="D129" t="s">
        <v>8</v>
      </c>
    </row>
    <row r="130" spans="1:4" x14ac:dyDescent="0.25">
      <c r="A130" s="39" t="s">
        <v>126</v>
      </c>
      <c r="B130">
        <v>30093</v>
      </c>
      <c r="C130" t="s">
        <v>701</v>
      </c>
      <c r="D130" t="s">
        <v>8</v>
      </c>
    </row>
    <row r="131" spans="1:4" x14ac:dyDescent="0.25">
      <c r="A131" s="39" t="s">
        <v>127</v>
      </c>
      <c r="B131">
        <v>31116</v>
      </c>
      <c r="C131" t="s">
        <v>702</v>
      </c>
      <c r="D131" t="s">
        <v>8</v>
      </c>
    </row>
    <row r="132" spans="1:4" x14ac:dyDescent="0.25">
      <c r="A132" s="39" t="s">
        <v>128</v>
      </c>
      <c r="B132">
        <v>31117</v>
      </c>
      <c r="C132" t="s">
        <v>703</v>
      </c>
      <c r="D132" t="s">
        <v>8</v>
      </c>
    </row>
    <row r="133" spans="1:4" x14ac:dyDescent="0.25">
      <c r="A133" s="39" t="s">
        <v>129</v>
      </c>
      <c r="B133">
        <v>31118</v>
      </c>
      <c r="C133" t="s">
        <v>704</v>
      </c>
      <c r="D133" t="s">
        <v>8</v>
      </c>
    </row>
    <row r="134" spans="1:4" x14ac:dyDescent="0.25">
      <c r="A134" s="39" t="s">
        <v>130</v>
      </c>
      <c r="B134">
        <v>31121</v>
      </c>
      <c r="C134" t="s">
        <v>705</v>
      </c>
      <c r="D134" t="s">
        <v>8</v>
      </c>
    </row>
    <row r="135" spans="1:4" x14ac:dyDescent="0.25">
      <c r="A135" s="39" t="s">
        <v>131</v>
      </c>
      <c r="B135">
        <v>31122</v>
      </c>
      <c r="C135" t="s">
        <v>706</v>
      </c>
      <c r="D135" t="s">
        <v>8</v>
      </c>
    </row>
    <row r="136" spans="1:4" x14ac:dyDescent="0.25">
      <c r="A136" s="39" t="s">
        <v>132</v>
      </c>
      <c r="B136">
        <v>32054</v>
      </c>
      <c r="C136" t="s">
        <v>707</v>
      </c>
      <c r="D136" t="s">
        <v>8</v>
      </c>
    </row>
    <row r="137" spans="1:4" x14ac:dyDescent="0.25">
      <c r="A137" s="39" t="s">
        <v>133</v>
      </c>
      <c r="B137">
        <v>32055</v>
      </c>
      <c r="C137" t="s">
        <v>708</v>
      </c>
      <c r="D137" t="s">
        <v>8</v>
      </c>
    </row>
    <row r="138" spans="1:4" x14ac:dyDescent="0.25">
      <c r="A138" s="39" t="s">
        <v>134</v>
      </c>
      <c r="B138">
        <v>32056</v>
      </c>
      <c r="C138" t="s">
        <v>709</v>
      </c>
      <c r="D138" t="s">
        <v>8</v>
      </c>
    </row>
    <row r="139" spans="1:4" x14ac:dyDescent="0.25">
      <c r="A139" s="39" t="s">
        <v>135</v>
      </c>
      <c r="B139">
        <v>32058</v>
      </c>
      <c r="C139" t="s">
        <v>710</v>
      </c>
      <c r="D139" t="s">
        <v>8</v>
      </c>
    </row>
    <row r="140" spans="1:4" x14ac:dyDescent="0.25">
      <c r="A140" s="39" t="s">
        <v>136</v>
      </c>
      <c r="B140">
        <v>33090</v>
      </c>
      <c r="C140" t="s">
        <v>711</v>
      </c>
      <c r="D140" t="s">
        <v>8</v>
      </c>
    </row>
    <row r="141" spans="1:4" x14ac:dyDescent="0.25">
      <c r="A141" s="39" t="s">
        <v>510</v>
      </c>
      <c r="B141">
        <v>33091</v>
      </c>
      <c r="C141" t="s">
        <v>712</v>
      </c>
      <c r="D141" t="s">
        <v>7</v>
      </c>
    </row>
    <row r="142" spans="1:4" x14ac:dyDescent="0.25">
      <c r="A142" s="39" t="s">
        <v>511</v>
      </c>
      <c r="B142">
        <v>33092</v>
      </c>
      <c r="C142" t="s">
        <v>713</v>
      </c>
      <c r="D142" t="s">
        <v>7</v>
      </c>
    </row>
    <row r="143" spans="1:4" x14ac:dyDescent="0.25">
      <c r="A143" s="39" t="s">
        <v>512</v>
      </c>
      <c r="B143">
        <v>33093</v>
      </c>
      <c r="C143" t="s">
        <v>714</v>
      </c>
      <c r="D143" t="s">
        <v>7</v>
      </c>
    </row>
    <row r="144" spans="1:4" x14ac:dyDescent="0.25">
      <c r="A144" s="39" t="s">
        <v>513</v>
      </c>
      <c r="B144">
        <v>33094</v>
      </c>
      <c r="C144" t="s">
        <v>715</v>
      </c>
      <c r="D144" t="s">
        <v>7</v>
      </c>
    </row>
    <row r="145" spans="1:4" x14ac:dyDescent="0.25">
      <c r="A145" s="39" t="s">
        <v>514</v>
      </c>
      <c r="B145">
        <v>34121</v>
      </c>
      <c r="C145" t="s">
        <v>716</v>
      </c>
      <c r="D145" t="s">
        <v>7</v>
      </c>
    </row>
    <row r="146" spans="1:4" x14ac:dyDescent="0.25">
      <c r="A146" s="39" t="s">
        <v>515</v>
      </c>
      <c r="B146">
        <v>34122</v>
      </c>
      <c r="C146" t="s">
        <v>717</v>
      </c>
      <c r="D146" t="s">
        <v>7</v>
      </c>
    </row>
    <row r="147" spans="1:4" x14ac:dyDescent="0.25">
      <c r="A147" s="39" t="s">
        <v>137</v>
      </c>
      <c r="B147">
        <v>34124</v>
      </c>
      <c r="C147" t="s">
        <v>718</v>
      </c>
      <c r="D147" t="s">
        <v>8</v>
      </c>
    </row>
    <row r="148" spans="1:4" x14ac:dyDescent="0.25">
      <c r="A148" s="39" t="s">
        <v>138</v>
      </c>
      <c r="B148">
        <v>35092</v>
      </c>
      <c r="C148" t="s">
        <v>719</v>
      </c>
      <c r="D148" t="s">
        <v>8</v>
      </c>
    </row>
    <row r="149" spans="1:4" x14ac:dyDescent="0.25">
      <c r="A149" s="39" t="s">
        <v>139</v>
      </c>
      <c r="B149">
        <v>35093</v>
      </c>
      <c r="C149" t="s">
        <v>720</v>
      </c>
      <c r="D149" t="s">
        <v>8</v>
      </c>
    </row>
    <row r="150" spans="1:4" x14ac:dyDescent="0.25">
      <c r="A150" s="39" t="s">
        <v>140</v>
      </c>
      <c r="B150">
        <v>35094</v>
      </c>
      <c r="C150" t="s">
        <v>721</v>
      </c>
      <c r="D150" t="s">
        <v>8</v>
      </c>
    </row>
    <row r="151" spans="1:4" x14ac:dyDescent="0.25">
      <c r="A151" s="39" t="s">
        <v>141</v>
      </c>
      <c r="B151">
        <v>35097</v>
      </c>
      <c r="C151" t="s">
        <v>722</v>
      </c>
      <c r="D151" t="s">
        <v>8</v>
      </c>
    </row>
    <row r="152" spans="1:4" x14ac:dyDescent="0.25">
      <c r="A152" s="39" t="s">
        <v>142</v>
      </c>
      <c r="B152">
        <v>35098</v>
      </c>
      <c r="C152" t="s">
        <v>723</v>
      </c>
      <c r="D152" t="s">
        <v>8</v>
      </c>
    </row>
    <row r="153" spans="1:4" x14ac:dyDescent="0.25">
      <c r="A153" s="39" t="s">
        <v>143</v>
      </c>
      <c r="B153">
        <v>35099</v>
      </c>
      <c r="C153" t="s">
        <v>724</v>
      </c>
      <c r="D153" t="s">
        <v>8</v>
      </c>
    </row>
    <row r="154" spans="1:4" x14ac:dyDescent="0.25">
      <c r="A154" s="39" t="s">
        <v>144</v>
      </c>
      <c r="B154">
        <v>35102</v>
      </c>
      <c r="C154" t="s">
        <v>725</v>
      </c>
      <c r="D154" t="s">
        <v>8</v>
      </c>
    </row>
    <row r="155" spans="1:4" x14ac:dyDescent="0.25">
      <c r="A155" s="39" t="s">
        <v>516</v>
      </c>
      <c r="B155">
        <v>36123</v>
      </c>
      <c r="C155" t="s">
        <v>726</v>
      </c>
      <c r="D155" t="s">
        <v>7</v>
      </c>
    </row>
    <row r="156" spans="1:4" x14ac:dyDescent="0.25">
      <c r="A156" s="39" t="s">
        <v>145</v>
      </c>
      <c r="B156">
        <v>36126</v>
      </c>
      <c r="C156" t="s">
        <v>727</v>
      </c>
      <c r="D156" t="s">
        <v>8</v>
      </c>
    </row>
    <row r="157" spans="1:4" x14ac:dyDescent="0.25">
      <c r="A157" s="39" t="s">
        <v>146</v>
      </c>
      <c r="B157">
        <v>36131</v>
      </c>
      <c r="C157" t="s">
        <v>728</v>
      </c>
      <c r="D157" t="s">
        <v>8</v>
      </c>
    </row>
    <row r="158" spans="1:4" x14ac:dyDescent="0.25">
      <c r="A158" s="39" t="s">
        <v>517</v>
      </c>
      <c r="B158">
        <v>36133</v>
      </c>
      <c r="C158" t="s">
        <v>729</v>
      </c>
      <c r="D158" t="s">
        <v>7</v>
      </c>
    </row>
    <row r="159" spans="1:4" x14ac:dyDescent="0.25">
      <c r="A159" s="39" t="s">
        <v>518</v>
      </c>
      <c r="B159">
        <v>36134</v>
      </c>
      <c r="C159" t="s">
        <v>730</v>
      </c>
      <c r="D159" t="s">
        <v>7</v>
      </c>
    </row>
    <row r="160" spans="1:4" x14ac:dyDescent="0.25">
      <c r="A160" s="39" t="s">
        <v>519</v>
      </c>
      <c r="B160">
        <v>36135</v>
      </c>
      <c r="C160" t="s">
        <v>731</v>
      </c>
      <c r="D160" t="s">
        <v>7</v>
      </c>
    </row>
    <row r="161" spans="1:4" x14ac:dyDescent="0.25">
      <c r="A161" s="39" t="s">
        <v>147</v>
      </c>
      <c r="B161">
        <v>36136</v>
      </c>
      <c r="C161" t="s">
        <v>732</v>
      </c>
      <c r="D161" t="s">
        <v>8</v>
      </c>
    </row>
    <row r="162" spans="1:4" x14ac:dyDescent="0.25">
      <c r="A162" s="39" t="s">
        <v>148</v>
      </c>
      <c r="B162">
        <v>36137</v>
      </c>
      <c r="C162" t="s">
        <v>733</v>
      </c>
      <c r="D162" t="s">
        <v>8</v>
      </c>
    </row>
    <row r="163" spans="1:4" x14ac:dyDescent="0.25">
      <c r="A163" s="39" t="s">
        <v>149</v>
      </c>
      <c r="B163">
        <v>36138</v>
      </c>
      <c r="C163" t="s">
        <v>734</v>
      </c>
      <c r="D163" t="s">
        <v>8</v>
      </c>
    </row>
    <row r="164" spans="1:4" x14ac:dyDescent="0.25">
      <c r="A164" s="39" t="s">
        <v>150</v>
      </c>
      <c r="B164">
        <v>36139</v>
      </c>
      <c r="C164" t="s">
        <v>735</v>
      </c>
      <c r="D164" t="s">
        <v>8</v>
      </c>
    </row>
    <row r="165" spans="1:4" x14ac:dyDescent="0.25">
      <c r="A165" s="39" t="s">
        <v>151</v>
      </c>
      <c r="B165">
        <v>37037</v>
      </c>
      <c r="C165" t="s">
        <v>736</v>
      </c>
      <c r="D165" t="s">
        <v>8</v>
      </c>
    </row>
    <row r="166" spans="1:4" x14ac:dyDescent="0.25">
      <c r="A166" s="39" t="s">
        <v>152</v>
      </c>
      <c r="B166">
        <v>37039</v>
      </c>
      <c r="C166" t="s">
        <v>737</v>
      </c>
      <c r="D166" t="s">
        <v>8</v>
      </c>
    </row>
    <row r="167" spans="1:4" x14ac:dyDescent="0.25">
      <c r="A167" s="39" t="s">
        <v>153</v>
      </c>
      <c r="B167">
        <v>38044</v>
      </c>
      <c r="C167" t="s">
        <v>738</v>
      </c>
      <c r="D167" t="s">
        <v>8</v>
      </c>
    </row>
    <row r="168" spans="1:4" x14ac:dyDescent="0.25">
      <c r="A168" s="39" t="s">
        <v>154</v>
      </c>
      <c r="B168">
        <v>38045</v>
      </c>
      <c r="C168" t="s">
        <v>739</v>
      </c>
      <c r="D168" t="s">
        <v>8</v>
      </c>
    </row>
    <row r="169" spans="1:4" x14ac:dyDescent="0.25">
      <c r="A169" s="39" t="s">
        <v>155</v>
      </c>
      <c r="B169">
        <v>38046</v>
      </c>
      <c r="C169" t="s">
        <v>740</v>
      </c>
      <c r="D169" t="s">
        <v>8</v>
      </c>
    </row>
    <row r="170" spans="1:4" x14ac:dyDescent="0.25">
      <c r="A170" s="39" t="s">
        <v>156</v>
      </c>
      <c r="B170">
        <v>39133</v>
      </c>
      <c r="C170" t="s">
        <v>741</v>
      </c>
      <c r="D170" t="s">
        <v>8</v>
      </c>
    </row>
    <row r="171" spans="1:4" x14ac:dyDescent="0.25">
      <c r="A171" s="39" t="s">
        <v>157</v>
      </c>
      <c r="B171">
        <v>39134</v>
      </c>
      <c r="C171" t="s">
        <v>742</v>
      </c>
      <c r="D171" t="s">
        <v>8</v>
      </c>
    </row>
    <row r="172" spans="1:4" x14ac:dyDescent="0.25">
      <c r="A172" s="39" t="s">
        <v>158</v>
      </c>
      <c r="B172">
        <v>39135</v>
      </c>
      <c r="C172" t="s">
        <v>743</v>
      </c>
      <c r="D172" t="s">
        <v>8</v>
      </c>
    </row>
    <row r="173" spans="1:4" x14ac:dyDescent="0.25">
      <c r="A173" s="39" t="s">
        <v>159</v>
      </c>
      <c r="B173">
        <v>39136</v>
      </c>
      <c r="C173" t="s">
        <v>744</v>
      </c>
      <c r="D173" t="s">
        <v>8</v>
      </c>
    </row>
    <row r="174" spans="1:4" x14ac:dyDescent="0.25">
      <c r="A174" s="39" t="s">
        <v>160</v>
      </c>
      <c r="B174">
        <v>39137</v>
      </c>
      <c r="C174" t="s">
        <v>745</v>
      </c>
      <c r="D174" t="s">
        <v>8</v>
      </c>
    </row>
    <row r="175" spans="1:4" x14ac:dyDescent="0.25">
      <c r="A175" s="39" t="s">
        <v>161</v>
      </c>
      <c r="B175">
        <v>39139</v>
      </c>
      <c r="C175" t="s">
        <v>746</v>
      </c>
      <c r="D175" t="s">
        <v>8</v>
      </c>
    </row>
    <row r="176" spans="1:4" x14ac:dyDescent="0.25">
      <c r="A176" s="39" t="s">
        <v>162</v>
      </c>
      <c r="B176">
        <v>39141</v>
      </c>
      <c r="C176" t="s">
        <v>747</v>
      </c>
      <c r="D176" t="s">
        <v>8</v>
      </c>
    </row>
    <row r="177" spans="1:4" x14ac:dyDescent="0.25">
      <c r="A177" s="39" t="s">
        <v>163</v>
      </c>
      <c r="B177">
        <v>39142</v>
      </c>
      <c r="C177" t="s">
        <v>748</v>
      </c>
      <c r="D177" t="s">
        <v>8</v>
      </c>
    </row>
    <row r="178" spans="1:4" x14ac:dyDescent="0.25">
      <c r="A178" s="39" t="s">
        <v>164</v>
      </c>
      <c r="B178">
        <v>40100</v>
      </c>
      <c r="C178" t="s">
        <v>749</v>
      </c>
      <c r="D178" t="s">
        <v>8</v>
      </c>
    </row>
    <row r="179" spans="1:4" x14ac:dyDescent="0.25">
      <c r="A179" s="39" t="s">
        <v>520</v>
      </c>
      <c r="B179">
        <v>40101</v>
      </c>
      <c r="C179" t="s">
        <v>750</v>
      </c>
      <c r="D179" t="s">
        <v>7</v>
      </c>
    </row>
    <row r="180" spans="1:4" x14ac:dyDescent="0.25">
      <c r="A180" s="39" t="s">
        <v>521</v>
      </c>
      <c r="B180">
        <v>40103</v>
      </c>
      <c r="C180" t="s">
        <v>751</v>
      </c>
      <c r="D180" t="s">
        <v>7</v>
      </c>
    </row>
    <row r="181" spans="1:4" x14ac:dyDescent="0.25">
      <c r="A181" s="39" t="s">
        <v>522</v>
      </c>
      <c r="B181">
        <v>40104</v>
      </c>
      <c r="C181" t="s">
        <v>752</v>
      </c>
      <c r="D181" t="s">
        <v>7</v>
      </c>
    </row>
    <row r="182" spans="1:4" x14ac:dyDescent="0.25">
      <c r="A182" s="39" t="s">
        <v>165</v>
      </c>
      <c r="B182">
        <v>40107</v>
      </c>
      <c r="C182" t="s">
        <v>753</v>
      </c>
      <c r="D182" t="s">
        <v>8</v>
      </c>
    </row>
    <row r="183" spans="1:4" x14ac:dyDescent="0.25">
      <c r="A183" s="39" t="s">
        <v>166</v>
      </c>
      <c r="B183">
        <v>41001</v>
      </c>
      <c r="C183" t="s">
        <v>754</v>
      </c>
      <c r="D183" t="s">
        <v>8</v>
      </c>
    </row>
    <row r="184" spans="1:4" x14ac:dyDescent="0.25">
      <c r="A184" s="39" t="s">
        <v>167</v>
      </c>
      <c r="B184">
        <v>41002</v>
      </c>
      <c r="C184" t="s">
        <v>755</v>
      </c>
      <c r="D184" t="s">
        <v>8</v>
      </c>
    </row>
    <row r="185" spans="1:4" x14ac:dyDescent="0.25">
      <c r="A185" s="39" t="s">
        <v>168</v>
      </c>
      <c r="B185">
        <v>41003</v>
      </c>
      <c r="C185" t="s">
        <v>756</v>
      </c>
      <c r="D185" t="s">
        <v>8</v>
      </c>
    </row>
    <row r="186" spans="1:4" x14ac:dyDescent="0.25">
      <c r="A186" s="39" t="s">
        <v>169</v>
      </c>
      <c r="B186">
        <v>41004</v>
      </c>
      <c r="C186" t="s">
        <v>757</v>
      </c>
      <c r="D186" t="s">
        <v>8</v>
      </c>
    </row>
    <row r="187" spans="1:4" x14ac:dyDescent="0.25">
      <c r="A187" s="39" t="s">
        <v>170</v>
      </c>
      <c r="B187">
        <v>41005</v>
      </c>
      <c r="C187" t="s">
        <v>758</v>
      </c>
      <c r="D187" t="s">
        <v>8</v>
      </c>
    </row>
    <row r="188" spans="1:4" x14ac:dyDescent="0.25">
      <c r="A188" s="39" t="s">
        <v>171</v>
      </c>
      <c r="B188">
        <v>42111</v>
      </c>
      <c r="C188" t="s">
        <v>759</v>
      </c>
      <c r="D188" t="s">
        <v>8</v>
      </c>
    </row>
    <row r="189" spans="1:4" x14ac:dyDescent="0.25">
      <c r="A189" s="39" t="s">
        <v>523</v>
      </c>
      <c r="B189">
        <v>42113</v>
      </c>
      <c r="C189" t="s">
        <v>760</v>
      </c>
      <c r="D189" t="s">
        <v>7</v>
      </c>
    </row>
    <row r="190" spans="1:4" x14ac:dyDescent="0.25">
      <c r="A190" s="39" t="s">
        <v>172</v>
      </c>
      <c r="B190">
        <v>42117</v>
      </c>
      <c r="C190" t="s">
        <v>761</v>
      </c>
      <c r="D190" t="s">
        <v>7</v>
      </c>
    </row>
    <row r="191" spans="1:4" x14ac:dyDescent="0.25">
      <c r="A191" s="39" t="s">
        <v>524</v>
      </c>
      <c r="B191">
        <v>42118</v>
      </c>
      <c r="C191" t="s">
        <v>762</v>
      </c>
      <c r="D191" t="s">
        <v>7</v>
      </c>
    </row>
    <row r="192" spans="1:4" x14ac:dyDescent="0.25">
      <c r="A192" s="39" t="s">
        <v>525</v>
      </c>
      <c r="B192">
        <v>42119</v>
      </c>
      <c r="C192" t="s">
        <v>763</v>
      </c>
      <c r="D192" t="s">
        <v>7</v>
      </c>
    </row>
    <row r="193" spans="1:4" x14ac:dyDescent="0.25">
      <c r="A193" s="39" t="s">
        <v>173</v>
      </c>
      <c r="B193">
        <v>42121</v>
      </c>
      <c r="C193" t="s">
        <v>764</v>
      </c>
      <c r="D193" t="s">
        <v>8</v>
      </c>
    </row>
    <row r="194" spans="1:4" x14ac:dyDescent="0.25">
      <c r="A194" s="39" t="s">
        <v>174</v>
      </c>
      <c r="B194">
        <v>42124</v>
      </c>
      <c r="C194" t="s">
        <v>765</v>
      </c>
      <c r="D194" t="s">
        <v>8</v>
      </c>
    </row>
    <row r="195" spans="1:4" x14ac:dyDescent="0.25">
      <c r="A195" s="39" t="s">
        <v>175</v>
      </c>
      <c r="B195">
        <v>43001</v>
      </c>
      <c r="C195" t="s">
        <v>766</v>
      </c>
      <c r="D195" t="s">
        <v>8</v>
      </c>
    </row>
    <row r="196" spans="1:4" x14ac:dyDescent="0.25">
      <c r="A196" s="39" t="s">
        <v>176</v>
      </c>
      <c r="B196">
        <v>43002</v>
      </c>
      <c r="C196" t="s">
        <v>767</v>
      </c>
      <c r="D196" t="s">
        <v>8</v>
      </c>
    </row>
    <row r="197" spans="1:4" x14ac:dyDescent="0.25">
      <c r="A197" s="39" t="s">
        <v>177</v>
      </c>
      <c r="B197">
        <v>43003</v>
      </c>
      <c r="C197" t="s">
        <v>768</v>
      </c>
      <c r="D197" t="s">
        <v>8</v>
      </c>
    </row>
    <row r="198" spans="1:4" x14ac:dyDescent="0.25">
      <c r="A198" s="39" t="s">
        <v>178</v>
      </c>
      <c r="B198">
        <v>43004</v>
      </c>
      <c r="C198" t="s">
        <v>769</v>
      </c>
      <c r="D198" t="s">
        <v>8</v>
      </c>
    </row>
    <row r="199" spans="1:4" x14ac:dyDescent="0.25">
      <c r="A199" s="39" t="s">
        <v>179</v>
      </c>
      <c r="B199">
        <v>44078</v>
      </c>
      <c r="C199" t="s">
        <v>770</v>
      </c>
      <c r="D199" t="s">
        <v>8</v>
      </c>
    </row>
    <row r="200" spans="1:4" x14ac:dyDescent="0.25">
      <c r="A200" s="39" t="s">
        <v>180</v>
      </c>
      <c r="B200">
        <v>44083</v>
      </c>
      <c r="C200" t="s">
        <v>771</v>
      </c>
      <c r="D200" t="s">
        <v>8</v>
      </c>
    </row>
    <row r="201" spans="1:4" x14ac:dyDescent="0.25">
      <c r="A201" s="39" t="s">
        <v>181</v>
      </c>
      <c r="B201">
        <v>44084</v>
      </c>
      <c r="C201" t="s">
        <v>772</v>
      </c>
      <c r="D201" t="s">
        <v>8</v>
      </c>
    </row>
    <row r="202" spans="1:4" x14ac:dyDescent="0.25">
      <c r="A202" s="39" t="s">
        <v>182</v>
      </c>
      <c r="B202">
        <v>45076</v>
      </c>
      <c r="C202" t="s">
        <v>773</v>
      </c>
      <c r="D202" t="s">
        <v>8</v>
      </c>
    </row>
    <row r="203" spans="1:4" x14ac:dyDescent="0.25">
      <c r="A203" s="39" t="s">
        <v>183</v>
      </c>
      <c r="B203">
        <v>45077</v>
      </c>
      <c r="C203" t="s">
        <v>774</v>
      </c>
      <c r="D203" t="s">
        <v>8</v>
      </c>
    </row>
    <row r="204" spans="1:4" x14ac:dyDescent="0.25">
      <c r="A204" s="39" t="s">
        <v>184</v>
      </c>
      <c r="B204">
        <v>45078</v>
      </c>
      <c r="C204" t="s">
        <v>775</v>
      </c>
      <c r="D204" t="s">
        <v>8</v>
      </c>
    </row>
    <row r="205" spans="1:4" x14ac:dyDescent="0.25">
      <c r="A205" s="39" t="s">
        <v>526</v>
      </c>
      <c r="B205">
        <v>46128</v>
      </c>
      <c r="C205" t="s">
        <v>776</v>
      </c>
      <c r="D205" t="s">
        <v>7</v>
      </c>
    </row>
    <row r="206" spans="1:4" x14ac:dyDescent="0.25">
      <c r="A206" s="39" t="s">
        <v>185</v>
      </c>
      <c r="B206">
        <v>46130</v>
      </c>
      <c r="C206" t="s">
        <v>777</v>
      </c>
      <c r="D206" t="s">
        <v>8</v>
      </c>
    </row>
    <row r="207" spans="1:4" x14ac:dyDescent="0.25">
      <c r="A207" s="39" t="s">
        <v>186</v>
      </c>
      <c r="B207">
        <v>46131</v>
      </c>
      <c r="C207" t="s">
        <v>778</v>
      </c>
      <c r="D207" t="s">
        <v>8</v>
      </c>
    </row>
    <row r="208" spans="1:4" x14ac:dyDescent="0.25">
      <c r="A208" s="39" t="s">
        <v>527</v>
      </c>
      <c r="B208">
        <v>46132</v>
      </c>
      <c r="C208" t="s">
        <v>779</v>
      </c>
      <c r="D208" t="s">
        <v>7</v>
      </c>
    </row>
    <row r="209" spans="1:4" x14ac:dyDescent="0.25">
      <c r="A209" s="39" t="s">
        <v>187</v>
      </c>
      <c r="B209">
        <v>46134</v>
      </c>
      <c r="C209" t="s">
        <v>780</v>
      </c>
      <c r="D209" t="s">
        <v>8</v>
      </c>
    </row>
    <row r="210" spans="1:4" x14ac:dyDescent="0.25">
      <c r="A210" s="39" t="s">
        <v>528</v>
      </c>
      <c r="B210">
        <v>46135</v>
      </c>
      <c r="C210" t="s">
        <v>781</v>
      </c>
      <c r="D210" t="s">
        <v>7</v>
      </c>
    </row>
    <row r="211" spans="1:4" x14ac:dyDescent="0.25">
      <c r="A211" s="39" t="s">
        <v>529</v>
      </c>
      <c r="B211">
        <v>46137</v>
      </c>
      <c r="C211" t="s">
        <v>782</v>
      </c>
      <c r="D211" t="s">
        <v>7</v>
      </c>
    </row>
    <row r="212" spans="1:4" x14ac:dyDescent="0.25">
      <c r="A212" s="39" t="s">
        <v>530</v>
      </c>
      <c r="B212">
        <v>46140</v>
      </c>
      <c r="C212" t="s">
        <v>783</v>
      </c>
      <c r="D212" t="s">
        <v>7</v>
      </c>
    </row>
    <row r="213" spans="1:4" x14ac:dyDescent="0.25">
      <c r="A213" s="39" t="s">
        <v>188</v>
      </c>
      <c r="B213">
        <v>47060</v>
      </c>
      <c r="C213" t="s">
        <v>784</v>
      </c>
      <c r="D213" t="s">
        <v>8</v>
      </c>
    </row>
    <row r="214" spans="1:4" x14ac:dyDescent="0.25">
      <c r="A214" s="39" t="s">
        <v>189</v>
      </c>
      <c r="B214">
        <v>47062</v>
      </c>
      <c r="C214" t="s">
        <v>785</v>
      </c>
      <c r="D214" t="s">
        <v>8</v>
      </c>
    </row>
    <row r="215" spans="1:4" x14ac:dyDescent="0.25">
      <c r="A215" s="39" t="s">
        <v>531</v>
      </c>
      <c r="B215">
        <v>47064</v>
      </c>
      <c r="C215" t="s">
        <v>786</v>
      </c>
      <c r="D215" t="s">
        <v>7</v>
      </c>
    </row>
    <row r="216" spans="1:4" x14ac:dyDescent="0.25">
      <c r="A216" s="39" t="s">
        <v>190</v>
      </c>
      <c r="B216">
        <v>47065</v>
      </c>
      <c r="C216" t="s">
        <v>787</v>
      </c>
      <c r="D216" t="s">
        <v>8</v>
      </c>
    </row>
    <row r="217" spans="1:4" x14ac:dyDescent="0.25">
      <c r="A217" s="39" t="s">
        <v>191</v>
      </c>
      <c r="B217">
        <v>48066</v>
      </c>
      <c r="C217" t="s">
        <v>788</v>
      </c>
      <c r="D217" t="s">
        <v>8</v>
      </c>
    </row>
    <row r="218" spans="1:4" x14ac:dyDescent="0.25">
      <c r="A218" s="39" t="s">
        <v>192</v>
      </c>
      <c r="B218">
        <v>48068</v>
      </c>
      <c r="C218" t="s">
        <v>789</v>
      </c>
      <c r="D218" t="s">
        <v>8</v>
      </c>
    </row>
    <row r="219" spans="1:4" x14ac:dyDescent="0.25">
      <c r="A219" s="39" t="s">
        <v>193</v>
      </c>
      <c r="B219">
        <v>48069</v>
      </c>
      <c r="C219" t="s">
        <v>790</v>
      </c>
      <c r="D219" t="s">
        <v>8</v>
      </c>
    </row>
    <row r="220" spans="1:4" x14ac:dyDescent="0.25">
      <c r="A220" s="39" t="s">
        <v>194</v>
      </c>
      <c r="B220">
        <v>48070</v>
      </c>
      <c r="C220" t="s">
        <v>791</v>
      </c>
      <c r="D220" t="s">
        <v>8</v>
      </c>
    </row>
    <row r="221" spans="1:4" x14ac:dyDescent="0.25">
      <c r="A221" s="39" t="s">
        <v>195</v>
      </c>
      <c r="B221">
        <v>48071</v>
      </c>
      <c r="C221" t="s">
        <v>792</v>
      </c>
      <c r="D221" t="s">
        <v>8</v>
      </c>
    </row>
    <row r="222" spans="1:4" x14ac:dyDescent="0.25">
      <c r="A222" s="39" t="s">
        <v>196</v>
      </c>
      <c r="B222">
        <v>48072</v>
      </c>
      <c r="C222" t="s">
        <v>793</v>
      </c>
      <c r="D222" t="s">
        <v>8</v>
      </c>
    </row>
    <row r="223" spans="1:4" x14ac:dyDescent="0.25">
      <c r="A223" s="39" t="s">
        <v>197</v>
      </c>
      <c r="B223">
        <v>48073</v>
      </c>
      <c r="C223" t="s">
        <v>794</v>
      </c>
      <c r="D223" t="s">
        <v>8</v>
      </c>
    </row>
    <row r="224" spans="1:4" x14ac:dyDescent="0.25">
      <c r="A224" s="39" t="s">
        <v>198</v>
      </c>
      <c r="B224">
        <v>48074</v>
      </c>
      <c r="C224" t="s">
        <v>795</v>
      </c>
      <c r="D224" t="s">
        <v>8</v>
      </c>
    </row>
    <row r="225" spans="1:4" x14ac:dyDescent="0.25">
      <c r="A225" s="39" t="s">
        <v>199</v>
      </c>
      <c r="B225">
        <v>48075</v>
      </c>
      <c r="C225" t="s">
        <v>796</v>
      </c>
      <c r="D225" t="s">
        <v>8</v>
      </c>
    </row>
    <row r="226" spans="1:4" x14ac:dyDescent="0.25">
      <c r="A226" s="39" t="s">
        <v>200</v>
      </c>
      <c r="B226">
        <v>48077</v>
      </c>
      <c r="C226" t="s">
        <v>797</v>
      </c>
      <c r="D226" t="s">
        <v>8</v>
      </c>
    </row>
    <row r="227" spans="1:4" x14ac:dyDescent="0.25">
      <c r="A227" s="39" t="s">
        <v>201</v>
      </c>
      <c r="B227">
        <v>48078</v>
      </c>
      <c r="C227" t="s">
        <v>798</v>
      </c>
      <c r="D227" t="s">
        <v>8</v>
      </c>
    </row>
    <row r="228" spans="1:4" x14ac:dyDescent="0.25">
      <c r="A228" s="39" t="s">
        <v>202</v>
      </c>
      <c r="B228">
        <v>48080</v>
      </c>
      <c r="C228" t="s">
        <v>799</v>
      </c>
      <c r="D228" t="s">
        <v>8</v>
      </c>
    </row>
    <row r="229" spans="1:4" x14ac:dyDescent="0.25">
      <c r="A229" s="39" t="s">
        <v>203</v>
      </c>
      <c r="B229">
        <v>48901</v>
      </c>
      <c r="C229" t="s">
        <v>800</v>
      </c>
      <c r="D229" t="s">
        <v>8</v>
      </c>
    </row>
    <row r="230" spans="1:4" x14ac:dyDescent="0.25">
      <c r="A230" s="39" t="s">
        <v>204</v>
      </c>
      <c r="B230">
        <v>48902</v>
      </c>
      <c r="C230" t="s">
        <v>801</v>
      </c>
      <c r="D230" t="s">
        <v>8</v>
      </c>
    </row>
    <row r="231" spans="1:4" x14ac:dyDescent="0.25">
      <c r="A231" s="39" t="s">
        <v>205</v>
      </c>
      <c r="B231">
        <v>48904</v>
      </c>
      <c r="C231" t="s">
        <v>802</v>
      </c>
      <c r="D231" t="s">
        <v>8</v>
      </c>
    </row>
    <row r="232" spans="1:4" x14ac:dyDescent="0.25">
      <c r="A232" s="39" t="s">
        <v>206</v>
      </c>
      <c r="B232">
        <v>48905</v>
      </c>
      <c r="C232" t="s">
        <v>803</v>
      </c>
      <c r="D232" t="s">
        <v>8</v>
      </c>
    </row>
    <row r="233" spans="1:4" x14ac:dyDescent="0.25">
      <c r="A233" s="39" t="s">
        <v>207</v>
      </c>
      <c r="B233">
        <v>48909</v>
      </c>
      <c r="C233" t="s">
        <v>804</v>
      </c>
      <c r="D233" t="s">
        <v>8</v>
      </c>
    </row>
    <row r="234" spans="1:4" x14ac:dyDescent="0.25">
      <c r="A234" s="39" t="s">
        <v>208</v>
      </c>
      <c r="B234">
        <v>48910</v>
      </c>
      <c r="C234" t="s">
        <v>805</v>
      </c>
      <c r="D234" t="s">
        <v>8</v>
      </c>
    </row>
    <row r="235" spans="1:4" x14ac:dyDescent="0.25">
      <c r="A235" s="39" t="s">
        <v>209</v>
      </c>
      <c r="B235">
        <v>48911</v>
      </c>
      <c r="C235" t="s">
        <v>806</v>
      </c>
      <c r="D235" t="s">
        <v>8</v>
      </c>
    </row>
    <row r="236" spans="1:4" x14ac:dyDescent="0.25">
      <c r="A236" s="39" t="s">
        <v>210</v>
      </c>
      <c r="B236">
        <v>48912</v>
      </c>
      <c r="C236" t="s">
        <v>807</v>
      </c>
      <c r="D236" t="s">
        <v>8</v>
      </c>
    </row>
    <row r="237" spans="1:4" x14ac:dyDescent="0.25">
      <c r="A237" s="39" t="s">
        <v>211</v>
      </c>
      <c r="B237">
        <v>48913</v>
      </c>
      <c r="C237" t="s">
        <v>808</v>
      </c>
      <c r="D237" t="s">
        <v>8</v>
      </c>
    </row>
    <row r="238" spans="1:4" x14ac:dyDescent="0.25">
      <c r="A238" s="39" t="s">
        <v>212</v>
      </c>
      <c r="B238">
        <v>48914</v>
      </c>
      <c r="C238" t="s">
        <v>809</v>
      </c>
      <c r="D238" t="s">
        <v>8</v>
      </c>
    </row>
    <row r="239" spans="1:4" x14ac:dyDescent="0.25">
      <c r="A239" s="39" t="s">
        <v>213</v>
      </c>
      <c r="B239">
        <v>48915</v>
      </c>
      <c r="C239" t="s">
        <v>810</v>
      </c>
      <c r="D239" t="s">
        <v>8</v>
      </c>
    </row>
    <row r="240" spans="1:4" x14ac:dyDescent="0.25">
      <c r="A240" s="39" t="s">
        <v>214</v>
      </c>
      <c r="B240">
        <v>48916</v>
      </c>
      <c r="C240" t="s">
        <v>811</v>
      </c>
      <c r="D240" t="s">
        <v>8</v>
      </c>
    </row>
    <row r="241" spans="1:4" x14ac:dyDescent="0.25">
      <c r="A241" s="39" t="s">
        <v>215</v>
      </c>
      <c r="B241">
        <v>48918</v>
      </c>
      <c r="C241" t="s">
        <v>812</v>
      </c>
      <c r="D241" t="s">
        <v>8</v>
      </c>
    </row>
    <row r="242" spans="1:4" x14ac:dyDescent="0.25">
      <c r="A242" s="39" t="s">
        <v>1150</v>
      </c>
      <c r="B242">
        <v>48920</v>
      </c>
      <c r="C242" t="s">
        <v>1156</v>
      </c>
      <c r="D242" t="s">
        <v>8</v>
      </c>
    </row>
    <row r="243" spans="1:4" x14ac:dyDescent="0.25">
      <c r="A243" s="39" t="s">
        <v>216</v>
      </c>
      <c r="B243">
        <v>48921</v>
      </c>
      <c r="C243" t="s">
        <v>813</v>
      </c>
      <c r="D243" t="s">
        <v>8</v>
      </c>
    </row>
    <row r="244" spans="1:4" x14ac:dyDescent="0.25">
      <c r="A244" s="39" t="s">
        <v>217</v>
      </c>
      <c r="B244">
        <v>48922</v>
      </c>
      <c r="C244" t="s">
        <v>814</v>
      </c>
      <c r="D244" t="s">
        <v>8</v>
      </c>
    </row>
    <row r="245" spans="1:4" x14ac:dyDescent="0.25">
      <c r="A245" s="39" t="s">
        <v>218</v>
      </c>
      <c r="B245">
        <v>48923</v>
      </c>
      <c r="C245" t="s">
        <v>815</v>
      </c>
      <c r="D245" t="s">
        <v>8</v>
      </c>
    </row>
    <row r="246" spans="1:4" x14ac:dyDescent="0.25">
      <c r="A246" s="39" t="s">
        <v>219</v>
      </c>
      <c r="B246">
        <v>48924</v>
      </c>
      <c r="C246" t="s">
        <v>816</v>
      </c>
      <c r="D246" t="s">
        <v>8</v>
      </c>
    </row>
    <row r="247" spans="1:4" x14ac:dyDescent="0.25">
      <c r="A247" s="39" t="s">
        <v>220</v>
      </c>
      <c r="B247">
        <v>48925</v>
      </c>
      <c r="C247" t="s">
        <v>817</v>
      </c>
      <c r="D247" t="s">
        <v>8</v>
      </c>
    </row>
    <row r="248" spans="1:4" x14ac:dyDescent="0.25">
      <c r="A248" s="39" t="s">
        <v>221</v>
      </c>
      <c r="B248">
        <v>48926</v>
      </c>
      <c r="C248" t="s">
        <v>818</v>
      </c>
      <c r="D248" t="s">
        <v>8</v>
      </c>
    </row>
    <row r="249" spans="1:4" x14ac:dyDescent="0.25">
      <c r="A249" s="39" t="s">
        <v>222</v>
      </c>
      <c r="B249">
        <v>48927</v>
      </c>
      <c r="C249" t="s">
        <v>819</v>
      </c>
      <c r="D249" t="s">
        <v>8</v>
      </c>
    </row>
    <row r="250" spans="1:4" x14ac:dyDescent="0.25">
      <c r="A250" s="39" t="s">
        <v>1165</v>
      </c>
      <c r="B250">
        <v>48928</v>
      </c>
      <c r="C250" t="s">
        <v>1157</v>
      </c>
      <c r="D250" t="s">
        <v>8</v>
      </c>
    </row>
    <row r="251" spans="1:4" x14ac:dyDescent="0.25">
      <c r="A251" s="39" t="s">
        <v>223</v>
      </c>
      <c r="B251">
        <v>49132</v>
      </c>
      <c r="C251" t="s">
        <v>820</v>
      </c>
      <c r="D251" t="s">
        <v>8</v>
      </c>
    </row>
    <row r="252" spans="1:4" x14ac:dyDescent="0.25">
      <c r="A252" s="39" t="s">
        <v>532</v>
      </c>
      <c r="B252">
        <v>49135</v>
      </c>
      <c r="C252" t="s">
        <v>821</v>
      </c>
      <c r="D252" t="s">
        <v>7</v>
      </c>
    </row>
    <row r="253" spans="1:4" x14ac:dyDescent="0.25">
      <c r="A253" s="39" t="s">
        <v>224</v>
      </c>
      <c r="B253">
        <v>49137</v>
      </c>
      <c r="C253" t="s">
        <v>822</v>
      </c>
      <c r="D253" t="s">
        <v>8</v>
      </c>
    </row>
    <row r="254" spans="1:4" x14ac:dyDescent="0.25">
      <c r="A254" s="39" t="s">
        <v>225</v>
      </c>
      <c r="B254">
        <v>49140</v>
      </c>
      <c r="C254" t="s">
        <v>823</v>
      </c>
      <c r="D254" t="s">
        <v>8</v>
      </c>
    </row>
    <row r="255" spans="1:4" x14ac:dyDescent="0.25">
      <c r="A255" s="39" t="s">
        <v>226</v>
      </c>
      <c r="B255">
        <v>49142</v>
      </c>
      <c r="C255" t="s">
        <v>824</v>
      </c>
      <c r="D255" t="s">
        <v>8</v>
      </c>
    </row>
    <row r="256" spans="1:4" x14ac:dyDescent="0.25">
      <c r="A256" s="39" t="s">
        <v>227</v>
      </c>
      <c r="B256">
        <v>49144</v>
      </c>
      <c r="C256" t="s">
        <v>825</v>
      </c>
      <c r="D256" t="s">
        <v>8</v>
      </c>
    </row>
    <row r="257" spans="1:4" x14ac:dyDescent="0.25">
      <c r="A257" s="39" t="s">
        <v>228</v>
      </c>
      <c r="B257">
        <v>49148</v>
      </c>
      <c r="C257" t="s">
        <v>826</v>
      </c>
      <c r="D257" t="s">
        <v>8</v>
      </c>
    </row>
    <row r="258" spans="1:4" x14ac:dyDescent="0.25">
      <c r="A258" s="39" t="s">
        <v>229</v>
      </c>
      <c r="B258">
        <v>50001</v>
      </c>
      <c r="C258" t="s">
        <v>827</v>
      </c>
      <c r="D258" t="s">
        <v>8</v>
      </c>
    </row>
    <row r="259" spans="1:4" x14ac:dyDescent="0.25">
      <c r="A259" s="39" t="s">
        <v>230</v>
      </c>
      <c r="B259">
        <v>50002</v>
      </c>
      <c r="C259" t="s">
        <v>828</v>
      </c>
      <c r="D259" t="s">
        <v>8</v>
      </c>
    </row>
    <row r="260" spans="1:4" x14ac:dyDescent="0.25">
      <c r="A260" s="39" t="s">
        <v>231</v>
      </c>
      <c r="B260">
        <v>50003</v>
      </c>
      <c r="C260" t="s">
        <v>829</v>
      </c>
      <c r="D260" t="s">
        <v>8</v>
      </c>
    </row>
    <row r="261" spans="1:4" x14ac:dyDescent="0.25">
      <c r="A261" s="39" t="s">
        <v>232</v>
      </c>
      <c r="B261">
        <v>50005</v>
      </c>
      <c r="C261" t="s">
        <v>830</v>
      </c>
      <c r="D261" t="s">
        <v>8</v>
      </c>
    </row>
    <row r="262" spans="1:4" x14ac:dyDescent="0.25">
      <c r="A262" s="39" t="s">
        <v>233</v>
      </c>
      <c r="B262">
        <v>50006</v>
      </c>
      <c r="C262" t="s">
        <v>831</v>
      </c>
      <c r="D262" t="s">
        <v>8</v>
      </c>
    </row>
    <row r="263" spans="1:4" x14ac:dyDescent="0.25">
      <c r="A263" s="39" t="s">
        <v>234</v>
      </c>
      <c r="B263">
        <v>50007</v>
      </c>
      <c r="C263" t="s">
        <v>832</v>
      </c>
      <c r="D263" t="s">
        <v>8</v>
      </c>
    </row>
    <row r="264" spans="1:4" x14ac:dyDescent="0.25">
      <c r="A264" s="39" t="s">
        <v>533</v>
      </c>
      <c r="B264">
        <v>50009</v>
      </c>
      <c r="C264" t="s">
        <v>833</v>
      </c>
      <c r="D264" t="s">
        <v>7</v>
      </c>
    </row>
    <row r="265" spans="1:4" x14ac:dyDescent="0.25">
      <c r="A265" s="39" t="s">
        <v>235</v>
      </c>
      <c r="B265">
        <v>50010</v>
      </c>
      <c r="C265" t="s">
        <v>834</v>
      </c>
      <c r="D265" t="s">
        <v>8</v>
      </c>
    </row>
    <row r="266" spans="1:4" x14ac:dyDescent="0.25">
      <c r="A266" s="39" t="s">
        <v>236</v>
      </c>
      <c r="B266">
        <v>50012</v>
      </c>
      <c r="C266" t="s">
        <v>835</v>
      </c>
      <c r="D266" t="s">
        <v>8</v>
      </c>
    </row>
    <row r="267" spans="1:4" x14ac:dyDescent="0.25">
      <c r="A267" s="39" t="s">
        <v>237</v>
      </c>
      <c r="B267">
        <v>50013</v>
      </c>
      <c r="C267" t="s">
        <v>836</v>
      </c>
      <c r="D267" t="s">
        <v>8</v>
      </c>
    </row>
    <row r="268" spans="1:4" x14ac:dyDescent="0.25">
      <c r="A268" s="39" t="s">
        <v>238</v>
      </c>
      <c r="B268">
        <v>50014</v>
      </c>
      <c r="C268" t="s">
        <v>837</v>
      </c>
      <c r="D268" t="s">
        <v>8</v>
      </c>
    </row>
    <row r="269" spans="1:4" x14ac:dyDescent="0.25">
      <c r="A269" s="39" t="s">
        <v>239</v>
      </c>
      <c r="B269">
        <v>51150</v>
      </c>
      <c r="C269" t="s">
        <v>838</v>
      </c>
      <c r="D269" t="s">
        <v>8</v>
      </c>
    </row>
    <row r="270" spans="1:4" x14ac:dyDescent="0.25">
      <c r="A270" s="39" t="s">
        <v>240</v>
      </c>
      <c r="B270">
        <v>51152</v>
      </c>
      <c r="C270" t="s">
        <v>839</v>
      </c>
      <c r="D270" t="s">
        <v>8</v>
      </c>
    </row>
    <row r="271" spans="1:4" x14ac:dyDescent="0.25">
      <c r="A271" s="39" t="s">
        <v>241</v>
      </c>
      <c r="B271">
        <v>51153</v>
      </c>
      <c r="C271" t="s">
        <v>840</v>
      </c>
      <c r="D271" t="s">
        <v>8</v>
      </c>
    </row>
    <row r="272" spans="1:4" x14ac:dyDescent="0.25">
      <c r="A272" s="39" t="s">
        <v>242</v>
      </c>
      <c r="B272">
        <v>51154</v>
      </c>
      <c r="C272" t="s">
        <v>841</v>
      </c>
      <c r="D272" t="s">
        <v>8</v>
      </c>
    </row>
    <row r="273" spans="1:4" x14ac:dyDescent="0.25">
      <c r="A273" s="39" t="s">
        <v>243</v>
      </c>
      <c r="B273">
        <v>51155</v>
      </c>
      <c r="C273" t="s">
        <v>842</v>
      </c>
      <c r="D273" t="s">
        <v>8</v>
      </c>
    </row>
    <row r="274" spans="1:4" x14ac:dyDescent="0.25">
      <c r="A274" s="39" t="s">
        <v>244</v>
      </c>
      <c r="B274">
        <v>51156</v>
      </c>
      <c r="C274" t="s">
        <v>843</v>
      </c>
      <c r="D274" t="s">
        <v>8</v>
      </c>
    </row>
    <row r="275" spans="1:4" x14ac:dyDescent="0.25">
      <c r="A275" s="39" t="s">
        <v>245</v>
      </c>
      <c r="B275">
        <v>51159</v>
      </c>
      <c r="C275" t="s">
        <v>844</v>
      </c>
      <c r="D275" t="s">
        <v>8</v>
      </c>
    </row>
    <row r="276" spans="1:4" x14ac:dyDescent="0.25">
      <c r="A276" s="39" t="s">
        <v>247</v>
      </c>
      <c r="B276">
        <v>52096</v>
      </c>
      <c r="C276" t="s">
        <v>846</v>
      </c>
      <c r="D276" t="s">
        <v>8</v>
      </c>
    </row>
    <row r="277" spans="1:4" x14ac:dyDescent="0.25">
      <c r="A277" s="39" t="s">
        <v>248</v>
      </c>
      <c r="B277">
        <v>53111</v>
      </c>
      <c r="C277" t="s">
        <v>847</v>
      </c>
      <c r="D277" t="s">
        <v>8</v>
      </c>
    </row>
    <row r="278" spans="1:4" x14ac:dyDescent="0.25">
      <c r="A278" s="39" t="s">
        <v>534</v>
      </c>
      <c r="B278">
        <v>53112</v>
      </c>
      <c r="C278" t="s">
        <v>848</v>
      </c>
      <c r="D278" t="s">
        <v>7</v>
      </c>
    </row>
    <row r="279" spans="1:4" x14ac:dyDescent="0.25">
      <c r="A279" s="39" t="s">
        <v>249</v>
      </c>
      <c r="B279">
        <v>53113</v>
      </c>
      <c r="C279" t="s">
        <v>849</v>
      </c>
      <c r="D279" t="s">
        <v>8</v>
      </c>
    </row>
    <row r="280" spans="1:4" x14ac:dyDescent="0.25">
      <c r="A280" s="39" t="s">
        <v>535</v>
      </c>
      <c r="B280">
        <v>53114</v>
      </c>
      <c r="C280" t="s">
        <v>850</v>
      </c>
      <c r="D280" t="s">
        <v>7</v>
      </c>
    </row>
    <row r="281" spans="1:4" x14ac:dyDescent="0.25">
      <c r="A281" s="39" t="s">
        <v>250</v>
      </c>
      <c r="B281">
        <v>54037</v>
      </c>
      <c r="C281" t="s">
        <v>851</v>
      </c>
      <c r="D281" t="s">
        <v>8</v>
      </c>
    </row>
    <row r="282" spans="1:4" x14ac:dyDescent="0.25">
      <c r="A282" s="39" t="s">
        <v>251</v>
      </c>
      <c r="B282">
        <v>54039</v>
      </c>
      <c r="C282" t="s">
        <v>852</v>
      </c>
      <c r="D282" t="s">
        <v>8</v>
      </c>
    </row>
    <row r="283" spans="1:4" x14ac:dyDescent="0.25">
      <c r="A283" s="39" t="s">
        <v>252</v>
      </c>
      <c r="B283">
        <v>54041</v>
      </c>
      <c r="C283" t="s">
        <v>853</v>
      </c>
      <c r="D283" t="s">
        <v>8</v>
      </c>
    </row>
    <row r="284" spans="1:4" x14ac:dyDescent="0.25">
      <c r="A284" s="39" t="s">
        <v>253</v>
      </c>
      <c r="B284">
        <v>54042</v>
      </c>
      <c r="C284" t="s">
        <v>854</v>
      </c>
      <c r="D284" t="s">
        <v>8</v>
      </c>
    </row>
    <row r="285" spans="1:4" x14ac:dyDescent="0.25">
      <c r="A285" s="39" t="s">
        <v>254</v>
      </c>
      <c r="B285">
        <v>54043</v>
      </c>
      <c r="C285" t="s">
        <v>855</v>
      </c>
      <c r="D285" t="s">
        <v>8</v>
      </c>
    </row>
    <row r="286" spans="1:4" x14ac:dyDescent="0.25">
      <c r="A286" s="39" t="s">
        <v>255</v>
      </c>
      <c r="B286">
        <v>54045</v>
      </c>
      <c r="C286" t="s">
        <v>856</v>
      </c>
      <c r="D286" t="s">
        <v>8</v>
      </c>
    </row>
    <row r="287" spans="1:4" x14ac:dyDescent="0.25">
      <c r="A287" s="39" t="s">
        <v>256</v>
      </c>
      <c r="B287">
        <v>55104</v>
      </c>
      <c r="C287" t="s">
        <v>857</v>
      </c>
      <c r="D287" t="s">
        <v>8</v>
      </c>
    </row>
    <row r="288" spans="1:4" x14ac:dyDescent="0.25">
      <c r="A288" s="39" t="s">
        <v>257</v>
      </c>
      <c r="B288">
        <v>55105</v>
      </c>
      <c r="C288" t="s">
        <v>858</v>
      </c>
      <c r="D288" t="s">
        <v>8</v>
      </c>
    </row>
    <row r="289" spans="1:4" x14ac:dyDescent="0.25">
      <c r="A289" s="39" t="s">
        <v>258</v>
      </c>
      <c r="B289">
        <v>55106</v>
      </c>
      <c r="C289" t="s">
        <v>859</v>
      </c>
      <c r="D289" t="s">
        <v>8</v>
      </c>
    </row>
    <row r="290" spans="1:4" x14ac:dyDescent="0.25">
      <c r="A290" s="39" t="s">
        <v>259</v>
      </c>
      <c r="B290">
        <v>55108</v>
      </c>
      <c r="C290" t="s">
        <v>860</v>
      </c>
      <c r="D290" t="s">
        <v>8</v>
      </c>
    </row>
    <row r="291" spans="1:4" x14ac:dyDescent="0.25">
      <c r="A291" s="39" t="s">
        <v>260</v>
      </c>
      <c r="B291">
        <v>55110</v>
      </c>
      <c r="C291" t="s">
        <v>861</v>
      </c>
      <c r="D291" t="s">
        <v>8</v>
      </c>
    </row>
    <row r="292" spans="1:4" x14ac:dyDescent="0.25">
      <c r="A292" s="39" t="s">
        <v>261</v>
      </c>
      <c r="B292">
        <v>55111</v>
      </c>
      <c r="C292" t="s">
        <v>862</v>
      </c>
      <c r="D292" t="s">
        <v>8</v>
      </c>
    </row>
    <row r="293" spans="1:4" x14ac:dyDescent="0.25">
      <c r="A293" s="39" t="s">
        <v>262</v>
      </c>
      <c r="B293">
        <v>56015</v>
      </c>
      <c r="C293" t="s">
        <v>863</v>
      </c>
      <c r="D293" t="s">
        <v>8</v>
      </c>
    </row>
    <row r="294" spans="1:4" x14ac:dyDescent="0.25">
      <c r="A294" s="39" t="s">
        <v>263</v>
      </c>
      <c r="B294">
        <v>56017</v>
      </c>
      <c r="C294" t="s">
        <v>864</v>
      </c>
      <c r="D294" t="s">
        <v>8</v>
      </c>
    </row>
    <row r="295" spans="1:4" x14ac:dyDescent="0.25">
      <c r="A295" s="39" t="s">
        <v>264</v>
      </c>
      <c r="B295">
        <v>57001</v>
      </c>
      <c r="C295" t="s">
        <v>865</v>
      </c>
      <c r="D295" t="s">
        <v>8</v>
      </c>
    </row>
    <row r="296" spans="1:4" x14ac:dyDescent="0.25">
      <c r="A296" s="39" t="s">
        <v>265</v>
      </c>
      <c r="B296">
        <v>57002</v>
      </c>
      <c r="C296" t="s">
        <v>866</v>
      </c>
      <c r="D296" t="s">
        <v>8</v>
      </c>
    </row>
    <row r="297" spans="1:4" x14ac:dyDescent="0.25">
      <c r="A297" s="39" t="s">
        <v>266</v>
      </c>
      <c r="B297">
        <v>57003</v>
      </c>
      <c r="C297" t="s">
        <v>867</v>
      </c>
      <c r="D297" t="s">
        <v>8</v>
      </c>
    </row>
    <row r="298" spans="1:4" x14ac:dyDescent="0.25">
      <c r="A298" s="39" t="s">
        <v>267</v>
      </c>
      <c r="B298">
        <v>57004</v>
      </c>
      <c r="C298" t="s">
        <v>868</v>
      </c>
      <c r="D298" t="s">
        <v>8</v>
      </c>
    </row>
    <row r="299" spans="1:4" x14ac:dyDescent="0.25">
      <c r="A299" s="39" t="s">
        <v>268</v>
      </c>
      <c r="B299">
        <v>58106</v>
      </c>
      <c r="C299" t="s">
        <v>869</v>
      </c>
      <c r="D299" t="s">
        <v>8</v>
      </c>
    </row>
    <row r="300" spans="1:4" x14ac:dyDescent="0.25">
      <c r="A300" s="39" t="s">
        <v>269</v>
      </c>
      <c r="B300">
        <v>58107</v>
      </c>
      <c r="C300" t="s">
        <v>870</v>
      </c>
      <c r="D300" t="s">
        <v>8</v>
      </c>
    </row>
    <row r="301" spans="1:4" x14ac:dyDescent="0.25">
      <c r="A301" s="39" t="s">
        <v>270</v>
      </c>
      <c r="B301">
        <v>58108</v>
      </c>
      <c r="C301" t="s">
        <v>871</v>
      </c>
      <c r="D301" t="s">
        <v>8</v>
      </c>
    </row>
    <row r="302" spans="1:4" x14ac:dyDescent="0.25">
      <c r="A302" s="39" t="s">
        <v>271</v>
      </c>
      <c r="B302">
        <v>58109</v>
      </c>
      <c r="C302" t="s">
        <v>872</v>
      </c>
      <c r="D302" t="s">
        <v>8</v>
      </c>
    </row>
    <row r="303" spans="1:4" x14ac:dyDescent="0.25">
      <c r="A303" s="39" t="s">
        <v>272</v>
      </c>
      <c r="B303">
        <v>58112</v>
      </c>
      <c r="C303" t="s">
        <v>873</v>
      </c>
      <c r="D303" t="s">
        <v>8</v>
      </c>
    </row>
    <row r="304" spans="1:4" x14ac:dyDescent="0.25">
      <c r="A304" s="39" t="s">
        <v>273</v>
      </c>
      <c r="B304">
        <v>59113</v>
      </c>
      <c r="C304" t="s">
        <v>874</v>
      </c>
      <c r="D304" t="s">
        <v>8</v>
      </c>
    </row>
    <row r="305" spans="1:4" x14ac:dyDescent="0.25">
      <c r="A305" s="39" t="s">
        <v>536</v>
      </c>
      <c r="B305">
        <v>59114</v>
      </c>
      <c r="C305" t="s">
        <v>875</v>
      </c>
      <c r="D305" t="s">
        <v>7</v>
      </c>
    </row>
    <row r="306" spans="1:4" x14ac:dyDescent="0.25">
      <c r="A306" s="39" t="s">
        <v>274</v>
      </c>
      <c r="B306">
        <v>59117</v>
      </c>
      <c r="C306" t="s">
        <v>876</v>
      </c>
      <c r="D306" t="s">
        <v>8</v>
      </c>
    </row>
    <row r="307" spans="1:4" x14ac:dyDescent="0.25">
      <c r="A307" s="39" t="s">
        <v>275</v>
      </c>
      <c r="B307">
        <v>60077</v>
      </c>
      <c r="C307" t="s">
        <v>877</v>
      </c>
      <c r="D307" t="s">
        <v>8</v>
      </c>
    </row>
    <row r="308" spans="1:4" x14ac:dyDescent="0.25">
      <c r="A308" s="39" t="s">
        <v>276</v>
      </c>
      <c r="B308">
        <v>61150</v>
      </c>
      <c r="C308" t="s">
        <v>878</v>
      </c>
      <c r="D308" t="s">
        <v>8</v>
      </c>
    </row>
    <row r="309" spans="1:4" x14ac:dyDescent="0.25">
      <c r="A309" s="39" t="s">
        <v>277</v>
      </c>
      <c r="B309">
        <v>61151</v>
      </c>
      <c r="C309" t="s">
        <v>879</v>
      </c>
      <c r="D309" t="s">
        <v>8</v>
      </c>
    </row>
    <row r="310" spans="1:4" x14ac:dyDescent="0.25">
      <c r="A310" s="39" t="s">
        <v>278</v>
      </c>
      <c r="B310">
        <v>61154</v>
      </c>
      <c r="C310" t="s">
        <v>880</v>
      </c>
      <c r="D310" t="s">
        <v>8</v>
      </c>
    </row>
    <row r="311" spans="1:4" x14ac:dyDescent="0.25">
      <c r="A311" s="39" t="s">
        <v>279</v>
      </c>
      <c r="B311">
        <v>61156</v>
      </c>
      <c r="C311" t="s">
        <v>881</v>
      </c>
      <c r="D311" t="s">
        <v>8</v>
      </c>
    </row>
    <row r="312" spans="1:4" x14ac:dyDescent="0.25">
      <c r="A312" s="39" t="s">
        <v>537</v>
      </c>
      <c r="B312">
        <v>61157</v>
      </c>
      <c r="C312" t="s">
        <v>882</v>
      </c>
      <c r="D312" t="s">
        <v>7</v>
      </c>
    </row>
    <row r="313" spans="1:4" x14ac:dyDescent="0.25">
      <c r="A313" s="39" t="s">
        <v>280</v>
      </c>
      <c r="B313">
        <v>61158</v>
      </c>
      <c r="C313" t="s">
        <v>883</v>
      </c>
      <c r="D313" t="s">
        <v>8</v>
      </c>
    </row>
    <row r="314" spans="1:4" x14ac:dyDescent="0.25">
      <c r="A314" s="39" t="s">
        <v>281</v>
      </c>
      <c r="B314">
        <v>62070</v>
      </c>
      <c r="C314" t="s">
        <v>884</v>
      </c>
      <c r="D314" t="s">
        <v>8</v>
      </c>
    </row>
    <row r="315" spans="1:4" x14ac:dyDescent="0.25">
      <c r="A315" s="39" t="s">
        <v>282</v>
      </c>
      <c r="B315">
        <v>62072</v>
      </c>
      <c r="C315" t="s">
        <v>885</v>
      </c>
      <c r="D315" t="s">
        <v>8</v>
      </c>
    </row>
    <row r="316" spans="1:4" x14ac:dyDescent="0.25">
      <c r="A316" s="39" t="s">
        <v>283</v>
      </c>
      <c r="B316">
        <v>63066</v>
      </c>
      <c r="C316" t="s">
        <v>886</v>
      </c>
      <c r="D316" t="s">
        <v>8</v>
      </c>
    </row>
    <row r="317" spans="1:4" x14ac:dyDescent="0.25">
      <c r="A317" s="39" t="s">
        <v>284</v>
      </c>
      <c r="B317">
        <v>63067</v>
      </c>
      <c r="C317" t="s">
        <v>887</v>
      </c>
      <c r="D317" t="s">
        <v>8</v>
      </c>
    </row>
    <row r="318" spans="1:4" x14ac:dyDescent="0.25">
      <c r="A318" s="39" t="s">
        <v>285</v>
      </c>
      <c r="B318">
        <v>64072</v>
      </c>
      <c r="C318" t="s">
        <v>888</v>
      </c>
      <c r="D318" t="s">
        <v>8</v>
      </c>
    </row>
    <row r="319" spans="1:4" x14ac:dyDescent="0.25">
      <c r="A319" s="39" t="s">
        <v>286</v>
      </c>
      <c r="B319">
        <v>64074</v>
      </c>
      <c r="C319" t="s">
        <v>889</v>
      </c>
      <c r="D319" t="s">
        <v>8</v>
      </c>
    </row>
    <row r="320" spans="1:4" x14ac:dyDescent="0.25">
      <c r="A320" s="39" t="s">
        <v>287</v>
      </c>
      <c r="B320">
        <v>64075</v>
      </c>
      <c r="C320" t="s">
        <v>890</v>
      </c>
      <c r="D320" t="s">
        <v>8</v>
      </c>
    </row>
    <row r="321" spans="1:4" x14ac:dyDescent="0.25">
      <c r="A321" s="39" t="s">
        <v>288</v>
      </c>
      <c r="B321">
        <v>65096</v>
      </c>
      <c r="C321" t="s">
        <v>891</v>
      </c>
      <c r="D321" t="s">
        <v>8</v>
      </c>
    </row>
    <row r="322" spans="1:4" x14ac:dyDescent="0.25">
      <c r="A322" s="39" t="s">
        <v>289</v>
      </c>
      <c r="B322">
        <v>65098</v>
      </c>
      <c r="C322" t="s">
        <v>892</v>
      </c>
      <c r="D322" t="s">
        <v>8</v>
      </c>
    </row>
    <row r="323" spans="1:4" x14ac:dyDescent="0.25">
      <c r="A323" s="39" t="s">
        <v>290</v>
      </c>
      <c r="B323">
        <v>66102</v>
      </c>
      <c r="C323" t="s">
        <v>893</v>
      </c>
      <c r="D323" t="s">
        <v>8</v>
      </c>
    </row>
    <row r="324" spans="1:4" x14ac:dyDescent="0.25">
      <c r="A324" s="39" t="s">
        <v>291</v>
      </c>
      <c r="B324">
        <v>66103</v>
      </c>
      <c r="C324" t="s">
        <v>894</v>
      </c>
      <c r="D324" t="s">
        <v>8</v>
      </c>
    </row>
    <row r="325" spans="1:4" x14ac:dyDescent="0.25">
      <c r="A325" s="39" t="s">
        <v>292</v>
      </c>
      <c r="B325">
        <v>66104</v>
      </c>
      <c r="C325" t="s">
        <v>895</v>
      </c>
      <c r="D325" t="s">
        <v>8</v>
      </c>
    </row>
    <row r="326" spans="1:4" x14ac:dyDescent="0.25">
      <c r="A326" s="39" t="s">
        <v>293</v>
      </c>
      <c r="B326">
        <v>66105</v>
      </c>
      <c r="C326" t="s">
        <v>896</v>
      </c>
      <c r="D326" t="s">
        <v>8</v>
      </c>
    </row>
    <row r="327" spans="1:4" x14ac:dyDescent="0.25">
      <c r="A327" s="39" t="s">
        <v>294</v>
      </c>
      <c r="B327">
        <v>66107</v>
      </c>
      <c r="C327" t="s">
        <v>897</v>
      </c>
      <c r="D327" t="s">
        <v>8</v>
      </c>
    </row>
    <row r="328" spans="1:4" x14ac:dyDescent="0.25">
      <c r="A328" s="39" t="s">
        <v>295</v>
      </c>
      <c r="B328">
        <v>67055</v>
      </c>
      <c r="C328" t="s">
        <v>898</v>
      </c>
      <c r="D328" t="s">
        <v>8</v>
      </c>
    </row>
    <row r="329" spans="1:4" x14ac:dyDescent="0.25">
      <c r="A329" s="39" t="s">
        <v>296</v>
      </c>
      <c r="B329">
        <v>67061</v>
      </c>
      <c r="C329" t="s">
        <v>899</v>
      </c>
      <c r="D329" t="s">
        <v>8</v>
      </c>
    </row>
    <row r="330" spans="1:4" x14ac:dyDescent="0.25">
      <c r="A330" s="39" t="s">
        <v>297</v>
      </c>
      <c r="B330">
        <v>68070</v>
      </c>
      <c r="C330" t="s">
        <v>900</v>
      </c>
      <c r="D330" t="s">
        <v>8</v>
      </c>
    </row>
    <row r="331" spans="1:4" x14ac:dyDescent="0.25">
      <c r="A331" s="39" t="s">
        <v>538</v>
      </c>
      <c r="B331">
        <v>68071</v>
      </c>
      <c r="C331" t="s">
        <v>901</v>
      </c>
      <c r="D331" t="s">
        <v>7</v>
      </c>
    </row>
    <row r="332" spans="1:4" x14ac:dyDescent="0.25">
      <c r="A332" s="39" t="s">
        <v>539</v>
      </c>
      <c r="B332">
        <v>68072</v>
      </c>
      <c r="C332" t="s">
        <v>902</v>
      </c>
      <c r="D332" t="s">
        <v>7</v>
      </c>
    </row>
    <row r="333" spans="1:4" x14ac:dyDescent="0.25">
      <c r="A333" s="39" t="s">
        <v>298</v>
      </c>
      <c r="B333">
        <v>68073</v>
      </c>
      <c r="C333" t="s">
        <v>903</v>
      </c>
      <c r="D333" t="s">
        <v>8</v>
      </c>
    </row>
    <row r="334" spans="1:4" x14ac:dyDescent="0.25">
      <c r="A334" s="39" t="s">
        <v>299</v>
      </c>
      <c r="B334">
        <v>68074</v>
      </c>
      <c r="C334" t="s">
        <v>904</v>
      </c>
      <c r="D334" t="s">
        <v>8</v>
      </c>
    </row>
    <row r="335" spans="1:4" x14ac:dyDescent="0.25">
      <c r="A335" s="39" t="s">
        <v>540</v>
      </c>
      <c r="B335">
        <v>68075</v>
      </c>
      <c r="C335" t="s">
        <v>905</v>
      </c>
      <c r="D335" t="s">
        <v>7</v>
      </c>
    </row>
    <row r="336" spans="1:4" x14ac:dyDescent="0.25">
      <c r="A336" s="39" t="s">
        <v>541</v>
      </c>
      <c r="B336">
        <v>69104</v>
      </c>
      <c r="C336" t="s">
        <v>906</v>
      </c>
      <c r="D336" t="s">
        <v>7</v>
      </c>
    </row>
    <row r="337" spans="1:4" x14ac:dyDescent="0.25">
      <c r="A337" s="39" t="s">
        <v>300</v>
      </c>
      <c r="B337">
        <v>69106</v>
      </c>
      <c r="C337" t="s">
        <v>907</v>
      </c>
      <c r="D337" t="s">
        <v>8</v>
      </c>
    </row>
    <row r="338" spans="1:4" x14ac:dyDescent="0.25">
      <c r="A338" s="39" t="s">
        <v>542</v>
      </c>
      <c r="B338">
        <v>69107</v>
      </c>
      <c r="C338" t="s">
        <v>908</v>
      </c>
      <c r="D338" t="s">
        <v>7</v>
      </c>
    </row>
    <row r="339" spans="1:4" x14ac:dyDescent="0.25">
      <c r="A339" s="39" t="s">
        <v>301</v>
      </c>
      <c r="B339">
        <v>69108</v>
      </c>
      <c r="C339" t="s">
        <v>909</v>
      </c>
      <c r="D339" t="s">
        <v>8</v>
      </c>
    </row>
    <row r="340" spans="1:4" x14ac:dyDescent="0.25">
      <c r="A340" s="39" t="s">
        <v>302</v>
      </c>
      <c r="B340">
        <v>69109</v>
      </c>
      <c r="C340" t="s">
        <v>910</v>
      </c>
      <c r="D340" t="s">
        <v>8</v>
      </c>
    </row>
    <row r="341" spans="1:4" x14ac:dyDescent="0.25">
      <c r="A341" s="39" t="s">
        <v>303</v>
      </c>
      <c r="B341">
        <v>70092</v>
      </c>
      <c r="C341" t="s">
        <v>911</v>
      </c>
      <c r="D341" t="s">
        <v>8</v>
      </c>
    </row>
    <row r="342" spans="1:4" x14ac:dyDescent="0.25">
      <c r="A342" s="39" t="s">
        <v>304</v>
      </c>
      <c r="B342">
        <v>70093</v>
      </c>
      <c r="C342" t="s">
        <v>912</v>
      </c>
      <c r="D342" t="s">
        <v>8</v>
      </c>
    </row>
    <row r="343" spans="1:4" x14ac:dyDescent="0.25">
      <c r="A343" s="39" t="s">
        <v>305</v>
      </c>
      <c r="B343">
        <v>71091</v>
      </c>
      <c r="C343" t="s">
        <v>913</v>
      </c>
      <c r="D343" t="s">
        <v>8</v>
      </c>
    </row>
    <row r="344" spans="1:4" x14ac:dyDescent="0.25">
      <c r="A344" s="39" t="s">
        <v>306</v>
      </c>
      <c r="B344">
        <v>71092</v>
      </c>
      <c r="C344" t="s">
        <v>914</v>
      </c>
      <c r="D344" t="s">
        <v>8</v>
      </c>
    </row>
    <row r="345" spans="1:4" x14ac:dyDescent="0.25">
      <c r="A345" s="39" t="s">
        <v>307</v>
      </c>
      <c r="B345">
        <v>72066</v>
      </c>
      <c r="C345" t="s">
        <v>915</v>
      </c>
      <c r="D345" t="s">
        <v>8</v>
      </c>
    </row>
    <row r="346" spans="1:4" x14ac:dyDescent="0.25">
      <c r="A346" s="39" t="s">
        <v>308</v>
      </c>
      <c r="B346">
        <v>72068</v>
      </c>
      <c r="C346" t="s">
        <v>916</v>
      </c>
      <c r="D346" t="s">
        <v>8</v>
      </c>
    </row>
    <row r="347" spans="1:4" x14ac:dyDescent="0.25">
      <c r="A347" s="39" t="s">
        <v>309</v>
      </c>
      <c r="B347">
        <v>72073</v>
      </c>
      <c r="C347" t="s">
        <v>917</v>
      </c>
      <c r="D347" t="s">
        <v>8</v>
      </c>
    </row>
    <row r="348" spans="1:4" x14ac:dyDescent="0.25">
      <c r="A348" s="39" t="s">
        <v>310</v>
      </c>
      <c r="B348">
        <v>72074</v>
      </c>
      <c r="C348" t="s">
        <v>918</v>
      </c>
      <c r="D348" t="s">
        <v>8</v>
      </c>
    </row>
    <row r="349" spans="1:4" x14ac:dyDescent="0.25">
      <c r="A349" s="39" t="s">
        <v>311</v>
      </c>
      <c r="B349">
        <v>73099</v>
      </c>
      <c r="C349" t="s">
        <v>919</v>
      </c>
      <c r="D349" t="s">
        <v>8</v>
      </c>
    </row>
    <row r="350" spans="1:4" x14ac:dyDescent="0.25">
      <c r="A350" s="39" t="s">
        <v>312</v>
      </c>
      <c r="B350">
        <v>73102</v>
      </c>
      <c r="C350" t="s">
        <v>920</v>
      </c>
      <c r="D350" t="s">
        <v>8</v>
      </c>
    </row>
    <row r="351" spans="1:4" x14ac:dyDescent="0.25">
      <c r="A351" s="39" t="s">
        <v>543</v>
      </c>
      <c r="B351">
        <v>73105</v>
      </c>
      <c r="C351" t="s">
        <v>921</v>
      </c>
      <c r="D351" t="s">
        <v>7</v>
      </c>
    </row>
    <row r="352" spans="1:4" x14ac:dyDescent="0.25">
      <c r="A352" s="39" t="s">
        <v>313</v>
      </c>
      <c r="B352">
        <v>73106</v>
      </c>
      <c r="C352" t="s">
        <v>922</v>
      </c>
      <c r="D352" t="s">
        <v>8</v>
      </c>
    </row>
    <row r="353" spans="1:4" x14ac:dyDescent="0.25">
      <c r="A353" s="39" t="s">
        <v>314</v>
      </c>
      <c r="B353">
        <v>73108</v>
      </c>
      <c r="C353" t="s">
        <v>923</v>
      </c>
      <c r="D353" t="s">
        <v>8</v>
      </c>
    </row>
    <row r="354" spans="1:4" x14ac:dyDescent="0.25">
      <c r="A354" s="39" t="s">
        <v>315</v>
      </c>
      <c r="B354">
        <v>74187</v>
      </c>
      <c r="C354" t="s">
        <v>924</v>
      </c>
      <c r="D354" t="s">
        <v>8</v>
      </c>
    </row>
    <row r="355" spans="1:4" x14ac:dyDescent="0.25">
      <c r="A355" s="39" t="s">
        <v>316</v>
      </c>
      <c r="B355">
        <v>74190</v>
      </c>
      <c r="C355" t="s">
        <v>925</v>
      </c>
      <c r="D355" t="s">
        <v>8</v>
      </c>
    </row>
    <row r="356" spans="1:4" x14ac:dyDescent="0.25">
      <c r="A356" s="39" t="s">
        <v>317</v>
      </c>
      <c r="B356">
        <v>74194</v>
      </c>
      <c r="C356" t="s">
        <v>926</v>
      </c>
      <c r="D356" t="s">
        <v>8</v>
      </c>
    </row>
    <row r="357" spans="1:4" x14ac:dyDescent="0.25">
      <c r="A357" s="39" t="s">
        <v>318</v>
      </c>
      <c r="B357">
        <v>74195</v>
      </c>
      <c r="C357" t="s">
        <v>927</v>
      </c>
      <c r="D357" t="s">
        <v>8</v>
      </c>
    </row>
    <row r="358" spans="1:4" x14ac:dyDescent="0.25">
      <c r="A358" s="39" t="s">
        <v>319</v>
      </c>
      <c r="B358">
        <v>74197</v>
      </c>
      <c r="C358" t="s">
        <v>928</v>
      </c>
      <c r="D358" t="s">
        <v>8</v>
      </c>
    </row>
    <row r="359" spans="1:4" x14ac:dyDescent="0.25">
      <c r="A359" s="39" t="s">
        <v>320</v>
      </c>
      <c r="B359">
        <v>74201</v>
      </c>
      <c r="C359" t="s">
        <v>929</v>
      </c>
      <c r="D359" t="s">
        <v>8</v>
      </c>
    </row>
    <row r="360" spans="1:4" x14ac:dyDescent="0.25">
      <c r="A360" s="39" t="s">
        <v>321</v>
      </c>
      <c r="B360">
        <v>74202</v>
      </c>
      <c r="C360" t="s">
        <v>930</v>
      </c>
      <c r="D360" t="s">
        <v>8</v>
      </c>
    </row>
    <row r="361" spans="1:4" x14ac:dyDescent="0.25">
      <c r="A361" s="39" t="s">
        <v>322</v>
      </c>
      <c r="B361">
        <v>75084</v>
      </c>
      <c r="C361" t="s">
        <v>931</v>
      </c>
      <c r="D361" t="s">
        <v>8</v>
      </c>
    </row>
    <row r="362" spans="1:4" x14ac:dyDescent="0.25">
      <c r="A362" s="39" t="s">
        <v>323</v>
      </c>
      <c r="B362">
        <v>75085</v>
      </c>
      <c r="C362" t="s">
        <v>932</v>
      </c>
      <c r="D362" t="s">
        <v>8</v>
      </c>
    </row>
    <row r="363" spans="1:4" x14ac:dyDescent="0.25">
      <c r="A363" s="39" t="s">
        <v>324</v>
      </c>
      <c r="B363">
        <v>75086</v>
      </c>
      <c r="C363" t="s">
        <v>933</v>
      </c>
      <c r="D363" t="s">
        <v>8</v>
      </c>
    </row>
    <row r="364" spans="1:4" x14ac:dyDescent="0.25">
      <c r="A364" s="39" t="s">
        <v>325</v>
      </c>
      <c r="B364">
        <v>75087</v>
      </c>
      <c r="C364" t="s">
        <v>934</v>
      </c>
      <c r="D364" t="s">
        <v>8</v>
      </c>
    </row>
    <row r="365" spans="1:4" x14ac:dyDescent="0.25">
      <c r="A365" s="39" t="s">
        <v>326</v>
      </c>
      <c r="B365">
        <v>76081</v>
      </c>
      <c r="C365" t="s">
        <v>935</v>
      </c>
      <c r="D365" t="s">
        <v>8</v>
      </c>
    </row>
    <row r="366" spans="1:4" x14ac:dyDescent="0.25">
      <c r="A366" s="39" t="s">
        <v>327</v>
      </c>
      <c r="B366">
        <v>76082</v>
      </c>
      <c r="C366" t="s">
        <v>936</v>
      </c>
      <c r="D366" t="s">
        <v>8</v>
      </c>
    </row>
    <row r="367" spans="1:4" x14ac:dyDescent="0.25">
      <c r="A367" s="39" t="s">
        <v>328</v>
      </c>
      <c r="B367">
        <v>76083</v>
      </c>
      <c r="C367" t="s">
        <v>937</v>
      </c>
      <c r="D367" t="s">
        <v>8</v>
      </c>
    </row>
    <row r="368" spans="1:4" x14ac:dyDescent="0.25">
      <c r="A368" s="39" t="s">
        <v>544</v>
      </c>
      <c r="B368">
        <v>77100</v>
      </c>
      <c r="C368" t="s">
        <v>938</v>
      </c>
      <c r="D368" t="s">
        <v>7</v>
      </c>
    </row>
    <row r="369" spans="1:4" x14ac:dyDescent="0.25">
      <c r="A369" s="39" t="s">
        <v>329</v>
      </c>
      <c r="B369">
        <v>77101</v>
      </c>
      <c r="C369" t="s">
        <v>939</v>
      </c>
      <c r="D369" t="s">
        <v>8</v>
      </c>
    </row>
    <row r="370" spans="1:4" x14ac:dyDescent="0.25">
      <c r="A370" s="39" t="s">
        <v>330</v>
      </c>
      <c r="B370">
        <v>77102</v>
      </c>
      <c r="C370" t="s">
        <v>940</v>
      </c>
      <c r="D370" t="s">
        <v>8</v>
      </c>
    </row>
    <row r="371" spans="1:4" x14ac:dyDescent="0.25">
      <c r="A371" s="39" t="s">
        <v>331</v>
      </c>
      <c r="B371">
        <v>77103</v>
      </c>
      <c r="C371" t="s">
        <v>941</v>
      </c>
      <c r="D371" t="s">
        <v>8</v>
      </c>
    </row>
    <row r="372" spans="1:4" x14ac:dyDescent="0.25">
      <c r="A372" s="39" t="s">
        <v>332</v>
      </c>
      <c r="B372">
        <v>77104</v>
      </c>
      <c r="C372" t="s">
        <v>942</v>
      </c>
      <c r="D372" t="s">
        <v>8</v>
      </c>
    </row>
    <row r="373" spans="1:4" x14ac:dyDescent="0.25">
      <c r="A373" s="39" t="s">
        <v>333</v>
      </c>
      <c r="B373">
        <v>78001</v>
      </c>
      <c r="C373" t="s">
        <v>943</v>
      </c>
      <c r="D373" t="s">
        <v>8</v>
      </c>
    </row>
    <row r="374" spans="1:4" x14ac:dyDescent="0.25">
      <c r="A374" s="39" t="s">
        <v>334</v>
      </c>
      <c r="B374">
        <v>78002</v>
      </c>
      <c r="C374" t="s">
        <v>944</v>
      </c>
      <c r="D374" t="s">
        <v>8</v>
      </c>
    </row>
    <row r="375" spans="1:4" x14ac:dyDescent="0.25">
      <c r="A375" s="39" t="s">
        <v>545</v>
      </c>
      <c r="B375">
        <v>78003</v>
      </c>
      <c r="C375" t="s">
        <v>945</v>
      </c>
      <c r="D375" t="s">
        <v>7</v>
      </c>
    </row>
    <row r="376" spans="1:4" x14ac:dyDescent="0.25">
      <c r="A376" s="39" t="s">
        <v>335</v>
      </c>
      <c r="B376">
        <v>78004</v>
      </c>
      <c r="C376" t="s">
        <v>946</v>
      </c>
      <c r="D376" t="s">
        <v>8</v>
      </c>
    </row>
    <row r="377" spans="1:4" x14ac:dyDescent="0.25">
      <c r="A377" s="39" t="s">
        <v>336</v>
      </c>
      <c r="B377">
        <v>78005</v>
      </c>
      <c r="C377" t="s">
        <v>947</v>
      </c>
      <c r="D377" t="s">
        <v>8</v>
      </c>
    </row>
    <row r="378" spans="1:4" x14ac:dyDescent="0.25">
      <c r="A378" s="39" t="s">
        <v>337</v>
      </c>
      <c r="B378">
        <v>78009</v>
      </c>
      <c r="C378" t="s">
        <v>948</v>
      </c>
      <c r="D378" t="s">
        <v>8</v>
      </c>
    </row>
    <row r="379" spans="1:4" x14ac:dyDescent="0.25">
      <c r="A379" s="39" t="s">
        <v>338</v>
      </c>
      <c r="B379">
        <v>78012</v>
      </c>
      <c r="C379" t="s">
        <v>949</v>
      </c>
      <c r="D379" t="s">
        <v>8</v>
      </c>
    </row>
    <row r="380" spans="1:4" x14ac:dyDescent="0.25">
      <c r="A380" s="39" t="s">
        <v>1166</v>
      </c>
      <c r="B380">
        <v>78013</v>
      </c>
      <c r="C380" t="s">
        <v>1158</v>
      </c>
      <c r="D380" t="s">
        <v>8</v>
      </c>
    </row>
    <row r="381" spans="1:4" x14ac:dyDescent="0.25">
      <c r="A381" s="39" t="s">
        <v>339</v>
      </c>
      <c r="B381">
        <v>79077</v>
      </c>
      <c r="C381" t="s">
        <v>950</v>
      </c>
      <c r="D381" t="s">
        <v>8</v>
      </c>
    </row>
    <row r="382" spans="1:4" x14ac:dyDescent="0.25">
      <c r="A382" s="39" t="s">
        <v>546</v>
      </c>
      <c r="B382">
        <v>79078</v>
      </c>
      <c r="C382" t="s">
        <v>951</v>
      </c>
      <c r="D382" t="s">
        <v>7</v>
      </c>
    </row>
    <row r="383" spans="1:4" x14ac:dyDescent="0.25">
      <c r="A383" s="39" t="s">
        <v>340</v>
      </c>
      <c r="B383">
        <v>80116</v>
      </c>
      <c r="C383" t="s">
        <v>952</v>
      </c>
      <c r="D383" t="s">
        <v>8</v>
      </c>
    </row>
    <row r="384" spans="1:4" x14ac:dyDescent="0.25">
      <c r="A384" s="39" t="s">
        <v>341</v>
      </c>
      <c r="B384">
        <v>80118</v>
      </c>
      <c r="C384" t="s">
        <v>953</v>
      </c>
      <c r="D384" t="s">
        <v>8</v>
      </c>
    </row>
    <row r="385" spans="1:4" x14ac:dyDescent="0.25">
      <c r="A385" s="39" t="s">
        <v>342</v>
      </c>
      <c r="B385">
        <v>80119</v>
      </c>
      <c r="C385" t="s">
        <v>954</v>
      </c>
      <c r="D385" t="s">
        <v>8</v>
      </c>
    </row>
    <row r="386" spans="1:4" x14ac:dyDescent="0.25">
      <c r="A386" s="39" t="s">
        <v>343</v>
      </c>
      <c r="B386">
        <v>80121</v>
      </c>
      <c r="C386" t="s">
        <v>955</v>
      </c>
      <c r="D386" t="s">
        <v>8</v>
      </c>
    </row>
    <row r="387" spans="1:4" x14ac:dyDescent="0.25">
      <c r="A387" s="39" t="s">
        <v>547</v>
      </c>
      <c r="B387">
        <v>80122</v>
      </c>
      <c r="C387" t="s">
        <v>956</v>
      </c>
      <c r="D387" t="s">
        <v>7</v>
      </c>
    </row>
    <row r="388" spans="1:4" x14ac:dyDescent="0.25">
      <c r="A388" s="39" t="s">
        <v>344</v>
      </c>
      <c r="B388">
        <v>80125</v>
      </c>
      <c r="C388" t="s">
        <v>957</v>
      </c>
      <c r="D388" t="s">
        <v>8</v>
      </c>
    </row>
    <row r="389" spans="1:4" x14ac:dyDescent="0.25">
      <c r="A389" s="39" t="s">
        <v>345</v>
      </c>
      <c r="B389">
        <v>81094</v>
      </c>
      <c r="C389" t="s">
        <v>958</v>
      </c>
      <c r="D389" t="s">
        <v>8</v>
      </c>
    </row>
    <row r="390" spans="1:4" x14ac:dyDescent="0.25">
      <c r="A390" s="39" t="s">
        <v>346</v>
      </c>
      <c r="B390">
        <v>81095</v>
      </c>
      <c r="C390" t="s">
        <v>959</v>
      </c>
      <c r="D390" t="s">
        <v>8</v>
      </c>
    </row>
    <row r="391" spans="1:4" x14ac:dyDescent="0.25">
      <c r="A391" s="39" t="s">
        <v>347</v>
      </c>
      <c r="B391">
        <v>81096</v>
      </c>
      <c r="C391" t="s">
        <v>960</v>
      </c>
      <c r="D391" t="s">
        <v>8</v>
      </c>
    </row>
    <row r="392" spans="1:4" x14ac:dyDescent="0.25">
      <c r="A392" s="39" t="s">
        <v>548</v>
      </c>
      <c r="B392">
        <v>81097</v>
      </c>
      <c r="C392" t="s">
        <v>961</v>
      </c>
      <c r="D392" t="s">
        <v>7</v>
      </c>
    </row>
    <row r="393" spans="1:4" x14ac:dyDescent="0.25">
      <c r="A393" s="39" t="s">
        <v>348</v>
      </c>
      <c r="B393">
        <v>82100</v>
      </c>
      <c r="C393" t="s">
        <v>962</v>
      </c>
      <c r="D393" t="s">
        <v>8</v>
      </c>
    </row>
    <row r="394" spans="1:4" x14ac:dyDescent="0.25">
      <c r="A394" s="39" t="s">
        <v>349</v>
      </c>
      <c r="B394">
        <v>82101</v>
      </c>
      <c r="C394" t="s">
        <v>963</v>
      </c>
      <c r="D394" t="s">
        <v>8</v>
      </c>
    </row>
    <row r="395" spans="1:4" x14ac:dyDescent="0.25">
      <c r="A395" s="39" t="s">
        <v>549</v>
      </c>
      <c r="B395">
        <v>82105</v>
      </c>
      <c r="C395" t="s">
        <v>964</v>
      </c>
      <c r="D395" t="s">
        <v>7</v>
      </c>
    </row>
    <row r="396" spans="1:4" x14ac:dyDescent="0.25">
      <c r="A396" s="39" t="s">
        <v>350</v>
      </c>
      <c r="B396">
        <v>82108</v>
      </c>
      <c r="C396" t="s">
        <v>965</v>
      </c>
      <c r="D396" t="s">
        <v>8</v>
      </c>
    </row>
    <row r="397" spans="1:4" x14ac:dyDescent="0.25">
      <c r="A397" s="39" t="s">
        <v>351</v>
      </c>
      <c r="B397">
        <v>83001</v>
      </c>
      <c r="C397" t="s">
        <v>966</v>
      </c>
      <c r="D397" t="s">
        <v>8</v>
      </c>
    </row>
    <row r="398" spans="1:4" x14ac:dyDescent="0.25">
      <c r="A398" s="39" t="s">
        <v>352</v>
      </c>
      <c r="B398">
        <v>83002</v>
      </c>
      <c r="C398" t="s">
        <v>967</v>
      </c>
      <c r="D398" t="s">
        <v>8</v>
      </c>
    </row>
    <row r="399" spans="1:4" x14ac:dyDescent="0.25">
      <c r="A399" s="39" t="s">
        <v>353</v>
      </c>
      <c r="B399">
        <v>83003</v>
      </c>
      <c r="C399" t="s">
        <v>968</v>
      </c>
      <c r="D399" t="s">
        <v>8</v>
      </c>
    </row>
    <row r="400" spans="1:4" x14ac:dyDescent="0.25">
      <c r="A400" s="39" t="s">
        <v>354</v>
      </c>
      <c r="B400">
        <v>83005</v>
      </c>
      <c r="C400" t="s">
        <v>969</v>
      </c>
      <c r="D400" t="s">
        <v>8</v>
      </c>
    </row>
    <row r="401" spans="1:4" x14ac:dyDescent="0.25">
      <c r="A401" s="39" t="s">
        <v>355</v>
      </c>
      <c r="B401">
        <v>84001</v>
      </c>
      <c r="C401" t="s">
        <v>970</v>
      </c>
      <c r="D401" t="s">
        <v>8</v>
      </c>
    </row>
    <row r="402" spans="1:4" x14ac:dyDescent="0.25">
      <c r="A402" s="39" t="s">
        <v>356</v>
      </c>
      <c r="B402">
        <v>84002</v>
      </c>
      <c r="C402" t="s">
        <v>971</v>
      </c>
      <c r="D402" t="s">
        <v>8</v>
      </c>
    </row>
    <row r="403" spans="1:4" x14ac:dyDescent="0.25">
      <c r="A403" s="39" t="s">
        <v>357</v>
      </c>
      <c r="B403">
        <v>84003</v>
      </c>
      <c r="C403" t="s">
        <v>972</v>
      </c>
      <c r="D403" t="s">
        <v>8</v>
      </c>
    </row>
    <row r="404" spans="1:4" x14ac:dyDescent="0.25">
      <c r="A404" s="39" t="s">
        <v>358</v>
      </c>
      <c r="B404">
        <v>84004</v>
      </c>
      <c r="C404" t="s">
        <v>973</v>
      </c>
      <c r="D404" t="s">
        <v>8</v>
      </c>
    </row>
    <row r="405" spans="1:4" x14ac:dyDescent="0.25">
      <c r="A405" s="39" t="s">
        <v>359</v>
      </c>
      <c r="B405">
        <v>84005</v>
      </c>
      <c r="C405" t="s">
        <v>974</v>
      </c>
      <c r="D405" t="s">
        <v>8</v>
      </c>
    </row>
    <row r="406" spans="1:4" x14ac:dyDescent="0.25">
      <c r="A406" s="39" t="s">
        <v>360</v>
      </c>
      <c r="B406">
        <v>84006</v>
      </c>
      <c r="C406" t="s">
        <v>975</v>
      </c>
      <c r="D406" t="s">
        <v>8</v>
      </c>
    </row>
    <row r="407" spans="1:4" x14ac:dyDescent="0.25">
      <c r="A407" s="39" t="s">
        <v>550</v>
      </c>
      <c r="B407">
        <v>85043</v>
      </c>
      <c r="C407" t="s">
        <v>976</v>
      </c>
      <c r="D407" t="s">
        <v>7</v>
      </c>
    </row>
    <row r="408" spans="1:4" x14ac:dyDescent="0.25">
      <c r="A408" s="39" t="s">
        <v>361</v>
      </c>
      <c r="B408">
        <v>85044</v>
      </c>
      <c r="C408" t="s">
        <v>977</v>
      </c>
      <c r="D408" t="s">
        <v>8</v>
      </c>
    </row>
    <row r="409" spans="1:4" x14ac:dyDescent="0.25">
      <c r="A409" s="39" t="s">
        <v>362</v>
      </c>
      <c r="B409">
        <v>85045</v>
      </c>
      <c r="C409" t="s">
        <v>978</v>
      </c>
      <c r="D409" t="s">
        <v>8</v>
      </c>
    </row>
    <row r="410" spans="1:4" x14ac:dyDescent="0.25">
      <c r="A410" s="39" t="s">
        <v>363</v>
      </c>
      <c r="B410">
        <v>85046</v>
      </c>
      <c r="C410" t="s">
        <v>979</v>
      </c>
      <c r="D410" t="s">
        <v>8</v>
      </c>
    </row>
    <row r="411" spans="1:4" x14ac:dyDescent="0.25">
      <c r="A411" s="39" t="s">
        <v>364</v>
      </c>
      <c r="B411">
        <v>85048</v>
      </c>
      <c r="C411" t="s">
        <v>980</v>
      </c>
      <c r="D411" t="s">
        <v>8</v>
      </c>
    </row>
    <row r="412" spans="1:4" x14ac:dyDescent="0.25">
      <c r="A412" s="39" t="s">
        <v>365</v>
      </c>
      <c r="B412">
        <v>85049</v>
      </c>
      <c r="C412" t="s">
        <v>981</v>
      </c>
      <c r="D412" t="s">
        <v>8</v>
      </c>
    </row>
    <row r="413" spans="1:4" x14ac:dyDescent="0.25">
      <c r="A413" s="39" t="s">
        <v>367</v>
      </c>
      <c r="B413">
        <v>86100</v>
      </c>
      <c r="C413" t="s">
        <v>983</v>
      </c>
      <c r="D413" t="s">
        <v>8</v>
      </c>
    </row>
    <row r="414" spans="1:4" x14ac:dyDescent="0.25">
      <c r="A414" s="39" t="s">
        <v>368</v>
      </c>
      <c r="B414">
        <v>87083</v>
      </c>
      <c r="C414" t="s">
        <v>984</v>
      </c>
      <c r="D414" t="s">
        <v>8</v>
      </c>
    </row>
    <row r="415" spans="1:4" x14ac:dyDescent="0.25">
      <c r="A415" s="39" t="s">
        <v>369</v>
      </c>
      <c r="B415">
        <v>88072</v>
      </c>
      <c r="C415" t="s">
        <v>985</v>
      </c>
      <c r="D415" t="s">
        <v>8</v>
      </c>
    </row>
    <row r="416" spans="1:4" x14ac:dyDescent="0.25">
      <c r="A416" s="39" t="s">
        <v>551</v>
      </c>
      <c r="B416">
        <v>88073</v>
      </c>
      <c r="C416" t="s">
        <v>986</v>
      </c>
      <c r="D416" t="s">
        <v>7</v>
      </c>
    </row>
    <row r="417" spans="1:4" x14ac:dyDescent="0.25">
      <c r="A417" s="39" t="s">
        <v>370</v>
      </c>
      <c r="B417">
        <v>88075</v>
      </c>
      <c r="C417" t="s">
        <v>987</v>
      </c>
      <c r="D417" t="s">
        <v>8</v>
      </c>
    </row>
    <row r="418" spans="1:4" x14ac:dyDescent="0.25">
      <c r="A418" s="39" t="s">
        <v>371</v>
      </c>
      <c r="B418">
        <v>88080</v>
      </c>
      <c r="C418" t="s">
        <v>988</v>
      </c>
      <c r="D418" t="s">
        <v>8</v>
      </c>
    </row>
    <row r="419" spans="1:4" x14ac:dyDescent="0.25">
      <c r="A419" s="39" t="s">
        <v>372</v>
      </c>
      <c r="B419">
        <v>88081</v>
      </c>
      <c r="C419" t="s">
        <v>989</v>
      </c>
      <c r="D419" t="s">
        <v>8</v>
      </c>
    </row>
    <row r="420" spans="1:4" x14ac:dyDescent="0.25">
      <c r="A420" s="39" t="s">
        <v>373</v>
      </c>
      <c r="B420">
        <v>89080</v>
      </c>
      <c r="C420" t="s">
        <v>990</v>
      </c>
      <c r="D420" t="s">
        <v>8</v>
      </c>
    </row>
    <row r="421" spans="1:4" x14ac:dyDescent="0.25">
      <c r="A421" s="39" t="s">
        <v>374</v>
      </c>
      <c r="B421">
        <v>89087</v>
      </c>
      <c r="C421" t="s">
        <v>991</v>
      </c>
      <c r="D421" t="s">
        <v>8</v>
      </c>
    </row>
    <row r="422" spans="1:4" x14ac:dyDescent="0.25">
      <c r="A422" s="39" t="s">
        <v>375</v>
      </c>
      <c r="B422">
        <v>89088</v>
      </c>
      <c r="C422" t="s">
        <v>992</v>
      </c>
      <c r="D422" t="s">
        <v>8</v>
      </c>
    </row>
    <row r="423" spans="1:4" x14ac:dyDescent="0.25">
      <c r="A423" s="39" t="s">
        <v>376</v>
      </c>
      <c r="B423">
        <v>89089</v>
      </c>
      <c r="C423" t="s">
        <v>993</v>
      </c>
      <c r="D423" t="s">
        <v>8</v>
      </c>
    </row>
    <row r="424" spans="1:4" x14ac:dyDescent="0.25">
      <c r="A424" s="39" t="s">
        <v>552</v>
      </c>
      <c r="B424">
        <v>90075</v>
      </c>
      <c r="C424" t="s">
        <v>994</v>
      </c>
      <c r="D424" t="s">
        <v>7</v>
      </c>
    </row>
    <row r="425" spans="1:4" x14ac:dyDescent="0.25">
      <c r="A425" s="39" t="s">
        <v>377</v>
      </c>
      <c r="B425">
        <v>90076</v>
      </c>
      <c r="C425" t="s">
        <v>995</v>
      </c>
      <c r="D425" t="s">
        <v>8</v>
      </c>
    </row>
    <row r="426" spans="1:4" x14ac:dyDescent="0.25">
      <c r="A426" s="39" t="s">
        <v>378</v>
      </c>
      <c r="B426">
        <v>90077</v>
      </c>
      <c r="C426" t="s">
        <v>996</v>
      </c>
      <c r="D426" t="s">
        <v>8</v>
      </c>
    </row>
    <row r="427" spans="1:4" x14ac:dyDescent="0.25">
      <c r="A427" s="39" t="s">
        <v>379</v>
      </c>
      <c r="B427">
        <v>90078</v>
      </c>
      <c r="C427" t="s">
        <v>997</v>
      </c>
      <c r="D427" t="s">
        <v>8</v>
      </c>
    </row>
    <row r="428" spans="1:4" x14ac:dyDescent="0.25">
      <c r="A428" s="39" t="s">
        <v>380</v>
      </c>
      <c r="B428">
        <v>91091</v>
      </c>
      <c r="C428" t="s">
        <v>998</v>
      </c>
      <c r="D428" t="s">
        <v>8</v>
      </c>
    </row>
    <row r="429" spans="1:4" x14ac:dyDescent="0.25">
      <c r="A429" s="39" t="s">
        <v>381</v>
      </c>
      <c r="B429">
        <v>91092</v>
      </c>
      <c r="C429" t="s">
        <v>999</v>
      </c>
      <c r="D429" t="s">
        <v>8</v>
      </c>
    </row>
    <row r="430" spans="1:4" x14ac:dyDescent="0.25">
      <c r="A430" s="39" t="s">
        <v>553</v>
      </c>
      <c r="B430">
        <v>91093</v>
      </c>
      <c r="C430" t="s">
        <v>1000</v>
      </c>
      <c r="D430" t="s">
        <v>7</v>
      </c>
    </row>
    <row r="431" spans="1:4" x14ac:dyDescent="0.25">
      <c r="A431" s="39" t="s">
        <v>554</v>
      </c>
      <c r="B431">
        <v>91095</v>
      </c>
      <c r="C431" t="s">
        <v>1001</v>
      </c>
      <c r="D431" t="s">
        <v>7</v>
      </c>
    </row>
    <row r="432" spans="1:4" x14ac:dyDescent="0.25">
      <c r="A432" s="39" t="s">
        <v>382</v>
      </c>
      <c r="B432">
        <v>92087</v>
      </c>
      <c r="C432" t="s">
        <v>1002</v>
      </c>
      <c r="D432" t="s">
        <v>8</v>
      </c>
    </row>
    <row r="433" spans="1:4" x14ac:dyDescent="0.25">
      <c r="A433" s="39" t="s">
        <v>383</v>
      </c>
      <c r="B433">
        <v>92088</v>
      </c>
      <c r="C433" t="s">
        <v>1003</v>
      </c>
      <c r="D433" t="s">
        <v>8</v>
      </c>
    </row>
    <row r="434" spans="1:4" x14ac:dyDescent="0.25">
      <c r="A434" s="39" t="s">
        <v>384</v>
      </c>
      <c r="B434">
        <v>92089</v>
      </c>
      <c r="C434" t="s">
        <v>1004</v>
      </c>
      <c r="D434" t="s">
        <v>8</v>
      </c>
    </row>
    <row r="435" spans="1:4" x14ac:dyDescent="0.25">
      <c r="A435" s="39" t="s">
        <v>385</v>
      </c>
      <c r="B435">
        <v>92090</v>
      </c>
      <c r="C435" t="s">
        <v>1005</v>
      </c>
      <c r="D435" t="s">
        <v>8</v>
      </c>
    </row>
    <row r="436" spans="1:4" x14ac:dyDescent="0.25">
      <c r="A436" s="39" t="s">
        <v>386</v>
      </c>
      <c r="B436">
        <v>92091</v>
      </c>
      <c r="C436" t="s">
        <v>1006</v>
      </c>
      <c r="D436" t="s">
        <v>8</v>
      </c>
    </row>
    <row r="437" spans="1:4" x14ac:dyDescent="0.25">
      <c r="A437" s="39" t="s">
        <v>387</v>
      </c>
      <c r="B437">
        <v>93120</v>
      </c>
      <c r="C437" t="s">
        <v>1007</v>
      </c>
      <c r="D437" t="s">
        <v>8</v>
      </c>
    </row>
    <row r="438" spans="1:4" x14ac:dyDescent="0.25">
      <c r="A438" s="39" t="s">
        <v>555</v>
      </c>
      <c r="B438">
        <v>93121</v>
      </c>
      <c r="C438" t="s">
        <v>1008</v>
      </c>
      <c r="D438" t="s">
        <v>7</v>
      </c>
    </row>
    <row r="439" spans="1:4" x14ac:dyDescent="0.25">
      <c r="A439" s="39" t="s">
        <v>388</v>
      </c>
      <c r="B439">
        <v>93123</v>
      </c>
      <c r="C439" t="s">
        <v>1009</v>
      </c>
      <c r="D439" t="s">
        <v>8</v>
      </c>
    </row>
    <row r="440" spans="1:4" x14ac:dyDescent="0.25">
      <c r="A440" s="39" t="s">
        <v>389</v>
      </c>
      <c r="B440">
        <v>93124</v>
      </c>
      <c r="C440" t="s">
        <v>1010</v>
      </c>
      <c r="D440" t="s">
        <v>8</v>
      </c>
    </row>
    <row r="441" spans="1:4" x14ac:dyDescent="0.25">
      <c r="A441" s="39" t="s">
        <v>390</v>
      </c>
      <c r="B441">
        <v>94076</v>
      </c>
      <c r="C441" t="s">
        <v>1011</v>
      </c>
      <c r="D441" t="s">
        <v>8</v>
      </c>
    </row>
    <row r="442" spans="1:4" x14ac:dyDescent="0.25">
      <c r="A442" s="39" t="s">
        <v>391</v>
      </c>
      <c r="B442">
        <v>94078</v>
      </c>
      <c r="C442" t="s">
        <v>1012</v>
      </c>
      <c r="D442" t="s">
        <v>8</v>
      </c>
    </row>
    <row r="443" spans="1:4" x14ac:dyDescent="0.25">
      <c r="A443" s="39" t="s">
        <v>392</v>
      </c>
      <c r="B443">
        <v>94083</v>
      </c>
      <c r="C443" t="s">
        <v>1013</v>
      </c>
      <c r="D443" t="s">
        <v>8</v>
      </c>
    </row>
    <row r="444" spans="1:4" x14ac:dyDescent="0.25">
      <c r="A444" s="39" t="s">
        <v>393</v>
      </c>
      <c r="B444">
        <v>94086</v>
      </c>
      <c r="C444" t="s">
        <v>1014</v>
      </c>
      <c r="D444" t="s">
        <v>8</v>
      </c>
    </row>
    <row r="445" spans="1:4" x14ac:dyDescent="0.25">
      <c r="A445" s="39" t="s">
        <v>394</v>
      </c>
      <c r="B445">
        <v>94087</v>
      </c>
      <c r="C445" t="s">
        <v>1015</v>
      </c>
      <c r="D445" t="s">
        <v>8</v>
      </c>
    </row>
    <row r="446" spans="1:4" x14ac:dyDescent="0.25">
      <c r="A446" s="39" t="s">
        <v>395</v>
      </c>
      <c r="B446">
        <v>95059</v>
      </c>
      <c r="C446" t="s">
        <v>1016</v>
      </c>
      <c r="D446" t="s">
        <v>8</v>
      </c>
    </row>
    <row r="447" spans="1:4" x14ac:dyDescent="0.25">
      <c r="A447" s="39" t="s">
        <v>396</v>
      </c>
      <c r="B447">
        <v>96088</v>
      </c>
      <c r="C447" t="s">
        <v>1017</v>
      </c>
      <c r="D447" t="s">
        <v>8</v>
      </c>
    </row>
    <row r="448" spans="1:4" x14ac:dyDescent="0.25">
      <c r="A448" s="39" t="s">
        <v>397</v>
      </c>
      <c r="B448">
        <v>96089</v>
      </c>
      <c r="C448" t="s">
        <v>1018</v>
      </c>
      <c r="D448" t="s">
        <v>8</v>
      </c>
    </row>
    <row r="449" spans="1:4" x14ac:dyDescent="0.25">
      <c r="A449" s="39" t="s">
        <v>398</v>
      </c>
      <c r="B449">
        <v>96090</v>
      </c>
      <c r="C449" t="s">
        <v>1019</v>
      </c>
      <c r="D449" t="s">
        <v>8</v>
      </c>
    </row>
    <row r="450" spans="1:4" x14ac:dyDescent="0.25">
      <c r="A450" s="39" t="s">
        <v>399</v>
      </c>
      <c r="B450">
        <v>96091</v>
      </c>
      <c r="C450" t="s">
        <v>1020</v>
      </c>
      <c r="D450" t="s">
        <v>8</v>
      </c>
    </row>
    <row r="451" spans="1:4" x14ac:dyDescent="0.25">
      <c r="A451" s="39" t="s">
        <v>400</v>
      </c>
      <c r="B451">
        <v>96092</v>
      </c>
      <c r="C451" t="s">
        <v>1021</v>
      </c>
      <c r="D451" t="s">
        <v>8</v>
      </c>
    </row>
    <row r="452" spans="1:4" x14ac:dyDescent="0.25">
      <c r="A452" s="39" t="s">
        <v>401</v>
      </c>
      <c r="B452">
        <v>96093</v>
      </c>
      <c r="C452" t="s">
        <v>1022</v>
      </c>
      <c r="D452" t="s">
        <v>8</v>
      </c>
    </row>
    <row r="453" spans="1:4" x14ac:dyDescent="0.25">
      <c r="A453" s="39" t="s">
        <v>402</v>
      </c>
      <c r="B453">
        <v>96094</v>
      </c>
      <c r="C453" t="s">
        <v>1023</v>
      </c>
      <c r="D453" t="s">
        <v>8</v>
      </c>
    </row>
    <row r="454" spans="1:4" x14ac:dyDescent="0.25">
      <c r="A454" s="39" t="s">
        <v>403</v>
      </c>
      <c r="B454">
        <v>96095</v>
      </c>
      <c r="C454" t="s">
        <v>1024</v>
      </c>
      <c r="D454" t="s">
        <v>8</v>
      </c>
    </row>
    <row r="455" spans="1:4" x14ac:dyDescent="0.25">
      <c r="A455" s="39" t="s">
        <v>404</v>
      </c>
      <c r="B455">
        <v>96098</v>
      </c>
      <c r="C455" t="s">
        <v>1025</v>
      </c>
      <c r="D455" t="s">
        <v>8</v>
      </c>
    </row>
    <row r="456" spans="1:4" x14ac:dyDescent="0.25">
      <c r="A456" s="39" t="s">
        <v>405</v>
      </c>
      <c r="B456">
        <v>96099</v>
      </c>
      <c r="C456" t="s">
        <v>1026</v>
      </c>
      <c r="D456" t="s">
        <v>8</v>
      </c>
    </row>
    <row r="457" spans="1:4" x14ac:dyDescent="0.25">
      <c r="A457" s="39" t="s">
        <v>406</v>
      </c>
      <c r="B457">
        <v>96101</v>
      </c>
      <c r="C457" t="s">
        <v>1027</v>
      </c>
      <c r="D457" t="s">
        <v>8</v>
      </c>
    </row>
    <row r="458" spans="1:4" x14ac:dyDescent="0.25">
      <c r="A458" s="39" t="s">
        <v>407</v>
      </c>
      <c r="B458">
        <v>96102</v>
      </c>
      <c r="C458" t="s">
        <v>1028</v>
      </c>
      <c r="D458" t="s">
        <v>8</v>
      </c>
    </row>
    <row r="459" spans="1:4" x14ac:dyDescent="0.25">
      <c r="A459" s="39" t="s">
        <v>408</v>
      </c>
      <c r="B459">
        <v>96103</v>
      </c>
      <c r="C459" t="s">
        <v>1029</v>
      </c>
      <c r="D459" t="s">
        <v>8</v>
      </c>
    </row>
    <row r="460" spans="1:4" x14ac:dyDescent="0.25">
      <c r="A460" s="39" t="s">
        <v>409</v>
      </c>
      <c r="B460">
        <v>96104</v>
      </c>
      <c r="C460" t="s">
        <v>1030</v>
      </c>
      <c r="D460" t="s">
        <v>8</v>
      </c>
    </row>
    <row r="461" spans="1:4" x14ac:dyDescent="0.25">
      <c r="A461" s="39" t="s">
        <v>410</v>
      </c>
      <c r="B461">
        <v>96106</v>
      </c>
      <c r="C461" t="s">
        <v>1031</v>
      </c>
      <c r="D461" t="s">
        <v>8</v>
      </c>
    </row>
    <row r="462" spans="1:4" x14ac:dyDescent="0.25">
      <c r="A462" s="39" t="s">
        <v>411</v>
      </c>
      <c r="B462">
        <v>96107</v>
      </c>
      <c r="C462" t="s">
        <v>1032</v>
      </c>
      <c r="D462" t="s">
        <v>8</v>
      </c>
    </row>
    <row r="463" spans="1:4" x14ac:dyDescent="0.25">
      <c r="A463" s="39" t="s">
        <v>412</v>
      </c>
      <c r="B463">
        <v>96109</v>
      </c>
      <c r="C463" t="s">
        <v>1033</v>
      </c>
      <c r="D463" t="s">
        <v>8</v>
      </c>
    </row>
    <row r="464" spans="1:4" x14ac:dyDescent="0.25">
      <c r="A464" s="39" t="s">
        <v>413</v>
      </c>
      <c r="B464">
        <v>96110</v>
      </c>
      <c r="C464" t="s">
        <v>1034</v>
      </c>
      <c r="D464" t="s">
        <v>8</v>
      </c>
    </row>
    <row r="465" spans="1:4" x14ac:dyDescent="0.25">
      <c r="A465" s="39" t="s">
        <v>414</v>
      </c>
      <c r="B465">
        <v>96111</v>
      </c>
      <c r="C465" t="s">
        <v>1035</v>
      </c>
      <c r="D465" t="s">
        <v>8</v>
      </c>
    </row>
    <row r="466" spans="1:4" x14ac:dyDescent="0.25">
      <c r="A466" s="39" t="s">
        <v>415</v>
      </c>
      <c r="B466">
        <v>96112</v>
      </c>
      <c r="C466" t="s">
        <v>1036</v>
      </c>
      <c r="D466" t="s">
        <v>8</v>
      </c>
    </row>
    <row r="467" spans="1:4" x14ac:dyDescent="0.25">
      <c r="A467" s="39" t="s">
        <v>416</v>
      </c>
      <c r="B467">
        <v>96113</v>
      </c>
      <c r="C467" t="s">
        <v>1037</v>
      </c>
      <c r="D467" t="s">
        <v>8</v>
      </c>
    </row>
    <row r="468" spans="1:4" x14ac:dyDescent="0.25">
      <c r="A468" s="39" t="s">
        <v>417</v>
      </c>
      <c r="B468">
        <v>96114</v>
      </c>
      <c r="C468" t="s">
        <v>1038</v>
      </c>
      <c r="D468" t="s">
        <v>8</v>
      </c>
    </row>
    <row r="469" spans="1:4" x14ac:dyDescent="0.25">
      <c r="A469" s="39" t="s">
        <v>418</v>
      </c>
      <c r="B469">
        <v>96119</v>
      </c>
      <c r="C469" t="s">
        <v>1039</v>
      </c>
      <c r="D469" t="s">
        <v>8</v>
      </c>
    </row>
    <row r="470" spans="1:4" x14ac:dyDescent="0.25">
      <c r="A470" s="39" t="s">
        <v>556</v>
      </c>
      <c r="B470">
        <v>97116</v>
      </c>
      <c r="C470" t="s">
        <v>595</v>
      </c>
      <c r="D470" t="s">
        <v>7</v>
      </c>
    </row>
    <row r="471" spans="1:4" x14ac:dyDescent="0.25">
      <c r="A471" s="39" t="s">
        <v>557</v>
      </c>
      <c r="B471">
        <v>97118</v>
      </c>
      <c r="C471" t="s">
        <v>1041</v>
      </c>
      <c r="D471" t="s">
        <v>7</v>
      </c>
    </row>
    <row r="472" spans="1:4" x14ac:dyDescent="0.25">
      <c r="A472" s="39" t="s">
        <v>420</v>
      </c>
      <c r="B472">
        <v>97119</v>
      </c>
      <c r="C472" t="s">
        <v>1042</v>
      </c>
      <c r="D472" t="s">
        <v>8</v>
      </c>
    </row>
    <row r="473" spans="1:4" x14ac:dyDescent="0.25">
      <c r="A473" s="39" t="s">
        <v>558</v>
      </c>
      <c r="B473">
        <v>97122</v>
      </c>
      <c r="C473" t="s">
        <v>1043</v>
      </c>
      <c r="D473" t="s">
        <v>7</v>
      </c>
    </row>
    <row r="474" spans="1:4" x14ac:dyDescent="0.25">
      <c r="A474" s="39" t="s">
        <v>559</v>
      </c>
      <c r="B474">
        <v>97127</v>
      </c>
      <c r="C474" t="s">
        <v>1044</v>
      </c>
      <c r="D474" t="s">
        <v>7</v>
      </c>
    </row>
    <row r="475" spans="1:4" x14ac:dyDescent="0.25">
      <c r="A475" s="39" t="s">
        <v>421</v>
      </c>
      <c r="B475">
        <v>97129</v>
      </c>
      <c r="C475" t="s">
        <v>1045</v>
      </c>
      <c r="D475" t="s">
        <v>8</v>
      </c>
    </row>
    <row r="476" spans="1:4" x14ac:dyDescent="0.25">
      <c r="A476" s="39" t="s">
        <v>422</v>
      </c>
      <c r="B476">
        <v>97130</v>
      </c>
      <c r="C476" t="s">
        <v>1046</v>
      </c>
      <c r="D476" t="s">
        <v>8</v>
      </c>
    </row>
    <row r="477" spans="1:4" x14ac:dyDescent="0.25">
      <c r="A477" s="39" t="s">
        <v>423</v>
      </c>
      <c r="B477">
        <v>97131</v>
      </c>
      <c r="C477" t="s">
        <v>1047</v>
      </c>
      <c r="D477" t="s">
        <v>8</v>
      </c>
    </row>
    <row r="478" spans="1:4" x14ac:dyDescent="0.25">
      <c r="A478" s="39" t="s">
        <v>424</v>
      </c>
      <c r="B478">
        <v>98080</v>
      </c>
      <c r="C478" t="s">
        <v>1048</v>
      </c>
      <c r="D478" t="s">
        <v>8</v>
      </c>
    </row>
    <row r="479" spans="1:4" x14ac:dyDescent="0.25">
      <c r="A479" s="39" t="s">
        <v>560</v>
      </c>
      <c r="B479">
        <v>99078</v>
      </c>
      <c r="C479" t="s">
        <v>1159</v>
      </c>
      <c r="D479" t="s">
        <v>7</v>
      </c>
    </row>
    <row r="480" spans="1:4" x14ac:dyDescent="0.25">
      <c r="A480" s="39" t="s">
        <v>425</v>
      </c>
      <c r="B480">
        <v>99082</v>
      </c>
      <c r="C480" t="s">
        <v>1049</v>
      </c>
      <c r="D480" t="s">
        <v>8</v>
      </c>
    </row>
    <row r="481" spans="1:4" x14ac:dyDescent="0.25">
      <c r="A481" s="39" t="s">
        <v>426</v>
      </c>
      <c r="B481">
        <v>100059</v>
      </c>
      <c r="C481" t="s">
        <v>1050</v>
      </c>
      <c r="D481" t="s">
        <v>8</v>
      </c>
    </row>
    <row r="482" spans="1:4" x14ac:dyDescent="0.25">
      <c r="A482" s="39" t="s">
        <v>427</v>
      </c>
      <c r="B482">
        <v>100060</v>
      </c>
      <c r="C482" t="s">
        <v>1051</v>
      </c>
      <c r="D482" t="s">
        <v>8</v>
      </c>
    </row>
    <row r="483" spans="1:4" x14ac:dyDescent="0.25">
      <c r="A483" s="39" t="s">
        <v>428</v>
      </c>
      <c r="B483">
        <v>100061</v>
      </c>
      <c r="C483" t="s">
        <v>1052</v>
      </c>
      <c r="D483" t="s">
        <v>8</v>
      </c>
    </row>
    <row r="484" spans="1:4" x14ac:dyDescent="0.25">
      <c r="A484" s="39" t="s">
        <v>429</v>
      </c>
      <c r="B484">
        <v>100062</v>
      </c>
      <c r="C484" t="s">
        <v>1053</v>
      </c>
      <c r="D484" t="s">
        <v>8</v>
      </c>
    </row>
    <row r="485" spans="1:4" x14ac:dyDescent="0.25">
      <c r="A485" s="39" t="s">
        <v>430</v>
      </c>
      <c r="B485">
        <v>100063</v>
      </c>
      <c r="C485" t="s">
        <v>1054</v>
      </c>
      <c r="D485" t="s">
        <v>8</v>
      </c>
    </row>
    <row r="486" spans="1:4" x14ac:dyDescent="0.25">
      <c r="A486" s="39" t="s">
        <v>561</v>
      </c>
      <c r="B486">
        <v>100064</v>
      </c>
      <c r="C486" t="s">
        <v>1055</v>
      </c>
      <c r="D486" t="s">
        <v>7</v>
      </c>
    </row>
    <row r="487" spans="1:4" x14ac:dyDescent="0.25">
      <c r="A487" s="39" t="s">
        <v>431</v>
      </c>
      <c r="B487">
        <v>100065</v>
      </c>
      <c r="C487" t="s">
        <v>1056</v>
      </c>
      <c r="D487" t="s">
        <v>8</v>
      </c>
    </row>
    <row r="488" spans="1:4" x14ac:dyDescent="0.25">
      <c r="A488" s="39" t="s">
        <v>432</v>
      </c>
      <c r="B488">
        <v>101105</v>
      </c>
      <c r="C488" t="s">
        <v>1057</v>
      </c>
      <c r="D488" t="s">
        <v>8</v>
      </c>
    </row>
    <row r="489" spans="1:4" x14ac:dyDescent="0.25">
      <c r="A489" s="39" t="s">
        <v>433</v>
      </c>
      <c r="B489">
        <v>101107</v>
      </c>
      <c r="C489" t="s">
        <v>1058</v>
      </c>
      <c r="D489" t="s">
        <v>8</v>
      </c>
    </row>
    <row r="490" spans="1:4" x14ac:dyDescent="0.25">
      <c r="A490" s="39" t="s">
        <v>434</v>
      </c>
      <c r="B490">
        <v>102081</v>
      </c>
      <c r="C490" t="s">
        <v>1059</v>
      </c>
      <c r="D490" t="s">
        <v>8</v>
      </c>
    </row>
    <row r="491" spans="1:4" x14ac:dyDescent="0.25">
      <c r="A491" s="39" t="s">
        <v>435</v>
      </c>
      <c r="B491">
        <v>102085</v>
      </c>
      <c r="C491" t="s">
        <v>1060</v>
      </c>
      <c r="D491" t="s">
        <v>8</v>
      </c>
    </row>
    <row r="492" spans="1:4" x14ac:dyDescent="0.25">
      <c r="A492" s="39" t="s">
        <v>436</v>
      </c>
      <c r="B492">
        <v>103127</v>
      </c>
      <c r="C492" t="s">
        <v>1061</v>
      </c>
      <c r="D492" t="s">
        <v>8</v>
      </c>
    </row>
    <row r="493" spans="1:4" x14ac:dyDescent="0.25">
      <c r="A493" s="39" t="s">
        <v>437</v>
      </c>
      <c r="B493">
        <v>103128</v>
      </c>
      <c r="C493" t="s">
        <v>1062</v>
      </c>
      <c r="D493" t="s">
        <v>8</v>
      </c>
    </row>
    <row r="494" spans="1:4" x14ac:dyDescent="0.25">
      <c r="A494" s="39" t="s">
        <v>438</v>
      </c>
      <c r="B494">
        <v>103129</v>
      </c>
      <c r="C494" t="s">
        <v>1063</v>
      </c>
      <c r="D494" t="s">
        <v>8</v>
      </c>
    </row>
    <row r="495" spans="1:4" x14ac:dyDescent="0.25">
      <c r="A495" s="39" t="s">
        <v>439</v>
      </c>
      <c r="B495">
        <v>103130</v>
      </c>
      <c r="C495" t="s">
        <v>1064</v>
      </c>
      <c r="D495" t="s">
        <v>8</v>
      </c>
    </row>
    <row r="496" spans="1:4" x14ac:dyDescent="0.25">
      <c r="A496" s="39" t="s">
        <v>440</v>
      </c>
      <c r="B496">
        <v>103131</v>
      </c>
      <c r="C496" t="s">
        <v>1065</v>
      </c>
      <c r="D496" t="s">
        <v>8</v>
      </c>
    </row>
    <row r="497" spans="1:4" x14ac:dyDescent="0.25">
      <c r="A497" s="39" t="s">
        <v>441</v>
      </c>
      <c r="B497">
        <v>103132</v>
      </c>
      <c r="C497" t="s">
        <v>1066</v>
      </c>
      <c r="D497" t="s">
        <v>8</v>
      </c>
    </row>
    <row r="498" spans="1:4" x14ac:dyDescent="0.25">
      <c r="A498" s="39" t="s">
        <v>442</v>
      </c>
      <c r="B498">
        <v>103135</v>
      </c>
      <c r="C498" t="s">
        <v>1067</v>
      </c>
      <c r="D498" t="s">
        <v>8</v>
      </c>
    </row>
    <row r="499" spans="1:4" x14ac:dyDescent="0.25">
      <c r="A499" s="39" t="s">
        <v>443</v>
      </c>
      <c r="B499">
        <v>104041</v>
      </c>
      <c r="C499" t="s">
        <v>1068</v>
      </c>
      <c r="D499" t="s">
        <v>8</v>
      </c>
    </row>
    <row r="500" spans="1:4" x14ac:dyDescent="0.25">
      <c r="A500" s="39" t="s">
        <v>444</v>
      </c>
      <c r="B500">
        <v>104042</v>
      </c>
      <c r="C500" t="s">
        <v>1069</v>
      </c>
      <c r="D500" t="s">
        <v>8</v>
      </c>
    </row>
    <row r="501" spans="1:4" x14ac:dyDescent="0.25">
      <c r="A501" s="39" t="s">
        <v>445</v>
      </c>
      <c r="B501">
        <v>104043</v>
      </c>
      <c r="C501" t="s">
        <v>1070</v>
      </c>
      <c r="D501" t="s">
        <v>8</v>
      </c>
    </row>
    <row r="502" spans="1:4" x14ac:dyDescent="0.25">
      <c r="A502" s="39" t="s">
        <v>446</v>
      </c>
      <c r="B502">
        <v>104044</v>
      </c>
      <c r="C502" t="s">
        <v>1071</v>
      </c>
      <c r="D502" t="s">
        <v>8</v>
      </c>
    </row>
    <row r="503" spans="1:4" x14ac:dyDescent="0.25">
      <c r="A503" s="39" t="s">
        <v>447</v>
      </c>
      <c r="B503">
        <v>104045</v>
      </c>
      <c r="C503" t="s">
        <v>1072</v>
      </c>
      <c r="D503" t="s">
        <v>8</v>
      </c>
    </row>
    <row r="504" spans="1:4" x14ac:dyDescent="0.25">
      <c r="A504" s="39" t="s">
        <v>448</v>
      </c>
      <c r="B504">
        <v>105123</v>
      </c>
      <c r="C504" t="s">
        <v>1073</v>
      </c>
      <c r="D504" t="s">
        <v>8</v>
      </c>
    </row>
    <row r="505" spans="1:4" x14ac:dyDescent="0.25">
      <c r="A505" s="39" t="s">
        <v>449</v>
      </c>
      <c r="B505">
        <v>105124</v>
      </c>
      <c r="C505" t="s">
        <v>1074</v>
      </c>
      <c r="D505" t="s">
        <v>8</v>
      </c>
    </row>
    <row r="506" spans="1:4" x14ac:dyDescent="0.25">
      <c r="A506" s="39" t="s">
        <v>450</v>
      </c>
      <c r="B506">
        <v>105125</v>
      </c>
      <c r="C506" t="s">
        <v>1075</v>
      </c>
      <c r="D506" t="s">
        <v>8</v>
      </c>
    </row>
    <row r="507" spans="1:4" x14ac:dyDescent="0.25">
      <c r="A507" s="39" t="s">
        <v>451</v>
      </c>
      <c r="B507">
        <v>106001</v>
      </c>
      <c r="C507" t="s">
        <v>1076</v>
      </c>
      <c r="D507" t="s">
        <v>8</v>
      </c>
    </row>
    <row r="508" spans="1:4" x14ac:dyDescent="0.25">
      <c r="A508" s="39" t="s">
        <v>562</v>
      </c>
      <c r="B508">
        <v>106002</v>
      </c>
      <c r="C508" t="s">
        <v>1077</v>
      </c>
      <c r="D508" t="s">
        <v>7</v>
      </c>
    </row>
    <row r="509" spans="1:4" x14ac:dyDescent="0.25">
      <c r="A509" s="39" t="s">
        <v>452</v>
      </c>
      <c r="B509">
        <v>106003</v>
      </c>
      <c r="C509" t="s">
        <v>1078</v>
      </c>
      <c r="D509" t="s">
        <v>8</v>
      </c>
    </row>
    <row r="510" spans="1:4" x14ac:dyDescent="0.25">
      <c r="A510" s="39" t="s">
        <v>453</v>
      </c>
      <c r="B510">
        <v>106004</v>
      </c>
      <c r="C510" t="s">
        <v>1079</v>
      </c>
      <c r="D510" t="s">
        <v>8</v>
      </c>
    </row>
    <row r="511" spans="1:4" x14ac:dyDescent="0.25">
      <c r="A511" s="39" t="s">
        <v>454</v>
      </c>
      <c r="B511">
        <v>106005</v>
      </c>
      <c r="C511" t="s">
        <v>1080</v>
      </c>
      <c r="D511" t="s">
        <v>8</v>
      </c>
    </row>
    <row r="512" spans="1:4" x14ac:dyDescent="0.25">
      <c r="A512" s="39" t="s">
        <v>563</v>
      </c>
      <c r="B512">
        <v>106006</v>
      </c>
      <c r="C512" t="s">
        <v>1081</v>
      </c>
      <c r="D512" t="s">
        <v>7</v>
      </c>
    </row>
    <row r="513" spans="1:4" x14ac:dyDescent="0.25">
      <c r="A513" s="39" t="s">
        <v>564</v>
      </c>
      <c r="B513">
        <v>106008</v>
      </c>
      <c r="C513" t="s">
        <v>1082</v>
      </c>
      <c r="D513" t="s">
        <v>7</v>
      </c>
    </row>
    <row r="514" spans="1:4" x14ac:dyDescent="0.25">
      <c r="A514" s="39" t="s">
        <v>565</v>
      </c>
      <c r="B514">
        <v>107151</v>
      </c>
      <c r="C514" t="s">
        <v>1083</v>
      </c>
      <c r="D514" t="s">
        <v>7</v>
      </c>
    </row>
    <row r="515" spans="1:4" x14ac:dyDescent="0.25">
      <c r="A515" s="39" t="s">
        <v>455</v>
      </c>
      <c r="B515">
        <v>107152</v>
      </c>
      <c r="C515" t="s">
        <v>1084</v>
      </c>
      <c r="D515" t="s">
        <v>8</v>
      </c>
    </row>
    <row r="516" spans="1:4" x14ac:dyDescent="0.25">
      <c r="A516" s="39" t="s">
        <v>456</v>
      </c>
      <c r="B516">
        <v>107153</v>
      </c>
      <c r="C516" t="s">
        <v>1085</v>
      </c>
      <c r="D516" t="s">
        <v>8</v>
      </c>
    </row>
    <row r="517" spans="1:4" x14ac:dyDescent="0.25">
      <c r="A517" s="39" t="s">
        <v>457</v>
      </c>
      <c r="B517">
        <v>107154</v>
      </c>
      <c r="C517" t="s">
        <v>1086</v>
      </c>
      <c r="D517" t="s">
        <v>8</v>
      </c>
    </row>
    <row r="518" spans="1:4" x14ac:dyDescent="0.25">
      <c r="A518" s="39" t="s">
        <v>458</v>
      </c>
      <c r="B518">
        <v>107155</v>
      </c>
      <c r="C518" t="s">
        <v>1087</v>
      </c>
      <c r="D518" t="s">
        <v>8</v>
      </c>
    </row>
    <row r="519" spans="1:4" x14ac:dyDescent="0.25">
      <c r="A519" s="39" t="s">
        <v>459</v>
      </c>
      <c r="B519">
        <v>107156</v>
      </c>
      <c r="C519" t="s">
        <v>1088</v>
      </c>
      <c r="D519" t="s">
        <v>8</v>
      </c>
    </row>
    <row r="520" spans="1:4" x14ac:dyDescent="0.25">
      <c r="A520" s="39" t="s">
        <v>566</v>
      </c>
      <c r="B520">
        <v>107158</v>
      </c>
      <c r="C520" t="s">
        <v>1089</v>
      </c>
      <c r="D520" t="s">
        <v>7</v>
      </c>
    </row>
    <row r="521" spans="1:4" x14ac:dyDescent="0.25">
      <c r="A521" s="39" t="s">
        <v>460</v>
      </c>
      <c r="B521">
        <v>108142</v>
      </c>
      <c r="C521" t="s">
        <v>1090</v>
      </c>
      <c r="D521" t="s">
        <v>8</v>
      </c>
    </row>
    <row r="522" spans="1:4" x14ac:dyDescent="0.25">
      <c r="A522" s="39" t="s">
        <v>461</v>
      </c>
      <c r="B522">
        <v>108143</v>
      </c>
      <c r="C522" t="s">
        <v>1091</v>
      </c>
      <c r="D522" t="s">
        <v>8</v>
      </c>
    </row>
    <row r="523" spans="1:4" x14ac:dyDescent="0.25">
      <c r="A523" s="39" t="s">
        <v>462</v>
      </c>
      <c r="B523">
        <v>108144</v>
      </c>
      <c r="C523" t="s">
        <v>1092</v>
      </c>
      <c r="D523" t="s">
        <v>8</v>
      </c>
    </row>
    <row r="524" spans="1:4" x14ac:dyDescent="0.25">
      <c r="A524" s="39" t="s">
        <v>463</v>
      </c>
      <c r="B524">
        <v>108147</v>
      </c>
      <c r="C524" t="s">
        <v>1093</v>
      </c>
      <c r="D524" t="s">
        <v>8</v>
      </c>
    </row>
    <row r="525" spans="1:4" x14ac:dyDescent="0.25">
      <c r="A525" s="39" t="s">
        <v>464</v>
      </c>
      <c r="B525">
        <v>109002</v>
      </c>
      <c r="C525" t="s">
        <v>1094</v>
      </c>
      <c r="D525" t="s">
        <v>8</v>
      </c>
    </row>
    <row r="526" spans="1:4" x14ac:dyDescent="0.25">
      <c r="A526" s="39" t="s">
        <v>465</v>
      </c>
      <c r="B526">
        <v>109003</v>
      </c>
      <c r="C526" t="s">
        <v>1095</v>
      </c>
      <c r="D526" t="s">
        <v>8</v>
      </c>
    </row>
    <row r="527" spans="1:4" x14ac:dyDescent="0.25">
      <c r="A527" s="39" t="s">
        <v>466</v>
      </c>
      <c r="B527">
        <v>110014</v>
      </c>
      <c r="C527" t="s">
        <v>1096</v>
      </c>
      <c r="D527" t="s">
        <v>8</v>
      </c>
    </row>
    <row r="528" spans="1:4" x14ac:dyDescent="0.25">
      <c r="A528" s="39" t="s">
        <v>467</v>
      </c>
      <c r="B528">
        <v>110029</v>
      </c>
      <c r="C528" t="s">
        <v>1097</v>
      </c>
      <c r="D528" t="s">
        <v>8</v>
      </c>
    </row>
    <row r="529" spans="1:4" x14ac:dyDescent="0.25">
      <c r="A529" s="39" t="s">
        <v>567</v>
      </c>
      <c r="B529">
        <v>110030</v>
      </c>
      <c r="C529" t="s">
        <v>1098</v>
      </c>
      <c r="D529" t="s">
        <v>7</v>
      </c>
    </row>
    <row r="530" spans="1:4" x14ac:dyDescent="0.25">
      <c r="A530" s="39" t="s">
        <v>468</v>
      </c>
      <c r="B530">
        <v>110031</v>
      </c>
      <c r="C530" t="s">
        <v>1099</v>
      </c>
      <c r="D530" t="s">
        <v>8</v>
      </c>
    </row>
    <row r="531" spans="1:4" x14ac:dyDescent="0.25">
      <c r="A531" s="39" t="s">
        <v>469</v>
      </c>
      <c r="B531">
        <v>111086</v>
      </c>
      <c r="C531" t="s">
        <v>1100</v>
      </c>
      <c r="D531" t="s">
        <v>8</v>
      </c>
    </row>
    <row r="532" spans="1:4" x14ac:dyDescent="0.25">
      <c r="A532" s="39" t="s">
        <v>470</v>
      </c>
      <c r="B532">
        <v>111087</v>
      </c>
      <c r="C532" t="s">
        <v>1101</v>
      </c>
      <c r="D532" t="s">
        <v>8</v>
      </c>
    </row>
    <row r="533" spans="1:4" x14ac:dyDescent="0.25">
      <c r="A533" s="39" t="s">
        <v>471</v>
      </c>
      <c r="B533">
        <v>112099</v>
      </c>
      <c r="C533" t="s">
        <v>1102</v>
      </c>
      <c r="D533" t="s">
        <v>8</v>
      </c>
    </row>
    <row r="534" spans="1:4" x14ac:dyDescent="0.25">
      <c r="A534" s="39" t="s">
        <v>472</v>
      </c>
      <c r="B534">
        <v>112101</v>
      </c>
      <c r="C534" t="s">
        <v>1103</v>
      </c>
      <c r="D534" t="s">
        <v>8</v>
      </c>
    </row>
    <row r="535" spans="1:4" x14ac:dyDescent="0.25">
      <c r="A535" s="39" t="s">
        <v>473</v>
      </c>
      <c r="B535">
        <v>112102</v>
      </c>
      <c r="C535" t="s">
        <v>1104</v>
      </c>
      <c r="D535" t="s">
        <v>8</v>
      </c>
    </row>
    <row r="536" spans="1:4" x14ac:dyDescent="0.25">
      <c r="A536" s="39" t="s">
        <v>474</v>
      </c>
      <c r="B536">
        <v>112103</v>
      </c>
      <c r="C536" t="s">
        <v>1105</v>
      </c>
      <c r="D536" t="s">
        <v>8</v>
      </c>
    </row>
    <row r="537" spans="1:4" x14ac:dyDescent="0.25">
      <c r="A537" s="39" t="s">
        <v>475</v>
      </c>
      <c r="B537">
        <v>113001</v>
      </c>
      <c r="C537" t="s">
        <v>1106</v>
      </c>
      <c r="D537" t="s">
        <v>8</v>
      </c>
    </row>
    <row r="538" spans="1:4" x14ac:dyDescent="0.25">
      <c r="A538" s="39" t="s">
        <v>476</v>
      </c>
      <c r="B538">
        <v>114112</v>
      </c>
      <c r="C538" t="s">
        <v>1107</v>
      </c>
      <c r="D538" t="s">
        <v>8</v>
      </c>
    </row>
    <row r="539" spans="1:4" x14ac:dyDescent="0.25">
      <c r="A539" s="39" t="s">
        <v>477</v>
      </c>
      <c r="B539">
        <v>114113</v>
      </c>
      <c r="C539" t="s">
        <v>1108</v>
      </c>
      <c r="D539" t="s">
        <v>8</v>
      </c>
    </row>
    <row r="540" spans="1:4" x14ac:dyDescent="0.25">
      <c r="A540" s="39" t="s">
        <v>478</v>
      </c>
      <c r="B540">
        <v>114114</v>
      </c>
      <c r="C540" t="s">
        <v>1109</v>
      </c>
      <c r="D540" t="s">
        <v>8</v>
      </c>
    </row>
    <row r="541" spans="1:4" x14ac:dyDescent="0.25">
      <c r="A541" s="39" t="s">
        <v>479</v>
      </c>
      <c r="B541">
        <v>114115</v>
      </c>
      <c r="C541" t="s">
        <v>1110</v>
      </c>
      <c r="D541" t="s">
        <v>8</v>
      </c>
    </row>
    <row r="542" spans="1:4" x14ac:dyDescent="0.25">
      <c r="A542" s="39" t="s">
        <v>568</v>
      </c>
      <c r="B542">
        <v>114116</v>
      </c>
      <c r="C542" t="s">
        <v>1111</v>
      </c>
      <c r="D542" t="s">
        <v>7</v>
      </c>
    </row>
    <row r="543" spans="1:4" x14ac:dyDescent="0.25">
      <c r="A543" s="39" t="s">
        <v>480</v>
      </c>
      <c r="B543">
        <v>115115</v>
      </c>
      <c r="C543" t="s">
        <v>1112</v>
      </c>
      <c r="D543" t="s">
        <v>8</v>
      </c>
    </row>
    <row r="544" spans="1:4" x14ac:dyDescent="0.25">
      <c r="A544" s="39" t="s">
        <v>481</v>
      </c>
      <c r="B544">
        <v>115901</v>
      </c>
      <c r="C544" t="s">
        <v>1160</v>
      </c>
      <c r="D544" t="s">
        <v>8</v>
      </c>
    </row>
    <row r="545" spans="1:4" x14ac:dyDescent="0.25">
      <c r="A545" s="39" t="s">
        <v>482</v>
      </c>
      <c r="B545">
        <v>115902</v>
      </c>
      <c r="C545" t="s">
        <v>1113</v>
      </c>
      <c r="D545" t="s">
        <v>8</v>
      </c>
    </row>
    <row r="546" spans="1:4" x14ac:dyDescent="0.25">
      <c r="A546" s="39" t="s">
        <v>483</v>
      </c>
      <c r="B546">
        <v>115903</v>
      </c>
      <c r="C546" t="s">
        <v>1114</v>
      </c>
      <c r="D546" t="s">
        <v>8</v>
      </c>
    </row>
    <row r="547" spans="1:4" x14ac:dyDescent="0.25">
      <c r="A547" s="39" t="s">
        <v>1167</v>
      </c>
      <c r="B547">
        <v>115904</v>
      </c>
      <c r="C547" t="s">
        <v>1161</v>
      </c>
      <c r="D547" t="s">
        <v>8</v>
      </c>
    </row>
    <row r="548" spans="1:4" x14ac:dyDescent="0.25">
      <c r="A548" s="39" t="s">
        <v>484</v>
      </c>
      <c r="B548">
        <v>115906</v>
      </c>
      <c r="C548" t="s">
        <v>1115</v>
      </c>
      <c r="D548" t="s">
        <v>8</v>
      </c>
    </row>
    <row r="549" spans="1:4" x14ac:dyDescent="0.25">
      <c r="A549" s="39" t="s">
        <v>485</v>
      </c>
      <c r="B549">
        <v>115911</v>
      </c>
      <c r="C549" t="s">
        <v>1116</v>
      </c>
      <c r="D549" t="s">
        <v>8</v>
      </c>
    </row>
    <row r="550" spans="1:4" x14ac:dyDescent="0.25">
      <c r="A550" s="39" t="s">
        <v>486</v>
      </c>
      <c r="B550">
        <v>115912</v>
      </c>
      <c r="C550" t="s">
        <v>1117</v>
      </c>
      <c r="D550" t="s">
        <v>8</v>
      </c>
    </row>
    <row r="551" spans="1:4" x14ac:dyDescent="0.25">
      <c r="A551" s="39" t="s">
        <v>487</v>
      </c>
      <c r="B551">
        <v>115913</v>
      </c>
      <c r="C551" t="s">
        <v>1118</v>
      </c>
      <c r="D551" t="s">
        <v>8</v>
      </c>
    </row>
    <row r="552" spans="1:4" x14ac:dyDescent="0.25">
      <c r="A552" s="39" t="s">
        <v>488</v>
      </c>
      <c r="B552">
        <v>115914</v>
      </c>
      <c r="C552" t="s">
        <v>1119</v>
      </c>
      <c r="D552" t="s">
        <v>8</v>
      </c>
    </row>
    <row r="553" spans="1:4" x14ac:dyDescent="0.25">
      <c r="A553" s="39" t="s">
        <v>489</v>
      </c>
      <c r="B553">
        <v>115915</v>
      </c>
      <c r="C553" t="s">
        <v>1120</v>
      </c>
      <c r="D553" t="s">
        <v>8</v>
      </c>
    </row>
    <row r="554" spans="1:4" x14ac:dyDescent="0.25">
      <c r="A554" s="39" t="s">
        <v>490</v>
      </c>
      <c r="B554">
        <v>115916</v>
      </c>
      <c r="C554" t="s">
        <v>1121</v>
      </c>
      <c r="D554" t="s">
        <v>8</v>
      </c>
    </row>
    <row r="555" spans="1:4" x14ac:dyDescent="0.25">
      <c r="A555" s="39" t="s">
        <v>491</v>
      </c>
      <c r="B555">
        <v>115918</v>
      </c>
      <c r="C555" t="s">
        <v>1122</v>
      </c>
      <c r="D555" t="s">
        <v>8</v>
      </c>
    </row>
    <row r="556" spans="1:4" x14ac:dyDescent="0.25">
      <c r="A556" s="39" t="s">
        <v>492</v>
      </c>
      <c r="B556">
        <v>115919</v>
      </c>
      <c r="C556" t="s">
        <v>1123</v>
      </c>
      <c r="D556" t="s">
        <v>8</v>
      </c>
    </row>
    <row r="557" spans="1:4" x14ac:dyDescent="0.25">
      <c r="A557" s="39" t="s">
        <v>493</v>
      </c>
      <c r="B557">
        <v>115920</v>
      </c>
      <c r="C557" t="s">
        <v>1124</v>
      </c>
      <c r="D557" t="s">
        <v>8</v>
      </c>
    </row>
    <row r="558" spans="1:4" x14ac:dyDescent="0.25">
      <c r="A558" s="39" t="s">
        <v>494</v>
      </c>
      <c r="B558">
        <v>115921</v>
      </c>
      <c r="C558" t="s">
        <v>1125</v>
      </c>
      <c r="D558" t="s">
        <v>8</v>
      </c>
    </row>
    <row r="559" spans="1:4" x14ac:dyDescent="0.25">
      <c r="A559" s="39" t="s">
        <v>495</v>
      </c>
      <c r="B559">
        <v>115922</v>
      </c>
      <c r="C559" t="s">
        <v>1126</v>
      </c>
      <c r="D559" t="s">
        <v>8</v>
      </c>
    </row>
    <row r="560" spans="1:4" x14ac:dyDescent="0.25">
      <c r="A560" s="39" t="s">
        <v>569</v>
      </c>
      <c r="B560">
        <v>115923</v>
      </c>
      <c r="C560" t="s">
        <v>1127</v>
      </c>
      <c r="D560" t="s">
        <v>8</v>
      </c>
    </row>
    <row r="561" spans="1:4" x14ac:dyDescent="0.25">
      <c r="A561" s="39" t="s">
        <v>570</v>
      </c>
      <c r="B561">
        <v>115924</v>
      </c>
      <c r="C561" t="s">
        <v>1128</v>
      </c>
      <c r="D561" t="s">
        <v>8</v>
      </c>
    </row>
    <row r="562" spans="1:4" x14ac:dyDescent="0.25">
      <c r="A562" s="39" t="s">
        <v>1129</v>
      </c>
      <c r="B562">
        <v>115925</v>
      </c>
      <c r="C562" t="s">
        <v>1130</v>
      </c>
      <c r="D562" t="s">
        <v>8</v>
      </c>
    </row>
    <row r="563" spans="1:4" x14ac:dyDescent="0.25">
      <c r="A563" s="39" t="s">
        <v>1131</v>
      </c>
      <c r="B563">
        <v>115926</v>
      </c>
      <c r="C563" t="s">
        <v>1132</v>
      </c>
      <c r="D563" t="s">
        <v>8</v>
      </c>
    </row>
    <row r="564" spans="1:4" x14ac:dyDescent="0.25">
      <c r="A564" s="39" t="s">
        <v>1168</v>
      </c>
      <c r="B564">
        <v>115927</v>
      </c>
      <c r="C564" t="s">
        <v>1162</v>
      </c>
      <c r="D564" t="s">
        <v>8</v>
      </c>
    </row>
    <row r="565" spans="1:4" x14ac:dyDescent="0.25">
      <c r="A565" s="39" t="s">
        <v>1133</v>
      </c>
      <c r="B565">
        <v>115928</v>
      </c>
      <c r="C565" t="s">
        <v>1134</v>
      </c>
      <c r="D565" t="s">
        <v>8</v>
      </c>
    </row>
    <row r="566" spans="1:4" x14ac:dyDescent="0.25">
      <c r="A566" s="39" t="s">
        <v>1169</v>
      </c>
      <c r="B566">
        <v>115929</v>
      </c>
      <c r="C566" t="s">
        <v>1163</v>
      </c>
      <c r="D566" t="s">
        <v>8</v>
      </c>
    </row>
    <row r="567" spans="1:4" x14ac:dyDescent="0.25">
      <c r="A567" s="39" t="s">
        <v>419</v>
      </c>
      <c r="B567">
        <v>96121</v>
      </c>
      <c r="C567" t="s">
        <v>1040</v>
      </c>
      <c r="D567" t="s">
        <v>8</v>
      </c>
    </row>
    <row r="568" spans="1:4" x14ac:dyDescent="0.25">
      <c r="A568" s="39" t="s">
        <v>87</v>
      </c>
      <c r="C568" t="s">
        <v>1170</v>
      </c>
      <c r="D568" t="s">
        <v>8</v>
      </c>
    </row>
    <row r="569" spans="1:4" x14ac:dyDescent="0.25">
      <c r="A569" s="39" t="s">
        <v>246</v>
      </c>
      <c r="C569" t="s">
        <v>1171</v>
      </c>
      <c r="D569" t="s">
        <v>8</v>
      </c>
    </row>
    <row r="570" spans="1:4" x14ac:dyDescent="0.25">
      <c r="A570" s="39" t="s">
        <v>366</v>
      </c>
      <c r="C570" t="s">
        <v>1172</v>
      </c>
      <c r="D570" t="s">
        <v>8</v>
      </c>
    </row>
  </sheetData>
  <sheetProtection algorithmName="SHA-512" hashValue="3ruk26S50uPHuWoDztZwJa2YWH2dDEr3qXndPvAKP19dmDa1d9Bx8HiVC80v1zyNHPJPHHVvPDqDH3HjW1kqoA==" saltValue="Iu5EvwaZw4VNgBh4GKBeE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62"/>
  <sheetViews>
    <sheetView workbookViewId="0">
      <pane xSplit="3" ySplit="1" topLeftCell="D365" activePane="bottomRight" state="frozen"/>
      <selection activeCell="A398" sqref="A398:XFD398"/>
      <selection pane="topRight" activeCell="A398" sqref="A398:XFD398"/>
      <selection pane="bottomLeft" activeCell="A398" sqref="A398:XFD398"/>
      <selection pane="bottomRight" activeCell="A398" sqref="A398:XFD398"/>
    </sheetView>
  </sheetViews>
  <sheetFormatPr defaultRowHeight="15" x14ac:dyDescent="0.25"/>
  <cols>
    <col min="1" max="1" width="12.28515625" style="39" bestFit="1" customWidth="1"/>
    <col min="2" max="2" width="38.140625" style="71" bestFit="1" customWidth="1"/>
    <col min="3" max="3" width="10.5703125" style="71" bestFit="1" customWidth="1"/>
    <col min="4" max="4" width="10.5703125" style="71" customWidth="1"/>
    <col min="5" max="6" width="10.140625" style="71" bestFit="1" customWidth="1"/>
    <col min="7" max="7" width="11.140625" style="71" bestFit="1" customWidth="1"/>
    <col min="8" max="9" width="10.140625" style="71" bestFit="1" customWidth="1"/>
    <col min="10" max="13" width="10.140625" style="71" customWidth="1"/>
    <col min="14" max="17" width="9.140625" style="71"/>
    <col min="18" max="18" width="8.7109375" style="71" bestFit="1" customWidth="1"/>
    <col min="19" max="19" width="8.28515625" style="71" bestFit="1" customWidth="1"/>
    <col min="20" max="16384" width="9.140625" style="71"/>
  </cols>
  <sheetData>
    <row r="1" spans="1:22" x14ac:dyDescent="0.25">
      <c r="A1" s="74" t="s">
        <v>1215</v>
      </c>
      <c r="B1" s="75" t="s">
        <v>1216</v>
      </c>
      <c r="C1" s="75" t="s">
        <v>1217</v>
      </c>
      <c r="D1" s="75" t="s">
        <v>1220</v>
      </c>
      <c r="E1" s="75">
        <v>2022</v>
      </c>
      <c r="F1" s="90">
        <v>2023</v>
      </c>
      <c r="G1" s="75">
        <v>2024</v>
      </c>
      <c r="H1" s="75">
        <v>2025</v>
      </c>
      <c r="I1" s="75">
        <v>2026</v>
      </c>
      <c r="J1" s="75">
        <v>2027</v>
      </c>
      <c r="K1" s="75">
        <v>2028</v>
      </c>
      <c r="L1" s="75">
        <v>2029</v>
      </c>
      <c r="M1" s="75">
        <v>2030</v>
      </c>
      <c r="N1" s="75"/>
    </row>
    <row r="2" spans="1:22" x14ac:dyDescent="0.25">
      <c r="A2" s="39" t="s">
        <v>10</v>
      </c>
      <c r="B2" s="71" t="s">
        <v>571</v>
      </c>
      <c r="C2" s="76">
        <v>2017</v>
      </c>
      <c r="D2" s="76" t="str">
        <f>IF(I2&gt;0,"Yes","No")</f>
        <v>Yes</v>
      </c>
      <c r="E2" s="91">
        <v>0</v>
      </c>
      <c r="F2" s="91">
        <f>IFERROR(VLOOKUP(A:A,'2023 CEP List'!A:G,7,FALSE),0)</f>
        <v>0.58989999999999998</v>
      </c>
      <c r="G2" s="91">
        <f>IFERROR(VLOOKUP(A:A,'2024 CEP List'!A:G,7,FALSE),0)</f>
        <v>0.58989999999999998</v>
      </c>
      <c r="H2" s="91">
        <f>IFERROR(VLOOKUP(A:A,'2025 CEP List'!A:G,7,FALSE),0)</f>
        <v>0.58989999999999998</v>
      </c>
      <c r="I2" s="91">
        <f>IFERROR(VLOOKUP(A:A,'2026 CEP List'!A:G,7,FALSE),0)</f>
        <v>0.58989999999999998</v>
      </c>
      <c r="J2" s="91">
        <f>I2</f>
        <v>0.58989999999999998</v>
      </c>
      <c r="K2" s="91">
        <f>J2</f>
        <v>0.58989999999999998</v>
      </c>
      <c r="L2" s="91">
        <f>K2</f>
        <v>0.58989999999999998</v>
      </c>
      <c r="M2" s="91">
        <f>L2</f>
        <v>0.58989999999999998</v>
      </c>
      <c r="P2" s="72"/>
      <c r="Q2" s="94"/>
      <c r="S2" s="72"/>
      <c r="V2" s="72"/>
    </row>
    <row r="3" spans="1:22" x14ac:dyDescent="0.25">
      <c r="A3" s="39" t="s">
        <v>11</v>
      </c>
      <c r="B3" s="71" t="s">
        <v>574</v>
      </c>
      <c r="D3" s="76" t="str">
        <f t="shared" ref="D3:D66" si="0">IF(I3&gt;0,"Yes","No")</f>
        <v>No</v>
      </c>
      <c r="E3" s="91">
        <v>0</v>
      </c>
      <c r="F3" s="91">
        <f>IFERROR(VLOOKUP(A:A,'2023 CEP List'!A:G,7,FALSE),0)</f>
        <v>0</v>
      </c>
      <c r="G3" s="91">
        <f>IFERROR(VLOOKUP(A:A,'2024 CEP List'!A:G,7,FALSE),0)</f>
        <v>0</v>
      </c>
      <c r="H3" s="91">
        <f>IFERROR(VLOOKUP(A:A,'2025 CEP List'!A:G,7,FALSE),0)</f>
        <v>0</v>
      </c>
      <c r="I3" s="91">
        <f>IFERROR(VLOOKUP(A:A,'2026 CEP List'!A:G,7,FALSE),0)</f>
        <v>0</v>
      </c>
      <c r="J3" s="91">
        <f t="shared" ref="J3:M18" si="1">I3</f>
        <v>0</v>
      </c>
      <c r="K3" s="91">
        <f t="shared" si="1"/>
        <v>0</v>
      </c>
      <c r="L3" s="91">
        <f t="shared" si="1"/>
        <v>0</v>
      </c>
      <c r="M3" s="91">
        <f t="shared" si="1"/>
        <v>0</v>
      </c>
      <c r="P3" s="72"/>
      <c r="Q3" s="94"/>
      <c r="S3" s="72"/>
      <c r="V3" s="72"/>
    </row>
    <row r="4" spans="1:22" x14ac:dyDescent="0.25">
      <c r="A4" s="39" t="s">
        <v>12</v>
      </c>
      <c r="B4" s="71" t="s">
        <v>575</v>
      </c>
      <c r="D4" s="76" t="str">
        <f t="shared" si="0"/>
        <v>No</v>
      </c>
      <c r="E4" s="91">
        <v>0</v>
      </c>
      <c r="F4" s="91">
        <f>IFERROR(VLOOKUP(A:A,'2023 CEP List'!A:G,7,FALSE),0)</f>
        <v>0</v>
      </c>
      <c r="G4" s="91">
        <f>IFERROR(VLOOKUP(A:A,'2024 CEP List'!A:G,7,FALSE),0)</f>
        <v>0</v>
      </c>
      <c r="H4" s="91">
        <f>IFERROR(VLOOKUP(A:A,'2025 CEP List'!A:G,7,FALSE),0)</f>
        <v>0</v>
      </c>
      <c r="I4" s="91">
        <f>IFERROR(VLOOKUP(A:A,'2026 CEP List'!A:G,7,FALSE),0)</f>
        <v>0</v>
      </c>
      <c r="J4" s="91">
        <f t="shared" si="1"/>
        <v>0</v>
      </c>
      <c r="K4" s="91">
        <f t="shared" si="1"/>
        <v>0</v>
      </c>
      <c r="L4" s="91">
        <f t="shared" si="1"/>
        <v>0</v>
      </c>
      <c r="M4" s="91">
        <f t="shared" si="1"/>
        <v>0</v>
      </c>
      <c r="P4" s="72"/>
      <c r="Q4" s="94"/>
      <c r="S4" s="72"/>
      <c r="V4" s="72"/>
    </row>
    <row r="5" spans="1:22" x14ac:dyDescent="0.25">
      <c r="A5" s="39" t="s">
        <v>13</v>
      </c>
      <c r="B5" s="71" t="s">
        <v>576</v>
      </c>
      <c r="D5" s="76" t="str">
        <f t="shared" si="0"/>
        <v>No</v>
      </c>
      <c r="E5" s="91">
        <v>0</v>
      </c>
      <c r="F5" s="91">
        <f>IFERROR(VLOOKUP(A:A,'2023 CEP List'!A:G,7,FALSE),0)</f>
        <v>0</v>
      </c>
      <c r="G5" s="91">
        <f>IFERROR(VLOOKUP(A:A,'2024 CEP List'!A:G,7,FALSE),0)</f>
        <v>0</v>
      </c>
      <c r="H5" s="91">
        <f>IFERROR(VLOOKUP(A:A,'2025 CEP List'!A:G,7,FALSE),0)</f>
        <v>0</v>
      </c>
      <c r="I5" s="91">
        <f>IFERROR(VLOOKUP(A:A,'2026 CEP List'!A:G,7,FALSE),0)</f>
        <v>0</v>
      </c>
      <c r="J5" s="91">
        <f t="shared" si="1"/>
        <v>0</v>
      </c>
      <c r="K5" s="91">
        <f t="shared" si="1"/>
        <v>0</v>
      </c>
      <c r="L5" s="91">
        <f t="shared" si="1"/>
        <v>0</v>
      </c>
      <c r="M5" s="91">
        <f t="shared" si="1"/>
        <v>0</v>
      </c>
      <c r="P5" s="72"/>
      <c r="Q5" s="94"/>
      <c r="S5" s="72"/>
      <c r="V5" s="72"/>
    </row>
    <row r="6" spans="1:22" x14ac:dyDescent="0.25">
      <c r="A6" s="39" t="s">
        <v>497</v>
      </c>
      <c r="B6" s="71" t="s">
        <v>577</v>
      </c>
      <c r="D6" s="76" t="str">
        <f t="shared" si="0"/>
        <v>No</v>
      </c>
      <c r="E6" s="91">
        <v>0</v>
      </c>
      <c r="F6" s="91">
        <f>IFERROR(VLOOKUP(A:A,'2023 CEP List'!A:G,7,FALSE),0)</f>
        <v>0</v>
      </c>
      <c r="G6" s="91">
        <f>IFERROR(VLOOKUP(A:A,'2024 CEP List'!A:G,7,FALSE),0)</f>
        <v>0</v>
      </c>
      <c r="H6" s="91">
        <f>IFERROR(VLOOKUP(A:A,'2025 CEP List'!A:G,7,FALSE),0)</f>
        <v>0</v>
      </c>
      <c r="I6" s="91">
        <f>IFERROR(VLOOKUP(A:A,'2026 CEP List'!A:G,7,FALSE),0)</f>
        <v>0</v>
      </c>
      <c r="J6" s="91">
        <f t="shared" si="1"/>
        <v>0</v>
      </c>
      <c r="K6" s="91">
        <f t="shared" si="1"/>
        <v>0</v>
      </c>
      <c r="L6" s="91">
        <f t="shared" si="1"/>
        <v>0</v>
      </c>
      <c r="M6" s="91">
        <f t="shared" si="1"/>
        <v>0</v>
      </c>
      <c r="P6" s="72"/>
      <c r="Q6" s="94"/>
      <c r="S6" s="72"/>
      <c r="V6" s="72"/>
    </row>
    <row r="7" spans="1:22" x14ac:dyDescent="0.25">
      <c r="A7" s="39" t="s">
        <v>14</v>
      </c>
      <c r="B7" s="71" t="s">
        <v>578</v>
      </c>
      <c r="D7" s="76" t="str">
        <f t="shared" si="0"/>
        <v>No</v>
      </c>
      <c r="E7" s="91">
        <v>0</v>
      </c>
      <c r="F7" s="91">
        <f>IFERROR(VLOOKUP(A:A,'2023 CEP List'!A:G,7,FALSE),0)</f>
        <v>0</v>
      </c>
      <c r="G7" s="91">
        <f>IFERROR(VLOOKUP(A:A,'2024 CEP List'!A:G,7,FALSE),0)</f>
        <v>0</v>
      </c>
      <c r="H7" s="91">
        <f>IFERROR(VLOOKUP(A:A,'2025 CEP List'!A:G,7,FALSE),0)</f>
        <v>0</v>
      </c>
      <c r="I7" s="91">
        <f>IFERROR(VLOOKUP(A:A,'2026 CEP List'!A:G,7,FALSE),0)</f>
        <v>0</v>
      </c>
      <c r="J7" s="91">
        <f t="shared" si="1"/>
        <v>0</v>
      </c>
      <c r="K7" s="91">
        <f t="shared" si="1"/>
        <v>0</v>
      </c>
      <c r="L7" s="91">
        <f t="shared" si="1"/>
        <v>0</v>
      </c>
      <c r="M7" s="91">
        <f t="shared" si="1"/>
        <v>0</v>
      </c>
      <c r="P7" s="72"/>
      <c r="Q7" s="94"/>
      <c r="S7" s="72"/>
      <c r="V7" s="72"/>
    </row>
    <row r="8" spans="1:22" x14ac:dyDescent="0.25">
      <c r="A8" s="39" t="s">
        <v>15</v>
      </c>
      <c r="B8" s="71" t="s">
        <v>579</v>
      </c>
      <c r="D8" s="76" t="str">
        <f t="shared" si="0"/>
        <v>No</v>
      </c>
      <c r="E8" s="91">
        <v>0</v>
      </c>
      <c r="F8" s="91">
        <f>IFERROR(VLOOKUP(A:A,'2023 CEP List'!A:G,7,FALSE),0)</f>
        <v>0</v>
      </c>
      <c r="G8" s="91">
        <f>IFERROR(VLOOKUP(A:A,'2024 CEP List'!A:G,7,FALSE),0)</f>
        <v>0</v>
      </c>
      <c r="H8" s="91">
        <f>IFERROR(VLOOKUP(A:A,'2025 CEP List'!A:G,7,FALSE),0)</f>
        <v>0</v>
      </c>
      <c r="I8" s="91">
        <f>IFERROR(VLOOKUP(A:A,'2026 CEP List'!A:G,7,FALSE),0)</f>
        <v>0</v>
      </c>
      <c r="J8" s="91">
        <f t="shared" si="1"/>
        <v>0</v>
      </c>
      <c r="K8" s="91">
        <f t="shared" si="1"/>
        <v>0</v>
      </c>
      <c r="L8" s="91">
        <f t="shared" si="1"/>
        <v>0</v>
      </c>
      <c r="M8" s="91">
        <f t="shared" si="1"/>
        <v>0</v>
      </c>
      <c r="P8" s="72"/>
      <c r="Q8" s="94"/>
      <c r="S8" s="72"/>
      <c r="V8" s="72"/>
    </row>
    <row r="9" spans="1:22" x14ac:dyDescent="0.25">
      <c r="A9" s="39" t="s">
        <v>16</v>
      </c>
      <c r="B9" s="71" t="s">
        <v>580</v>
      </c>
      <c r="D9" s="76" t="str">
        <f t="shared" si="0"/>
        <v>No</v>
      </c>
      <c r="E9" s="91">
        <v>0</v>
      </c>
      <c r="F9" s="91">
        <f>IFERROR(VLOOKUP(A:A,'2023 CEP List'!A:G,7,FALSE),0)</f>
        <v>0</v>
      </c>
      <c r="G9" s="91">
        <f>IFERROR(VLOOKUP(A:A,'2024 CEP List'!A:G,7,FALSE),0)</f>
        <v>0</v>
      </c>
      <c r="H9" s="91">
        <f>IFERROR(VLOOKUP(A:A,'2025 CEP List'!A:G,7,FALSE),0)</f>
        <v>0</v>
      </c>
      <c r="I9" s="91">
        <f>IFERROR(VLOOKUP(A:A,'2026 CEP List'!A:G,7,FALSE),0)</f>
        <v>0</v>
      </c>
      <c r="J9" s="91">
        <f t="shared" si="1"/>
        <v>0</v>
      </c>
      <c r="K9" s="91">
        <f t="shared" si="1"/>
        <v>0</v>
      </c>
      <c r="L9" s="91">
        <f t="shared" si="1"/>
        <v>0</v>
      </c>
      <c r="M9" s="91">
        <f t="shared" si="1"/>
        <v>0</v>
      </c>
      <c r="P9" s="72"/>
      <c r="Q9" s="94"/>
      <c r="S9" s="72"/>
      <c r="V9" s="72"/>
    </row>
    <row r="10" spans="1:22" x14ac:dyDescent="0.25">
      <c r="A10" s="39" t="s">
        <v>17</v>
      </c>
      <c r="B10" s="71" t="s">
        <v>581</v>
      </c>
      <c r="D10" s="76" t="str">
        <f t="shared" si="0"/>
        <v>No</v>
      </c>
      <c r="E10" s="91">
        <v>0</v>
      </c>
      <c r="F10" s="91">
        <f>IFERROR(VLOOKUP(A:A,'2023 CEP List'!A:G,7,FALSE),0)</f>
        <v>0</v>
      </c>
      <c r="G10" s="91">
        <f>IFERROR(VLOOKUP(A:A,'2024 CEP List'!A:G,7,FALSE),0)</f>
        <v>0</v>
      </c>
      <c r="H10" s="91">
        <f>IFERROR(VLOOKUP(A:A,'2025 CEP List'!A:G,7,FALSE),0)</f>
        <v>0</v>
      </c>
      <c r="I10" s="91">
        <f>IFERROR(VLOOKUP(A:A,'2026 CEP List'!A:G,7,FALSE),0)</f>
        <v>0</v>
      </c>
      <c r="J10" s="91">
        <f t="shared" si="1"/>
        <v>0</v>
      </c>
      <c r="K10" s="91">
        <f t="shared" si="1"/>
        <v>0</v>
      </c>
      <c r="L10" s="91">
        <f t="shared" si="1"/>
        <v>0</v>
      </c>
      <c r="M10" s="91">
        <f t="shared" si="1"/>
        <v>0</v>
      </c>
      <c r="P10" s="72"/>
      <c r="Q10" s="94"/>
      <c r="S10" s="72"/>
      <c r="V10" s="72"/>
    </row>
    <row r="11" spans="1:22" x14ac:dyDescent="0.25">
      <c r="A11" s="39" t="s">
        <v>18</v>
      </c>
      <c r="B11" s="71" t="s">
        <v>582</v>
      </c>
      <c r="D11" s="76" t="str">
        <f t="shared" si="0"/>
        <v>No</v>
      </c>
      <c r="E11" s="91">
        <v>0</v>
      </c>
      <c r="F11" s="91">
        <f>IFERROR(VLOOKUP(A:A,'2023 CEP List'!A:G,7,FALSE),0)</f>
        <v>0</v>
      </c>
      <c r="G11" s="91">
        <f>IFERROR(VLOOKUP(A:A,'2024 CEP List'!A:G,7,FALSE),0)</f>
        <v>0</v>
      </c>
      <c r="H11" s="91">
        <f>IFERROR(VLOOKUP(A:A,'2025 CEP List'!A:G,7,FALSE),0)</f>
        <v>0</v>
      </c>
      <c r="I11" s="91">
        <f>IFERROR(VLOOKUP(A:A,'2026 CEP List'!A:G,7,FALSE),0)</f>
        <v>0</v>
      </c>
      <c r="J11" s="91">
        <f t="shared" si="1"/>
        <v>0</v>
      </c>
      <c r="K11" s="91">
        <f t="shared" si="1"/>
        <v>0</v>
      </c>
      <c r="L11" s="91">
        <f t="shared" si="1"/>
        <v>0</v>
      </c>
      <c r="M11" s="91">
        <f t="shared" si="1"/>
        <v>0</v>
      </c>
      <c r="P11" s="72"/>
      <c r="Q11" s="94"/>
      <c r="S11" s="72"/>
      <c r="V11" s="72"/>
    </row>
    <row r="12" spans="1:22" x14ac:dyDescent="0.25">
      <c r="A12" s="39" t="s">
        <v>19</v>
      </c>
      <c r="B12" s="71" t="s">
        <v>583</v>
      </c>
      <c r="D12" s="76" t="str">
        <f t="shared" si="0"/>
        <v>Yes</v>
      </c>
      <c r="E12" s="91">
        <v>0</v>
      </c>
      <c r="F12" s="91">
        <f>IFERROR(VLOOKUP(A:A,'2023 CEP List'!A:G,7,FALSE),0)</f>
        <v>0</v>
      </c>
      <c r="G12" s="91">
        <f>IFERROR(VLOOKUP(A:A,'2024 CEP List'!A:G,7,FALSE),0)</f>
        <v>0</v>
      </c>
      <c r="H12" s="91">
        <f>IFERROR(VLOOKUP(A:A,'2025 CEP List'!A:G,7,FALSE),0)</f>
        <v>0</v>
      </c>
      <c r="I12" s="91">
        <f>IFERROR(VLOOKUP(A:A,'2026 CEP List'!A:G,7,FALSE),0)</f>
        <v>0.53200000000000003</v>
      </c>
      <c r="J12" s="91">
        <f t="shared" si="1"/>
        <v>0.53200000000000003</v>
      </c>
      <c r="K12" s="91">
        <f t="shared" si="1"/>
        <v>0.53200000000000003</v>
      </c>
      <c r="L12" s="91">
        <f t="shared" si="1"/>
        <v>0.53200000000000003</v>
      </c>
      <c r="M12" s="91">
        <f t="shared" si="1"/>
        <v>0.53200000000000003</v>
      </c>
      <c r="P12" s="72"/>
      <c r="Q12" s="94"/>
      <c r="S12" s="72"/>
      <c r="V12" s="72"/>
    </row>
    <row r="13" spans="1:22" x14ac:dyDescent="0.25">
      <c r="A13" s="39" t="s">
        <v>20</v>
      </c>
      <c r="B13" s="71" t="s">
        <v>584</v>
      </c>
      <c r="C13" s="76">
        <v>2015</v>
      </c>
      <c r="D13" s="76" t="str">
        <f t="shared" si="0"/>
        <v>Yes</v>
      </c>
      <c r="E13" s="91">
        <v>0.6149</v>
      </c>
      <c r="F13" s="91">
        <f>IFERROR(VLOOKUP(A:A,'2023 CEP List'!A:G,7,FALSE),0)</f>
        <v>0.6149</v>
      </c>
      <c r="G13" s="91">
        <f>IFERROR(VLOOKUP(A:A,'2024 CEP List'!A:G,7,FALSE),0)</f>
        <v>0.6149</v>
      </c>
      <c r="H13" s="91">
        <f>IFERROR(VLOOKUP(A:A,'2025 CEP List'!A:G,7,FALSE),0)</f>
        <v>0.6149</v>
      </c>
      <c r="I13" s="91">
        <f>IFERROR(VLOOKUP(A:A,'2026 CEP List'!A:G,7,FALSE),0)</f>
        <v>0.6149</v>
      </c>
      <c r="J13" s="91">
        <f t="shared" si="1"/>
        <v>0.6149</v>
      </c>
      <c r="K13" s="91">
        <f t="shared" si="1"/>
        <v>0.6149</v>
      </c>
      <c r="L13" s="91">
        <f t="shared" si="1"/>
        <v>0.6149</v>
      </c>
      <c r="M13" s="91">
        <f t="shared" si="1"/>
        <v>0.6149</v>
      </c>
      <c r="P13" s="72"/>
      <c r="Q13" s="94"/>
      <c r="S13" s="72"/>
      <c r="V13" s="72"/>
    </row>
    <row r="14" spans="1:22" x14ac:dyDescent="0.25">
      <c r="A14" s="39" t="s">
        <v>21</v>
      </c>
      <c r="B14" s="71" t="s">
        <v>585</v>
      </c>
      <c r="D14" s="76" t="str">
        <f t="shared" si="0"/>
        <v>No</v>
      </c>
      <c r="E14" s="91">
        <v>0</v>
      </c>
      <c r="F14" s="91">
        <f>IFERROR(VLOOKUP(A:A,'2023 CEP List'!A:G,7,FALSE),0)</f>
        <v>0</v>
      </c>
      <c r="G14" s="91">
        <f>IFERROR(VLOOKUP(A:A,'2024 CEP List'!A:G,7,FALSE),0)</f>
        <v>0</v>
      </c>
      <c r="H14" s="91">
        <f>IFERROR(VLOOKUP(A:A,'2025 CEP List'!A:G,7,FALSE),0)</f>
        <v>0</v>
      </c>
      <c r="I14" s="91">
        <f>IFERROR(VLOOKUP(A:A,'2026 CEP List'!A:G,7,FALSE),0)</f>
        <v>0</v>
      </c>
      <c r="J14" s="91">
        <f t="shared" si="1"/>
        <v>0</v>
      </c>
      <c r="K14" s="91">
        <f t="shared" si="1"/>
        <v>0</v>
      </c>
      <c r="L14" s="91">
        <f t="shared" si="1"/>
        <v>0</v>
      </c>
      <c r="M14" s="91">
        <f t="shared" si="1"/>
        <v>0</v>
      </c>
      <c r="P14" s="72"/>
      <c r="Q14" s="94"/>
      <c r="S14" s="72"/>
      <c r="V14" s="72"/>
    </row>
    <row r="15" spans="1:22" x14ac:dyDescent="0.25">
      <c r="A15" s="39" t="s">
        <v>22</v>
      </c>
      <c r="B15" s="71" t="s">
        <v>586</v>
      </c>
      <c r="D15" s="76" t="str">
        <f t="shared" si="0"/>
        <v>No</v>
      </c>
      <c r="E15" s="91">
        <v>0</v>
      </c>
      <c r="F15" s="91">
        <f>IFERROR(VLOOKUP(A:A,'2023 CEP List'!A:G,7,FALSE),0)</f>
        <v>0</v>
      </c>
      <c r="G15" s="91">
        <f>IFERROR(VLOOKUP(A:A,'2024 CEP List'!A:G,7,FALSE),0)</f>
        <v>0</v>
      </c>
      <c r="H15" s="91">
        <f>IFERROR(VLOOKUP(A:A,'2025 CEP List'!A:G,7,FALSE),0)</f>
        <v>0</v>
      </c>
      <c r="I15" s="91">
        <f>IFERROR(VLOOKUP(A:A,'2026 CEP List'!A:G,7,FALSE),0)</f>
        <v>0</v>
      </c>
      <c r="J15" s="91">
        <f t="shared" si="1"/>
        <v>0</v>
      </c>
      <c r="K15" s="91">
        <f t="shared" si="1"/>
        <v>0</v>
      </c>
      <c r="L15" s="91">
        <f t="shared" si="1"/>
        <v>0</v>
      </c>
      <c r="M15" s="91">
        <f t="shared" si="1"/>
        <v>0</v>
      </c>
      <c r="P15" s="72"/>
      <c r="Q15" s="94"/>
      <c r="S15" s="72"/>
      <c r="V15" s="72"/>
    </row>
    <row r="16" spans="1:22" x14ac:dyDescent="0.25">
      <c r="A16" s="39" t="s">
        <v>23</v>
      </c>
      <c r="B16" s="71" t="s">
        <v>587</v>
      </c>
      <c r="D16" s="76" t="str">
        <f t="shared" si="0"/>
        <v>Yes</v>
      </c>
      <c r="E16" s="91">
        <v>0</v>
      </c>
      <c r="F16" s="91">
        <f>IFERROR(VLOOKUP(A:A,'2023 CEP List'!A:G,7,FALSE),0)</f>
        <v>0</v>
      </c>
      <c r="G16" s="91">
        <f>IFERROR(VLOOKUP(A:A,'2024 CEP List'!A:G,7,FALSE),0)</f>
        <v>0</v>
      </c>
      <c r="H16" s="91">
        <f>IFERROR(VLOOKUP(A:A,'2025 CEP List'!A:G,7,FALSE),0)</f>
        <v>0</v>
      </c>
      <c r="I16" s="91">
        <f>IFERROR(VLOOKUP(A:A,'2026 CEP List'!A:G,7,FALSE),0)</f>
        <v>0.77859999999999996</v>
      </c>
      <c r="J16" s="91">
        <f t="shared" si="1"/>
        <v>0.77859999999999996</v>
      </c>
      <c r="K16" s="91">
        <f t="shared" si="1"/>
        <v>0.77859999999999996</v>
      </c>
      <c r="L16" s="91">
        <f t="shared" si="1"/>
        <v>0.77859999999999996</v>
      </c>
      <c r="M16" s="91">
        <f t="shared" si="1"/>
        <v>0.77859999999999996</v>
      </c>
      <c r="P16" s="72"/>
      <c r="Q16" s="94"/>
      <c r="S16" s="72"/>
      <c r="V16" s="72"/>
    </row>
    <row r="17" spans="1:22" x14ac:dyDescent="0.25">
      <c r="A17" s="39" t="s">
        <v>24</v>
      </c>
      <c r="B17" s="71" t="s">
        <v>588</v>
      </c>
      <c r="D17" s="76" t="str">
        <f t="shared" si="0"/>
        <v>No</v>
      </c>
      <c r="E17" s="91">
        <v>0</v>
      </c>
      <c r="F17" s="91">
        <f>IFERROR(VLOOKUP(A:A,'2023 CEP List'!A:G,7,FALSE),0)</f>
        <v>0</v>
      </c>
      <c r="G17" s="91">
        <f>IFERROR(VLOOKUP(A:A,'2024 CEP List'!A:G,7,FALSE),0)</f>
        <v>0</v>
      </c>
      <c r="H17" s="91">
        <f>IFERROR(VLOOKUP(A:A,'2025 CEP List'!A:G,7,FALSE),0)</f>
        <v>0</v>
      </c>
      <c r="I17" s="91">
        <f>IFERROR(VLOOKUP(A:A,'2026 CEP List'!A:G,7,FALSE),0)</f>
        <v>0</v>
      </c>
      <c r="J17" s="91">
        <f t="shared" si="1"/>
        <v>0</v>
      </c>
      <c r="K17" s="91">
        <f t="shared" si="1"/>
        <v>0</v>
      </c>
      <c r="L17" s="91">
        <f t="shared" si="1"/>
        <v>0</v>
      </c>
      <c r="M17" s="91">
        <f t="shared" si="1"/>
        <v>0</v>
      </c>
      <c r="P17" s="72"/>
      <c r="Q17" s="94"/>
      <c r="S17" s="72"/>
      <c r="V17" s="72"/>
    </row>
    <row r="18" spans="1:22" x14ac:dyDescent="0.25">
      <c r="A18" s="39" t="s">
        <v>25</v>
      </c>
      <c r="B18" s="71" t="s">
        <v>589</v>
      </c>
      <c r="D18" s="76" t="str">
        <f t="shared" si="0"/>
        <v>No</v>
      </c>
      <c r="E18" s="91">
        <v>0</v>
      </c>
      <c r="F18" s="91">
        <f>IFERROR(VLOOKUP(A:A,'2023 CEP List'!A:G,7,FALSE),0)</f>
        <v>0</v>
      </c>
      <c r="G18" s="91">
        <f>IFERROR(VLOOKUP(A:A,'2024 CEP List'!A:G,7,FALSE),0)</f>
        <v>0</v>
      </c>
      <c r="H18" s="91">
        <f>IFERROR(VLOOKUP(A:A,'2025 CEP List'!A:G,7,FALSE),0)</f>
        <v>0</v>
      </c>
      <c r="I18" s="91">
        <f>IFERROR(VLOOKUP(A:A,'2026 CEP List'!A:G,7,FALSE),0)</f>
        <v>0</v>
      </c>
      <c r="J18" s="91">
        <f t="shared" si="1"/>
        <v>0</v>
      </c>
      <c r="K18" s="91">
        <f t="shared" si="1"/>
        <v>0</v>
      </c>
      <c r="L18" s="91">
        <f t="shared" si="1"/>
        <v>0</v>
      </c>
      <c r="M18" s="91">
        <f t="shared" si="1"/>
        <v>0</v>
      </c>
      <c r="P18" s="72"/>
      <c r="Q18" s="94"/>
      <c r="S18" s="72"/>
      <c r="V18" s="72"/>
    </row>
    <row r="19" spans="1:22" x14ac:dyDescent="0.25">
      <c r="A19" s="39" t="s">
        <v>498</v>
      </c>
      <c r="B19" s="71" t="s">
        <v>590</v>
      </c>
      <c r="C19" s="76">
        <v>2015</v>
      </c>
      <c r="D19" s="76" t="str">
        <f t="shared" si="0"/>
        <v>Yes</v>
      </c>
      <c r="E19" s="91">
        <v>0.69099999999999995</v>
      </c>
      <c r="F19" s="91">
        <f>IFERROR(VLOOKUP(A:A,'2023 CEP List'!A:G,7,FALSE),0)</f>
        <v>0.69099999999999995</v>
      </c>
      <c r="G19" s="91">
        <f>IFERROR(VLOOKUP(A:A,'2024 CEP List'!A:G,7,FALSE),0)</f>
        <v>0.69099999999999995</v>
      </c>
      <c r="H19" s="91">
        <f>IFERROR(VLOOKUP(A:A,'2025 CEP List'!A:G,7,FALSE),0)</f>
        <v>0.69099999999999995</v>
      </c>
      <c r="I19" s="91">
        <f>IFERROR(VLOOKUP(A:A,'2026 CEP List'!A:G,7,FALSE),0)</f>
        <v>0.69099999999999995</v>
      </c>
      <c r="J19" s="91">
        <f t="shared" ref="J19:M34" si="2">I19</f>
        <v>0.69099999999999995</v>
      </c>
      <c r="K19" s="91">
        <f t="shared" si="2"/>
        <v>0.69099999999999995</v>
      </c>
      <c r="L19" s="91">
        <f t="shared" si="2"/>
        <v>0.69099999999999995</v>
      </c>
      <c r="M19" s="91">
        <f t="shared" si="2"/>
        <v>0.69099999999999995</v>
      </c>
      <c r="P19" s="72"/>
      <c r="Q19" s="94"/>
      <c r="S19" s="72"/>
      <c r="V19" s="72"/>
    </row>
    <row r="20" spans="1:22" x14ac:dyDescent="0.25">
      <c r="A20" s="39" t="s">
        <v>26</v>
      </c>
      <c r="B20" s="71" t="s">
        <v>591</v>
      </c>
      <c r="D20" s="76" t="str">
        <f t="shared" si="0"/>
        <v>No</v>
      </c>
      <c r="E20" s="91">
        <v>0</v>
      </c>
      <c r="F20" s="91">
        <f>IFERROR(VLOOKUP(A:A,'2023 CEP List'!A:G,7,FALSE),0)</f>
        <v>0</v>
      </c>
      <c r="G20" s="91">
        <f>IFERROR(VLOOKUP(A:A,'2024 CEP List'!A:G,7,FALSE),0)</f>
        <v>0</v>
      </c>
      <c r="H20" s="91">
        <f>IFERROR(VLOOKUP(A:A,'2025 CEP List'!A:G,7,FALSE),0)</f>
        <v>0</v>
      </c>
      <c r="I20" s="91">
        <f>IFERROR(VLOOKUP(A:A,'2026 CEP List'!A:G,7,FALSE),0)</f>
        <v>0</v>
      </c>
      <c r="J20" s="91">
        <f t="shared" si="2"/>
        <v>0</v>
      </c>
      <c r="K20" s="91">
        <f t="shared" si="2"/>
        <v>0</v>
      </c>
      <c r="L20" s="91">
        <f t="shared" si="2"/>
        <v>0</v>
      </c>
      <c r="M20" s="91">
        <f t="shared" si="2"/>
        <v>0</v>
      </c>
      <c r="P20" s="72"/>
      <c r="Q20" s="94"/>
      <c r="S20" s="72"/>
      <c r="V20" s="72"/>
    </row>
    <row r="21" spans="1:22" x14ac:dyDescent="0.25">
      <c r="A21" s="39" t="s">
        <v>27</v>
      </c>
      <c r="B21" s="71" t="s">
        <v>592</v>
      </c>
      <c r="D21" s="76" t="str">
        <f t="shared" si="0"/>
        <v>No</v>
      </c>
      <c r="E21" s="91">
        <v>0</v>
      </c>
      <c r="F21" s="91">
        <f>IFERROR(VLOOKUP(A:A,'2023 CEP List'!A:G,7,FALSE),0)</f>
        <v>0</v>
      </c>
      <c r="G21" s="91">
        <f>IFERROR(VLOOKUP(A:A,'2024 CEP List'!A:G,7,FALSE),0)</f>
        <v>0</v>
      </c>
      <c r="H21" s="91">
        <f>IFERROR(VLOOKUP(A:A,'2025 CEP List'!A:G,7,FALSE),0)</f>
        <v>0</v>
      </c>
      <c r="I21" s="91">
        <f>IFERROR(VLOOKUP(A:A,'2026 CEP List'!A:G,7,FALSE),0)</f>
        <v>0</v>
      </c>
      <c r="J21" s="91">
        <f t="shared" si="2"/>
        <v>0</v>
      </c>
      <c r="K21" s="91">
        <f t="shared" si="2"/>
        <v>0</v>
      </c>
      <c r="L21" s="91">
        <f t="shared" si="2"/>
        <v>0</v>
      </c>
      <c r="M21" s="91">
        <f t="shared" si="2"/>
        <v>0</v>
      </c>
      <c r="P21" s="72"/>
      <c r="Q21" s="94"/>
      <c r="S21" s="72"/>
      <c r="V21" s="72"/>
    </row>
    <row r="22" spans="1:22" x14ac:dyDescent="0.25">
      <c r="A22" s="39" t="s">
        <v>28</v>
      </c>
      <c r="B22" s="71" t="s">
        <v>593</v>
      </c>
      <c r="D22" s="76" t="str">
        <f t="shared" si="0"/>
        <v>No</v>
      </c>
      <c r="E22" s="91">
        <v>0</v>
      </c>
      <c r="F22" s="91">
        <f>IFERROR(VLOOKUP(A:A,'2023 CEP List'!A:G,7,FALSE),0)</f>
        <v>0</v>
      </c>
      <c r="G22" s="91">
        <f>IFERROR(VLOOKUP(A:A,'2024 CEP List'!A:G,7,FALSE),0)</f>
        <v>0</v>
      </c>
      <c r="H22" s="91">
        <f>IFERROR(VLOOKUP(A:A,'2025 CEP List'!A:G,7,FALSE),0)</f>
        <v>0</v>
      </c>
      <c r="I22" s="91">
        <f>IFERROR(VLOOKUP(A:A,'2026 CEP List'!A:G,7,FALSE),0)</f>
        <v>0</v>
      </c>
      <c r="J22" s="91">
        <f t="shared" si="2"/>
        <v>0</v>
      </c>
      <c r="K22" s="91">
        <f t="shared" si="2"/>
        <v>0</v>
      </c>
      <c r="L22" s="91">
        <f t="shared" si="2"/>
        <v>0</v>
      </c>
      <c r="M22" s="91">
        <f t="shared" si="2"/>
        <v>0</v>
      </c>
      <c r="P22" s="72"/>
      <c r="Q22" s="94"/>
      <c r="S22" s="72"/>
      <c r="V22" s="72"/>
    </row>
    <row r="23" spans="1:22" x14ac:dyDescent="0.25">
      <c r="A23" s="39" t="s">
        <v>29</v>
      </c>
      <c r="B23" s="71" t="s">
        <v>594</v>
      </c>
      <c r="D23" s="76" t="str">
        <f t="shared" si="0"/>
        <v>No</v>
      </c>
      <c r="E23" s="91">
        <v>0</v>
      </c>
      <c r="F23" s="91">
        <f>IFERROR(VLOOKUP(A:A,'2023 CEP List'!A:G,7,FALSE),0)</f>
        <v>0</v>
      </c>
      <c r="G23" s="91">
        <f>IFERROR(VLOOKUP(A:A,'2024 CEP List'!A:G,7,FALSE),0)</f>
        <v>0</v>
      </c>
      <c r="H23" s="91">
        <f>IFERROR(VLOOKUP(A:A,'2025 CEP List'!A:G,7,FALSE),0)</f>
        <v>0</v>
      </c>
      <c r="I23" s="91">
        <f>IFERROR(VLOOKUP(A:A,'2026 CEP List'!A:G,7,FALSE),0)</f>
        <v>0</v>
      </c>
      <c r="J23" s="91">
        <f t="shared" si="2"/>
        <v>0</v>
      </c>
      <c r="K23" s="91">
        <f t="shared" si="2"/>
        <v>0</v>
      </c>
      <c r="L23" s="91">
        <f t="shared" si="2"/>
        <v>0</v>
      </c>
      <c r="M23" s="91">
        <f t="shared" si="2"/>
        <v>0</v>
      </c>
      <c r="P23" s="72"/>
      <c r="Q23" s="94"/>
      <c r="S23" s="72"/>
      <c r="V23" s="72"/>
    </row>
    <row r="24" spans="1:22" x14ac:dyDescent="0.25">
      <c r="A24" s="39" t="s">
        <v>30</v>
      </c>
      <c r="B24" s="71" t="s">
        <v>595</v>
      </c>
      <c r="D24" s="76" t="str">
        <f t="shared" si="0"/>
        <v>No</v>
      </c>
      <c r="E24" s="91">
        <v>0</v>
      </c>
      <c r="F24" s="91">
        <f>IFERROR(VLOOKUP(A:A,'2023 CEP List'!A:G,7,FALSE),0)</f>
        <v>0</v>
      </c>
      <c r="G24" s="91">
        <f>IFERROR(VLOOKUP(A:A,'2024 CEP List'!A:G,7,FALSE),0)</f>
        <v>0</v>
      </c>
      <c r="H24" s="91">
        <f>IFERROR(VLOOKUP(A:A,'2025 CEP List'!A:G,7,FALSE),0)</f>
        <v>0</v>
      </c>
      <c r="I24" s="91">
        <f>IFERROR(VLOOKUP(A:A,'2026 CEP List'!A:G,7,FALSE),0)</f>
        <v>0</v>
      </c>
      <c r="J24" s="91">
        <f t="shared" si="2"/>
        <v>0</v>
      </c>
      <c r="K24" s="91">
        <f t="shared" si="2"/>
        <v>0</v>
      </c>
      <c r="L24" s="91">
        <f t="shared" si="2"/>
        <v>0</v>
      </c>
      <c r="M24" s="91">
        <f t="shared" si="2"/>
        <v>0</v>
      </c>
      <c r="P24" s="72"/>
      <c r="Q24" s="94"/>
      <c r="S24" s="72"/>
      <c r="V24" s="72"/>
    </row>
    <row r="25" spans="1:22" x14ac:dyDescent="0.25">
      <c r="A25" s="39" t="s">
        <v>31</v>
      </c>
      <c r="B25" s="71" t="s">
        <v>596</v>
      </c>
      <c r="D25" s="76" t="str">
        <f t="shared" si="0"/>
        <v>No</v>
      </c>
      <c r="E25" s="91">
        <v>0</v>
      </c>
      <c r="F25" s="91">
        <f>IFERROR(VLOOKUP(A:A,'2023 CEP List'!A:G,7,FALSE),0)</f>
        <v>0</v>
      </c>
      <c r="G25" s="91">
        <f>IFERROR(VLOOKUP(A:A,'2024 CEP List'!A:G,7,FALSE),0)</f>
        <v>0</v>
      </c>
      <c r="H25" s="91">
        <f>IFERROR(VLOOKUP(A:A,'2025 CEP List'!A:G,7,FALSE),0)</f>
        <v>0</v>
      </c>
      <c r="I25" s="91">
        <f>IFERROR(VLOOKUP(A:A,'2026 CEP List'!A:G,7,FALSE),0)</f>
        <v>0</v>
      </c>
      <c r="J25" s="91">
        <f t="shared" si="2"/>
        <v>0</v>
      </c>
      <c r="K25" s="91">
        <f t="shared" si="2"/>
        <v>0</v>
      </c>
      <c r="L25" s="91">
        <f t="shared" si="2"/>
        <v>0</v>
      </c>
      <c r="M25" s="91">
        <f t="shared" si="2"/>
        <v>0</v>
      </c>
      <c r="P25" s="72"/>
      <c r="Q25" s="94"/>
      <c r="S25" s="72"/>
      <c r="V25" s="72"/>
    </row>
    <row r="26" spans="1:22" x14ac:dyDescent="0.25">
      <c r="A26" s="39" t="s">
        <v>32</v>
      </c>
      <c r="B26" s="71" t="s">
        <v>597</v>
      </c>
      <c r="D26" s="76" t="str">
        <f t="shared" si="0"/>
        <v>No</v>
      </c>
      <c r="E26" s="91">
        <v>0</v>
      </c>
      <c r="F26" s="91">
        <f>IFERROR(VLOOKUP(A:A,'2023 CEP List'!A:G,7,FALSE),0)</f>
        <v>0</v>
      </c>
      <c r="G26" s="91">
        <f>IFERROR(VLOOKUP(A:A,'2024 CEP List'!A:G,7,FALSE),0)</f>
        <v>0</v>
      </c>
      <c r="H26" s="91">
        <f>IFERROR(VLOOKUP(A:A,'2025 CEP List'!A:G,7,FALSE),0)</f>
        <v>0</v>
      </c>
      <c r="I26" s="91">
        <f>IFERROR(VLOOKUP(A:A,'2026 CEP List'!A:G,7,FALSE),0)</f>
        <v>0</v>
      </c>
      <c r="J26" s="91">
        <f t="shared" si="2"/>
        <v>0</v>
      </c>
      <c r="K26" s="91">
        <f t="shared" si="2"/>
        <v>0</v>
      </c>
      <c r="L26" s="91">
        <f t="shared" si="2"/>
        <v>0</v>
      </c>
      <c r="M26" s="91">
        <f t="shared" si="2"/>
        <v>0</v>
      </c>
      <c r="P26" s="72"/>
      <c r="Q26" s="94"/>
      <c r="S26" s="72"/>
      <c r="V26" s="72"/>
    </row>
    <row r="27" spans="1:22" x14ac:dyDescent="0.25">
      <c r="A27" s="39" t="s">
        <v>33</v>
      </c>
      <c r="B27" s="71" t="s">
        <v>598</v>
      </c>
      <c r="C27" s="76">
        <v>2015</v>
      </c>
      <c r="D27" s="76" t="str">
        <f t="shared" si="0"/>
        <v>No</v>
      </c>
      <c r="E27" s="91">
        <v>0</v>
      </c>
      <c r="F27" s="91">
        <f>IFERROR(VLOOKUP(A:A,'2023 CEP List'!A:G,7,FALSE),0)</f>
        <v>0</v>
      </c>
      <c r="G27" s="91">
        <f>IFERROR(VLOOKUP(A:A,'2024 CEP List'!A:G,7,FALSE),0)</f>
        <v>0</v>
      </c>
      <c r="H27" s="91">
        <f>IFERROR(VLOOKUP(A:A,'2025 CEP List'!A:G,7,FALSE),0)</f>
        <v>0</v>
      </c>
      <c r="I27" s="91">
        <f>IFERROR(VLOOKUP(A:A,'2026 CEP List'!A:G,7,FALSE),0)</f>
        <v>0</v>
      </c>
      <c r="J27" s="91">
        <f t="shared" si="2"/>
        <v>0</v>
      </c>
      <c r="K27" s="91">
        <f t="shared" si="2"/>
        <v>0</v>
      </c>
      <c r="L27" s="91">
        <f t="shared" si="2"/>
        <v>0</v>
      </c>
      <c r="M27" s="91">
        <f t="shared" si="2"/>
        <v>0</v>
      </c>
      <c r="P27" s="72"/>
      <c r="Q27" s="94"/>
      <c r="S27" s="72"/>
      <c r="V27" s="72"/>
    </row>
    <row r="28" spans="1:22" x14ac:dyDescent="0.25">
      <c r="A28" s="39" t="s">
        <v>34</v>
      </c>
      <c r="B28" s="71" t="s">
        <v>599</v>
      </c>
      <c r="D28" s="76" t="str">
        <f t="shared" si="0"/>
        <v>No</v>
      </c>
      <c r="E28" s="91">
        <v>0</v>
      </c>
      <c r="F28" s="91">
        <f>IFERROR(VLOOKUP(A:A,'2023 CEP List'!A:G,7,FALSE),0)</f>
        <v>0</v>
      </c>
      <c r="G28" s="91">
        <f>IFERROR(VLOOKUP(A:A,'2024 CEP List'!A:G,7,FALSE),0)</f>
        <v>0</v>
      </c>
      <c r="H28" s="91">
        <f>IFERROR(VLOOKUP(A:A,'2025 CEP List'!A:G,7,FALSE),0)</f>
        <v>0</v>
      </c>
      <c r="I28" s="91">
        <f>IFERROR(VLOOKUP(A:A,'2026 CEP List'!A:G,7,FALSE),0)</f>
        <v>0</v>
      </c>
      <c r="J28" s="91">
        <f t="shared" si="2"/>
        <v>0</v>
      </c>
      <c r="K28" s="91">
        <f t="shared" si="2"/>
        <v>0</v>
      </c>
      <c r="L28" s="91">
        <f t="shared" si="2"/>
        <v>0</v>
      </c>
      <c r="M28" s="91">
        <f t="shared" si="2"/>
        <v>0</v>
      </c>
      <c r="P28" s="72"/>
      <c r="Q28" s="94"/>
      <c r="S28" s="72"/>
      <c r="V28" s="72"/>
    </row>
    <row r="29" spans="1:22" x14ac:dyDescent="0.25">
      <c r="A29" s="39" t="s">
        <v>499</v>
      </c>
      <c r="B29" s="71" t="s">
        <v>600</v>
      </c>
      <c r="D29" s="76" t="str">
        <f t="shared" si="0"/>
        <v>No</v>
      </c>
      <c r="E29" s="91">
        <v>0</v>
      </c>
      <c r="F29" s="91">
        <f>IFERROR(VLOOKUP(A:A,'2023 CEP List'!A:G,7,FALSE),0)</f>
        <v>0</v>
      </c>
      <c r="G29" s="91">
        <f>IFERROR(VLOOKUP(A:A,'2024 CEP List'!A:G,7,FALSE),0)</f>
        <v>0</v>
      </c>
      <c r="H29" s="91">
        <f>IFERROR(VLOOKUP(A:A,'2025 CEP List'!A:G,7,FALSE),0)</f>
        <v>0</v>
      </c>
      <c r="I29" s="91">
        <f>IFERROR(VLOOKUP(A:A,'2026 CEP List'!A:G,7,FALSE),0)</f>
        <v>0</v>
      </c>
      <c r="J29" s="91">
        <f t="shared" si="2"/>
        <v>0</v>
      </c>
      <c r="K29" s="91">
        <f t="shared" si="2"/>
        <v>0</v>
      </c>
      <c r="L29" s="91">
        <f t="shared" si="2"/>
        <v>0</v>
      </c>
      <c r="M29" s="91">
        <f t="shared" si="2"/>
        <v>0</v>
      </c>
      <c r="P29" s="72"/>
      <c r="Q29" s="94"/>
      <c r="S29" s="72"/>
      <c r="V29" s="72"/>
    </row>
    <row r="30" spans="1:22" x14ac:dyDescent="0.25">
      <c r="A30" s="39" t="s">
        <v>35</v>
      </c>
      <c r="B30" s="71" t="s">
        <v>601</v>
      </c>
      <c r="D30" s="76" t="str">
        <f t="shared" si="0"/>
        <v>No</v>
      </c>
      <c r="E30" s="91">
        <v>0</v>
      </c>
      <c r="F30" s="91">
        <f>IFERROR(VLOOKUP(A:A,'2023 CEP List'!A:G,7,FALSE),0)</f>
        <v>0</v>
      </c>
      <c r="G30" s="91">
        <f>IFERROR(VLOOKUP(A:A,'2024 CEP List'!A:G,7,FALSE),0)</f>
        <v>0</v>
      </c>
      <c r="H30" s="91">
        <f>IFERROR(VLOOKUP(A:A,'2025 CEP List'!A:G,7,FALSE),0)</f>
        <v>0</v>
      </c>
      <c r="I30" s="91">
        <f>IFERROR(VLOOKUP(A:A,'2026 CEP List'!A:G,7,FALSE),0)</f>
        <v>0</v>
      </c>
      <c r="J30" s="91">
        <f t="shared" si="2"/>
        <v>0</v>
      </c>
      <c r="K30" s="91">
        <f t="shared" si="2"/>
        <v>0</v>
      </c>
      <c r="L30" s="91">
        <f t="shared" si="2"/>
        <v>0</v>
      </c>
      <c r="M30" s="91">
        <f t="shared" si="2"/>
        <v>0</v>
      </c>
      <c r="P30" s="72"/>
      <c r="Q30" s="94"/>
      <c r="S30" s="72"/>
      <c r="V30" s="72"/>
    </row>
    <row r="31" spans="1:22" x14ac:dyDescent="0.25">
      <c r="A31" s="39" t="s">
        <v>36</v>
      </c>
      <c r="B31" s="71" t="s">
        <v>602</v>
      </c>
      <c r="C31" s="71">
        <v>2023</v>
      </c>
      <c r="D31" s="76" t="str">
        <f t="shared" si="0"/>
        <v>Yes</v>
      </c>
      <c r="E31" s="91">
        <v>0</v>
      </c>
      <c r="F31" s="91">
        <f>IFERROR(VLOOKUP(A:A,'2023 CEP List'!A:G,7,FALSE),0)</f>
        <v>1.0615000000000001</v>
      </c>
      <c r="G31" s="91">
        <f>IFERROR(VLOOKUP(A:A,'2024 CEP List'!A:G,7,FALSE),0)</f>
        <v>1.0615000000000001</v>
      </c>
      <c r="H31" s="91">
        <f>IFERROR(VLOOKUP(A:A,'2025 CEP List'!A:G,7,FALSE),0)</f>
        <v>1.0615000000000001</v>
      </c>
      <c r="I31" s="91">
        <f>IFERROR(VLOOKUP(A:A,'2026 CEP List'!A:G,7,FALSE),0)</f>
        <v>1.0615000000000001</v>
      </c>
      <c r="J31" s="91">
        <f t="shared" si="2"/>
        <v>1.0615000000000001</v>
      </c>
      <c r="K31" s="91">
        <f t="shared" si="2"/>
        <v>1.0615000000000001</v>
      </c>
      <c r="L31" s="91">
        <f t="shared" si="2"/>
        <v>1.0615000000000001</v>
      </c>
      <c r="M31" s="91">
        <f t="shared" si="2"/>
        <v>1.0615000000000001</v>
      </c>
      <c r="P31" s="72"/>
      <c r="Q31" s="94"/>
      <c r="S31" s="72"/>
      <c r="V31" s="72"/>
    </row>
    <row r="32" spans="1:22" x14ac:dyDescent="0.25">
      <c r="A32" s="39" t="s">
        <v>37</v>
      </c>
      <c r="B32" s="71" t="s">
        <v>603</v>
      </c>
      <c r="C32" s="76">
        <v>2015</v>
      </c>
      <c r="D32" s="76" t="str">
        <f t="shared" si="0"/>
        <v>Yes</v>
      </c>
      <c r="E32" s="91">
        <v>0.73860000000000003</v>
      </c>
      <c r="F32" s="91">
        <f>IFERROR(VLOOKUP(A:A,'2023 CEP List'!A:G,7,FALSE),0)</f>
        <v>0.73860000000000003</v>
      </c>
      <c r="G32" s="91">
        <f>IFERROR(VLOOKUP(A:A,'2024 CEP List'!A:G,7,FALSE),0)</f>
        <v>0.73860000000000003</v>
      </c>
      <c r="H32" s="91">
        <f>IFERROR(VLOOKUP(A:A,'2025 CEP List'!A:G,7,FALSE),0)</f>
        <v>0.73860000000000003</v>
      </c>
      <c r="I32" s="91">
        <f>IFERROR(VLOOKUP(A:A,'2026 CEP List'!A:G,7,FALSE),0)</f>
        <v>0.73860000000000003</v>
      </c>
      <c r="J32" s="91">
        <f t="shared" si="2"/>
        <v>0.73860000000000003</v>
      </c>
      <c r="K32" s="91">
        <f t="shared" si="2"/>
        <v>0.73860000000000003</v>
      </c>
      <c r="L32" s="91">
        <f t="shared" si="2"/>
        <v>0.73860000000000003</v>
      </c>
      <c r="M32" s="91">
        <f t="shared" si="2"/>
        <v>0.73860000000000003</v>
      </c>
      <c r="P32" s="72"/>
      <c r="Q32" s="94"/>
      <c r="S32" s="72"/>
      <c r="V32" s="72"/>
    </row>
    <row r="33" spans="1:22" x14ac:dyDescent="0.25">
      <c r="A33" s="39" t="s">
        <v>38</v>
      </c>
      <c r="B33" s="71" t="s">
        <v>604</v>
      </c>
      <c r="D33" s="76" t="str">
        <f t="shared" si="0"/>
        <v>No</v>
      </c>
      <c r="E33" s="91">
        <v>0</v>
      </c>
      <c r="F33" s="91">
        <f>IFERROR(VLOOKUP(A:A,'2023 CEP List'!A:G,7,FALSE),0)</f>
        <v>0</v>
      </c>
      <c r="G33" s="91">
        <f>IFERROR(VLOOKUP(A:A,'2024 CEP List'!A:G,7,FALSE),0)</f>
        <v>0</v>
      </c>
      <c r="H33" s="91">
        <f>IFERROR(VLOOKUP(A:A,'2025 CEP List'!A:G,7,FALSE),0)</f>
        <v>0</v>
      </c>
      <c r="I33" s="91">
        <f>IFERROR(VLOOKUP(A:A,'2026 CEP List'!A:G,7,FALSE),0)</f>
        <v>0</v>
      </c>
      <c r="J33" s="91">
        <f t="shared" si="2"/>
        <v>0</v>
      </c>
      <c r="K33" s="91">
        <f t="shared" si="2"/>
        <v>0</v>
      </c>
      <c r="L33" s="91">
        <f t="shared" si="2"/>
        <v>0</v>
      </c>
      <c r="M33" s="91">
        <f t="shared" si="2"/>
        <v>0</v>
      </c>
      <c r="P33" s="72"/>
      <c r="Q33" s="94"/>
      <c r="S33" s="72"/>
      <c r="V33" s="72"/>
    </row>
    <row r="34" spans="1:22" x14ac:dyDescent="0.25">
      <c r="A34" s="39" t="s">
        <v>39</v>
      </c>
      <c r="B34" s="71" t="s">
        <v>605</v>
      </c>
      <c r="D34" s="76" t="str">
        <f t="shared" si="0"/>
        <v>No</v>
      </c>
      <c r="E34" s="91">
        <v>0</v>
      </c>
      <c r="F34" s="91">
        <f>IFERROR(VLOOKUP(A:A,'2023 CEP List'!A:G,7,FALSE),0)</f>
        <v>0</v>
      </c>
      <c r="G34" s="91">
        <f>IFERROR(VLOOKUP(A:A,'2024 CEP List'!A:G,7,FALSE),0)</f>
        <v>0</v>
      </c>
      <c r="H34" s="91">
        <f>IFERROR(VLOOKUP(A:A,'2025 CEP List'!A:G,7,FALSE),0)</f>
        <v>0</v>
      </c>
      <c r="I34" s="91">
        <f>IFERROR(VLOOKUP(A:A,'2026 CEP List'!A:G,7,FALSE),0)</f>
        <v>0</v>
      </c>
      <c r="J34" s="91">
        <f t="shared" si="2"/>
        <v>0</v>
      </c>
      <c r="K34" s="91">
        <f t="shared" si="2"/>
        <v>0</v>
      </c>
      <c r="L34" s="91">
        <f t="shared" si="2"/>
        <v>0</v>
      </c>
      <c r="M34" s="91">
        <f t="shared" si="2"/>
        <v>0</v>
      </c>
      <c r="P34" s="72"/>
      <c r="Q34" s="94"/>
      <c r="S34" s="72"/>
      <c r="V34" s="72"/>
    </row>
    <row r="35" spans="1:22" x14ac:dyDescent="0.25">
      <c r="A35" s="39" t="s">
        <v>40</v>
      </c>
      <c r="B35" s="71" t="s">
        <v>606</v>
      </c>
      <c r="D35" s="76" t="str">
        <f t="shared" si="0"/>
        <v>No</v>
      </c>
      <c r="E35" s="91">
        <v>0</v>
      </c>
      <c r="F35" s="91">
        <f>IFERROR(VLOOKUP(A:A,'2023 CEP List'!A:G,7,FALSE),0)</f>
        <v>0</v>
      </c>
      <c r="G35" s="91">
        <f>IFERROR(VLOOKUP(A:A,'2024 CEP List'!A:G,7,FALSE),0)</f>
        <v>0</v>
      </c>
      <c r="H35" s="91">
        <f>IFERROR(VLOOKUP(A:A,'2025 CEP List'!A:G,7,FALSE),0)</f>
        <v>0</v>
      </c>
      <c r="I35" s="91">
        <f>IFERROR(VLOOKUP(A:A,'2026 CEP List'!A:G,7,FALSE),0)</f>
        <v>0</v>
      </c>
      <c r="J35" s="91">
        <f t="shared" ref="J35:M50" si="3">I35</f>
        <v>0</v>
      </c>
      <c r="K35" s="91">
        <f t="shared" si="3"/>
        <v>0</v>
      </c>
      <c r="L35" s="91">
        <f t="shared" si="3"/>
        <v>0</v>
      </c>
      <c r="M35" s="91">
        <f t="shared" si="3"/>
        <v>0</v>
      </c>
      <c r="P35" s="72"/>
      <c r="Q35" s="94"/>
      <c r="S35" s="72"/>
      <c r="V35" s="72"/>
    </row>
    <row r="36" spans="1:22" x14ac:dyDescent="0.25">
      <c r="A36" s="39" t="s">
        <v>41</v>
      </c>
      <c r="B36" s="71" t="s">
        <v>607</v>
      </c>
      <c r="C36" s="71">
        <v>2020</v>
      </c>
      <c r="D36" s="76" t="str">
        <f t="shared" si="0"/>
        <v>Yes</v>
      </c>
      <c r="E36" s="91">
        <v>0.67400000000000004</v>
      </c>
      <c r="F36" s="91">
        <f>IFERROR(VLOOKUP(A:A,'2023 CEP List'!A:G,7,FALSE),0)</f>
        <v>0.67400000000000004</v>
      </c>
      <c r="G36" s="91">
        <f>IFERROR(VLOOKUP(A:A,'2024 CEP List'!A:G,7,FALSE),0)</f>
        <v>0.67400000000000004</v>
      </c>
      <c r="H36" s="91">
        <f>IFERROR(VLOOKUP(A:A,'2025 CEP List'!A:G,7,FALSE),0)</f>
        <v>0.67400000000000004</v>
      </c>
      <c r="I36" s="91">
        <f>IFERROR(VLOOKUP(A:A,'2026 CEP List'!A:G,7,FALSE),0)</f>
        <v>0.67400000000000004</v>
      </c>
      <c r="J36" s="91">
        <f t="shared" si="3"/>
        <v>0.67400000000000004</v>
      </c>
      <c r="K36" s="91">
        <f t="shared" si="3"/>
        <v>0.67400000000000004</v>
      </c>
      <c r="L36" s="91">
        <f t="shared" si="3"/>
        <v>0.67400000000000004</v>
      </c>
      <c r="M36" s="91">
        <f t="shared" si="3"/>
        <v>0.67400000000000004</v>
      </c>
      <c r="P36" s="72"/>
      <c r="Q36" s="94"/>
      <c r="S36" s="72"/>
      <c r="V36" s="72"/>
    </row>
    <row r="37" spans="1:22" x14ac:dyDescent="0.25">
      <c r="A37" s="39" t="s">
        <v>42</v>
      </c>
      <c r="B37" s="71" t="s">
        <v>608</v>
      </c>
      <c r="D37" s="76" t="str">
        <f t="shared" si="0"/>
        <v>No</v>
      </c>
      <c r="E37" s="91">
        <v>0</v>
      </c>
      <c r="F37" s="91">
        <f>IFERROR(VLOOKUP(A:A,'2023 CEP List'!A:G,7,FALSE),0)</f>
        <v>0</v>
      </c>
      <c r="G37" s="91">
        <f>IFERROR(VLOOKUP(A:A,'2024 CEP List'!A:G,7,FALSE),0)</f>
        <v>0</v>
      </c>
      <c r="H37" s="91">
        <f>IFERROR(VLOOKUP(A:A,'2025 CEP List'!A:G,7,FALSE),0)</f>
        <v>0</v>
      </c>
      <c r="I37" s="91">
        <f>IFERROR(VLOOKUP(A:A,'2026 CEP List'!A:G,7,FALSE),0)</f>
        <v>0</v>
      </c>
      <c r="J37" s="91">
        <f t="shared" si="3"/>
        <v>0</v>
      </c>
      <c r="K37" s="91">
        <f t="shared" si="3"/>
        <v>0</v>
      </c>
      <c r="L37" s="91">
        <f t="shared" si="3"/>
        <v>0</v>
      </c>
      <c r="M37" s="91">
        <f t="shared" si="3"/>
        <v>0</v>
      </c>
      <c r="P37" s="72"/>
      <c r="Q37" s="94"/>
      <c r="S37" s="72"/>
      <c r="V37" s="72"/>
    </row>
    <row r="38" spans="1:22" x14ac:dyDescent="0.25">
      <c r="A38" s="39" t="s">
        <v>43</v>
      </c>
      <c r="B38" s="71" t="s">
        <v>609</v>
      </c>
      <c r="D38" s="76" t="str">
        <f t="shared" si="0"/>
        <v>No</v>
      </c>
      <c r="E38" s="91">
        <v>0</v>
      </c>
      <c r="F38" s="91">
        <f>IFERROR(VLOOKUP(A:A,'2023 CEP List'!A:G,7,FALSE),0)</f>
        <v>0</v>
      </c>
      <c r="G38" s="91">
        <f>IFERROR(VLOOKUP(A:A,'2024 CEP List'!A:G,7,FALSE),0)</f>
        <v>0</v>
      </c>
      <c r="H38" s="91">
        <f>IFERROR(VLOOKUP(A:A,'2025 CEP List'!A:G,7,FALSE),0)</f>
        <v>0</v>
      </c>
      <c r="I38" s="91">
        <f>IFERROR(VLOOKUP(A:A,'2026 CEP List'!A:G,7,FALSE),0)</f>
        <v>0</v>
      </c>
      <c r="J38" s="91">
        <f t="shared" si="3"/>
        <v>0</v>
      </c>
      <c r="K38" s="91">
        <f t="shared" si="3"/>
        <v>0</v>
      </c>
      <c r="L38" s="91">
        <f t="shared" si="3"/>
        <v>0</v>
      </c>
      <c r="M38" s="91">
        <f t="shared" si="3"/>
        <v>0</v>
      </c>
      <c r="P38" s="72"/>
      <c r="Q38" s="94"/>
      <c r="S38" s="72"/>
      <c r="V38" s="72"/>
    </row>
    <row r="39" spans="1:22" x14ac:dyDescent="0.25">
      <c r="A39" s="39" t="s">
        <v>44</v>
      </c>
      <c r="B39" s="71" t="s">
        <v>610</v>
      </c>
      <c r="D39" s="76" t="str">
        <f t="shared" si="0"/>
        <v>No</v>
      </c>
      <c r="E39" s="91">
        <v>0</v>
      </c>
      <c r="F39" s="91">
        <f>IFERROR(VLOOKUP(A:A,'2023 CEP List'!A:G,7,FALSE),0)</f>
        <v>0</v>
      </c>
      <c r="G39" s="91">
        <f>IFERROR(VLOOKUP(A:A,'2024 CEP List'!A:G,7,FALSE),0)</f>
        <v>0</v>
      </c>
      <c r="H39" s="91">
        <f>IFERROR(VLOOKUP(A:A,'2025 CEP List'!A:G,7,FALSE),0)</f>
        <v>0</v>
      </c>
      <c r="I39" s="91">
        <f>IFERROR(VLOOKUP(A:A,'2026 CEP List'!A:G,7,FALSE),0)</f>
        <v>0</v>
      </c>
      <c r="J39" s="91">
        <f t="shared" si="3"/>
        <v>0</v>
      </c>
      <c r="K39" s="91">
        <f t="shared" si="3"/>
        <v>0</v>
      </c>
      <c r="L39" s="91">
        <f t="shared" si="3"/>
        <v>0</v>
      </c>
      <c r="M39" s="91">
        <f t="shared" si="3"/>
        <v>0</v>
      </c>
      <c r="P39" s="72"/>
      <c r="Q39" s="94"/>
      <c r="S39" s="72"/>
      <c r="V39" s="72"/>
    </row>
    <row r="40" spans="1:22" x14ac:dyDescent="0.25">
      <c r="A40" s="39" t="s">
        <v>45</v>
      </c>
      <c r="B40" s="71" t="s">
        <v>611</v>
      </c>
      <c r="D40" s="76" t="str">
        <f t="shared" si="0"/>
        <v>No</v>
      </c>
      <c r="E40" s="91">
        <v>0</v>
      </c>
      <c r="F40" s="91">
        <f>IFERROR(VLOOKUP(A:A,'2023 CEP List'!A:G,7,FALSE),0)</f>
        <v>0</v>
      </c>
      <c r="G40" s="91">
        <f>IFERROR(VLOOKUP(A:A,'2024 CEP List'!A:G,7,FALSE),0)</f>
        <v>0</v>
      </c>
      <c r="H40" s="91">
        <f>IFERROR(VLOOKUP(A:A,'2025 CEP List'!A:G,7,FALSE),0)</f>
        <v>0</v>
      </c>
      <c r="I40" s="91">
        <f>IFERROR(VLOOKUP(A:A,'2026 CEP List'!A:G,7,FALSE),0)</f>
        <v>0</v>
      </c>
      <c r="J40" s="91">
        <f t="shared" si="3"/>
        <v>0</v>
      </c>
      <c r="K40" s="91">
        <f t="shared" si="3"/>
        <v>0</v>
      </c>
      <c r="L40" s="91">
        <f t="shared" si="3"/>
        <v>0</v>
      </c>
      <c r="M40" s="91">
        <f t="shared" si="3"/>
        <v>0</v>
      </c>
      <c r="P40" s="72"/>
      <c r="Q40" s="94"/>
      <c r="S40" s="72"/>
      <c r="V40" s="72"/>
    </row>
    <row r="41" spans="1:22" x14ac:dyDescent="0.25">
      <c r="A41" s="39" t="s">
        <v>46</v>
      </c>
      <c r="B41" s="71" t="s">
        <v>612</v>
      </c>
      <c r="D41" s="76" t="str">
        <f t="shared" si="0"/>
        <v>No</v>
      </c>
      <c r="E41" s="91">
        <v>0</v>
      </c>
      <c r="F41" s="91">
        <f>IFERROR(VLOOKUP(A:A,'2023 CEP List'!A:G,7,FALSE),0)</f>
        <v>0</v>
      </c>
      <c r="G41" s="91">
        <f>IFERROR(VLOOKUP(A:A,'2024 CEP List'!A:G,7,FALSE),0)</f>
        <v>0</v>
      </c>
      <c r="H41" s="91">
        <f>IFERROR(VLOOKUP(A:A,'2025 CEP List'!A:G,7,FALSE),0)</f>
        <v>0</v>
      </c>
      <c r="I41" s="91">
        <f>IFERROR(VLOOKUP(A:A,'2026 CEP List'!A:G,7,FALSE),0)</f>
        <v>0</v>
      </c>
      <c r="J41" s="91">
        <f t="shared" si="3"/>
        <v>0</v>
      </c>
      <c r="K41" s="91">
        <f t="shared" si="3"/>
        <v>0</v>
      </c>
      <c r="L41" s="91">
        <f t="shared" si="3"/>
        <v>0</v>
      </c>
      <c r="M41" s="91">
        <f t="shared" si="3"/>
        <v>0</v>
      </c>
      <c r="P41" s="72"/>
      <c r="Q41" s="94"/>
      <c r="S41" s="72"/>
      <c r="V41" s="72"/>
    </row>
    <row r="42" spans="1:22" x14ac:dyDescent="0.25">
      <c r="A42" s="39" t="s">
        <v>47</v>
      </c>
      <c r="B42" s="71" t="s">
        <v>613</v>
      </c>
      <c r="D42" s="76" t="str">
        <f t="shared" si="0"/>
        <v>No</v>
      </c>
      <c r="E42" s="91">
        <v>0</v>
      </c>
      <c r="F42" s="91">
        <f>IFERROR(VLOOKUP(A:A,'2023 CEP List'!A:G,7,FALSE),0)</f>
        <v>0</v>
      </c>
      <c r="G42" s="91">
        <f>IFERROR(VLOOKUP(A:A,'2024 CEP List'!A:G,7,FALSE),0)</f>
        <v>0</v>
      </c>
      <c r="H42" s="91">
        <f>IFERROR(VLOOKUP(A:A,'2025 CEP List'!A:G,7,FALSE),0)</f>
        <v>0</v>
      </c>
      <c r="I42" s="91">
        <f>IFERROR(VLOOKUP(A:A,'2026 CEP List'!A:G,7,FALSE),0)</f>
        <v>0</v>
      </c>
      <c r="J42" s="91">
        <f t="shared" si="3"/>
        <v>0</v>
      </c>
      <c r="K42" s="91">
        <f t="shared" si="3"/>
        <v>0</v>
      </c>
      <c r="L42" s="91">
        <f t="shared" si="3"/>
        <v>0</v>
      </c>
      <c r="M42" s="91">
        <f t="shared" si="3"/>
        <v>0</v>
      </c>
      <c r="P42" s="72"/>
      <c r="Q42" s="94"/>
      <c r="S42" s="72"/>
      <c r="V42" s="72"/>
    </row>
    <row r="43" spans="1:22" x14ac:dyDescent="0.25">
      <c r="A43" s="39" t="s">
        <v>48</v>
      </c>
      <c r="B43" s="71" t="s">
        <v>614</v>
      </c>
      <c r="C43" s="76">
        <v>2016</v>
      </c>
      <c r="D43" s="76" t="str">
        <f t="shared" si="0"/>
        <v>Yes</v>
      </c>
      <c r="E43" s="91">
        <v>0</v>
      </c>
      <c r="F43" s="91">
        <f>IFERROR(VLOOKUP(A:A,'2023 CEP List'!A:G,7,FALSE),0)</f>
        <v>0.48749999999999999</v>
      </c>
      <c r="G43" s="91">
        <f>IFERROR(VLOOKUP(A:A,'2024 CEP List'!A:G,7,FALSE),0)</f>
        <v>0.48749999999999999</v>
      </c>
      <c r="H43" s="91">
        <f>IFERROR(VLOOKUP(A:A,'2025 CEP List'!A:G,7,FALSE),0)</f>
        <v>0.48749999999999999</v>
      </c>
      <c r="I43" s="91">
        <f>IFERROR(VLOOKUP(A:A,'2026 CEP List'!A:G,7,FALSE),0)</f>
        <v>0.48749999999999999</v>
      </c>
      <c r="J43" s="91">
        <f t="shared" si="3"/>
        <v>0.48749999999999999</v>
      </c>
      <c r="K43" s="91">
        <f t="shared" si="3"/>
        <v>0.48749999999999999</v>
      </c>
      <c r="L43" s="91">
        <f t="shared" si="3"/>
        <v>0.48749999999999999</v>
      </c>
      <c r="M43" s="91">
        <f t="shared" si="3"/>
        <v>0.48749999999999999</v>
      </c>
      <c r="P43" s="72"/>
      <c r="Q43" s="94"/>
      <c r="S43" s="72"/>
      <c r="V43" s="72"/>
    </row>
    <row r="44" spans="1:22" x14ac:dyDescent="0.25">
      <c r="A44" s="39" t="s">
        <v>49</v>
      </c>
      <c r="B44" s="71" t="s">
        <v>1248</v>
      </c>
      <c r="D44" s="76" t="str">
        <f t="shared" si="0"/>
        <v>No</v>
      </c>
      <c r="E44" s="91">
        <v>0</v>
      </c>
      <c r="F44" s="91">
        <f>IFERROR(VLOOKUP(A:A,'2023 CEP List'!A:G,7,FALSE),0)</f>
        <v>0</v>
      </c>
      <c r="G44" s="91">
        <f>IFERROR(VLOOKUP(A:A,'2024 CEP List'!A:G,7,FALSE),0)</f>
        <v>0</v>
      </c>
      <c r="H44" s="91">
        <f>IFERROR(VLOOKUP(A:A,'2025 CEP List'!A:G,7,FALSE),0)</f>
        <v>0</v>
      </c>
      <c r="I44" s="91">
        <f>IFERROR(VLOOKUP(A:A,'2026 CEP List'!A:G,7,FALSE),0)</f>
        <v>0</v>
      </c>
      <c r="J44" s="91">
        <f t="shared" si="3"/>
        <v>0</v>
      </c>
      <c r="K44" s="91">
        <f t="shared" si="3"/>
        <v>0</v>
      </c>
      <c r="L44" s="91">
        <f t="shared" si="3"/>
        <v>0</v>
      </c>
      <c r="M44" s="91">
        <f t="shared" si="3"/>
        <v>0</v>
      </c>
      <c r="P44" s="72"/>
      <c r="Q44" s="94"/>
      <c r="S44" s="72"/>
      <c r="V44" s="72"/>
    </row>
    <row r="45" spans="1:22" x14ac:dyDescent="0.25">
      <c r="A45" s="39" t="s">
        <v>50</v>
      </c>
      <c r="B45" s="71" t="s">
        <v>616</v>
      </c>
      <c r="D45" s="76" t="str">
        <f t="shared" si="0"/>
        <v>No</v>
      </c>
      <c r="E45" s="91">
        <v>0</v>
      </c>
      <c r="F45" s="91">
        <f>IFERROR(VLOOKUP(A:A,'2023 CEP List'!A:G,7,FALSE),0)</f>
        <v>0</v>
      </c>
      <c r="G45" s="91">
        <f>IFERROR(VLOOKUP(A:A,'2024 CEP List'!A:G,7,FALSE),0)</f>
        <v>0</v>
      </c>
      <c r="H45" s="91">
        <f>IFERROR(VLOOKUP(A:A,'2025 CEP List'!A:G,7,FALSE),0)</f>
        <v>0</v>
      </c>
      <c r="I45" s="91">
        <f>IFERROR(VLOOKUP(A:A,'2026 CEP List'!A:G,7,FALSE),0)</f>
        <v>0</v>
      </c>
      <c r="J45" s="91">
        <f t="shared" si="3"/>
        <v>0</v>
      </c>
      <c r="K45" s="91">
        <f t="shared" si="3"/>
        <v>0</v>
      </c>
      <c r="L45" s="91">
        <f t="shared" si="3"/>
        <v>0</v>
      </c>
      <c r="M45" s="91">
        <f t="shared" si="3"/>
        <v>0</v>
      </c>
      <c r="P45" s="72"/>
      <c r="Q45" s="94"/>
      <c r="S45" s="72"/>
      <c r="V45" s="72"/>
    </row>
    <row r="46" spans="1:22" x14ac:dyDescent="0.25">
      <c r="A46" s="39" t="s">
        <v>51</v>
      </c>
      <c r="B46" s="71" t="s">
        <v>617</v>
      </c>
      <c r="D46" s="76" t="str">
        <f t="shared" si="0"/>
        <v>No</v>
      </c>
      <c r="E46" s="91">
        <v>0</v>
      </c>
      <c r="F46" s="91">
        <f>IFERROR(VLOOKUP(A:A,'2023 CEP List'!A:G,7,FALSE),0)</f>
        <v>0</v>
      </c>
      <c r="G46" s="91">
        <f>IFERROR(VLOOKUP(A:A,'2024 CEP List'!A:G,7,FALSE),0)</f>
        <v>0</v>
      </c>
      <c r="H46" s="91">
        <f>IFERROR(VLOOKUP(A:A,'2025 CEP List'!A:G,7,FALSE),0)</f>
        <v>0</v>
      </c>
      <c r="I46" s="91">
        <f>IFERROR(VLOOKUP(A:A,'2026 CEP List'!A:G,7,FALSE),0)</f>
        <v>0</v>
      </c>
      <c r="J46" s="91">
        <f t="shared" si="3"/>
        <v>0</v>
      </c>
      <c r="K46" s="91">
        <f t="shared" si="3"/>
        <v>0</v>
      </c>
      <c r="L46" s="91">
        <f t="shared" si="3"/>
        <v>0</v>
      </c>
      <c r="M46" s="91">
        <f t="shared" si="3"/>
        <v>0</v>
      </c>
      <c r="P46" s="72"/>
      <c r="Q46" s="94"/>
      <c r="S46" s="72"/>
      <c r="V46" s="72"/>
    </row>
    <row r="47" spans="1:22" x14ac:dyDescent="0.25">
      <c r="A47" s="39" t="s">
        <v>52</v>
      </c>
      <c r="B47" s="71" t="s">
        <v>618</v>
      </c>
      <c r="C47" s="76">
        <v>2017</v>
      </c>
      <c r="D47" s="76" t="str">
        <f t="shared" si="0"/>
        <v>Yes</v>
      </c>
      <c r="E47" s="91">
        <v>0.65869999999999995</v>
      </c>
      <c r="F47" s="91">
        <f>IFERROR(VLOOKUP(A:A,'2023 CEP List'!A:G,7,FALSE),0)</f>
        <v>0.65869999999999995</v>
      </c>
      <c r="G47" s="91">
        <f>IFERROR(VLOOKUP(A:A,'2024 CEP List'!A:G,7,FALSE),0)</f>
        <v>0.65869999999999995</v>
      </c>
      <c r="H47" s="91">
        <f>IFERROR(VLOOKUP(A:A,'2025 CEP List'!A:G,7,FALSE),0)</f>
        <v>0.65869999999999995</v>
      </c>
      <c r="I47" s="91">
        <f>IFERROR(VLOOKUP(A:A,'2026 CEP List'!A:G,7,FALSE),0)</f>
        <v>0.65869999999999995</v>
      </c>
      <c r="J47" s="91">
        <f t="shared" si="3"/>
        <v>0.65869999999999995</v>
      </c>
      <c r="K47" s="91">
        <f t="shared" si="3"/>
        <v>0.65869999999999995</v>
      </c>
      <c r="L47" s="91">
        <f t="shared" si="3"/>
        <v>0.65869999999999995</v>
      </c>
      <c r="M47" s="91">
        <f t="shared" si="3"/>
        <v>0.65869999999999995</v>
      </c>
      <c r="P47" s="72"/>
      <c r="Q47" s="94"/>
      <c r="S47" s="72"/>
      <c r="V47" s="72"/>
    </row>
    <row r="48" spans="1:22" x14ac:dyDescent="0.25">
      <c r="A48" s="39" t="s">
        <v>53</v>
      </c>
      <c r="B48" s="71" t="s">
        <v>619</v>
      </c>
      <c r="D48" s="76" t="str">
        <f t="shared" si="0"/>
        <v>No</v>
      </c>
      <c r="E48" s="91">
        <v>0</v>
      </c>
      <c r="F48" s="91">
        <f>IFERROR(VLOOKUP(A:A,'2023 CEP List'!A:G,7,FALSE),0)</f>
        <v>0</v>
      </c>
      <c r="G48" s="91">
        <f>IFERROR(VLOOKUP(A:A,'2024 CEP List'!A:G,7,FALSE),0)</f>
        <v>0</v>
      </c>
      <c r="H48" s="91">
        <f>IFERROR(VLOOKUP(A:A,'2025 CEP List'!A:G,7,FALSE),0)</f>
        <v>0</v>
      </c>
      <c r="I48" s="91">
        <f>IFERROR(VLOOKUP(A:A,'2026 CEP List'!A:G,7,FALSE),0)</f>
        <v>0</v>
      </c>
      <c r="J48" s="91">
        <f t="shared" si="3"/>
        <v>0</v>
      </c>
      <c r="K48" s="91">
        <f t="shared" si="3"/>
        <v>0</v>
      </c>
      <c r="L48" s="91">
        <f t="shared" si="3"/>
        <v>0</v>
      </c>
      <c r="M48" s="91">
        <f t="shared" si="3"/>
        <v>0</v>
      </c>
      <c r="P48" s="72"/>
      <c r="Q48" s="94"/>
      <c r="S48" s="72"/>
      <c r="V48" s="72"/>
    </row>
    <row r="49" spans="1:22" x14ac:dyDescent="0.25">
      <c r="A49" s="39" t="s">
        <v>54</v>
      </c>
      <c r="B49" s="71" t="s">
        <v>620</v>
      </c>
      <c r="C49" s="71">
        <v>2018</v>
      </c>
      <c r="D49" s="76" t="str">
        <f t="shared" si="0"/>
        <v>Yes</v>
      </c>
      <c r="E49" s="91">
        <v>0.70589999999999997</v>
      </c>
      <c r="F49" s="91">
        <f>IFERROR(VLOOKUP(A:A,'2023 CEP List'!A:G,7,FALSE),0)</f>
        <v>0.70589999999999997</v>
      </c>
      <c r="G49" s="91">
        <f>IFERROR(VLOOKUP(A:A,'2024 CEP List'!A:G,7,FALSE),0)</f>
        <v>0.70589999999999997</v>
      </c>
      <c r="H49" s="91">
        <f>IFERROR(VLOOKUP(A:A,'2025 CEP List'!A:G,7,FALSE),0)</f>
        <v>0.70589999999999997</v>
      </c>
      <c r="I49" s="91">
        <f>IFERROR(VLOOKUP(A:A,'2026 CEP List'!A:G,7,FALSE),0)</f>
        <v>0.70589999999999997</v>
      </c>
      <c r="J49" s="91">
        <f t="shared" si="3"/>
        <v>0.70589999999999997</v>
      </c>
      <c r="K49" s="91">
        <f t="shared" si="3"/>
        <v>0.70589999999999997</v>
      </c>
      <c r="L49" s="91">
        <f t="shared" si="3"/>
        <v>0.70589999999999997</v>
      </c>
      <c r="M49" s="91">
        <f t="shared" si="3"/>
        <v>0.70589999999999997</v>
      </c>
      <c r="P49" s="72"/>
      <c r="Q49" s="94"/>
      <c r="S49" s="72"/>
      <c r="V49" s="72"/>
    </row>
    <row r="50" spans="1:22" x14ac:dyDescent="0.25">
      <c r="A50" s="39" t="s">
        <v>55</v>
      </c>
      <c r="B50" s="71" t="s">
        <v>621</v>
      </c>
      <c r="D50" s="76" t="str">
        <f t="shared" si="0"/>
        <v>Yes</v>
      </c>
      <c r="E50" s="91">
        <v>0.6633</v>
      </c>
      <c r="F50" s="91">
        <f>IFERROR(VLOOKUP(A:A,'2023 CEP List'!A:G,7,FALSE),0)</f>
        <v>0</v>
      </c>
      <c r="G50" s="91">
        <f>IFERROR(VLOOKUP(A:A,'2024 CEP List'!A:G,7,FALSE),0)</f>
        <v>0</v>
      </c>
      <c r="H50" s="91">
        <f>IFERROR(VLOOKUP(A:A,'2025 CEP List'!A:G,7,FALSE),0)</f>
        <v>0</v>
      </c>
      <c r="I50" s="91">
        <f>IFERROR(VLOOKUP(A:A,'2026 CEP List'!A:G,7,FALSE),0)</f>
        <v>0.65910000000000002</v>
      </c>
      <c r="J50" s="91">
        <f t="shared" si="3"/>
        <v>0.65910000000000002</v>
      </c>
      <c r="K50" s="91">
        <f t="shared" si="3"/>
        <v>0.65910000000000002</v>
      </c>
      <c r="L50" s="91">
        <f t="shared" si="3"/>
        <v>0.65910000000000002</v>
      </c>
      <c r="M50" s="91">
        <f t="shared" si="3"/>
        <v>0.65910000000000002</v>
      </c>
      <c r="P50" s="72"/>
      <c r="Q50" s="94"/>
      <c r="S50" s="72"/>
      <c r="V50" s="72"/>
    </row>
    <row r="51" spans="1:22" x14ac:dyDescent="0.25">
      <c r="A51" s="39" t="s">
        <v>56</v>
      </c>
      <c r="B51" s="71" t="s">
        <v>622</v>
      </c>
      <c r="D51" s="76" t="str">
        <f t="shared" si="0"/>
        <v>No</v>
      </c>
      <c r="E51" s="91">
        <v>0</v>
      </c>
      <c r="F51" s="91">
        <f>IFERROR(VLOOKUP(A:A,'2023 CEP List'!A:G,7,FALSE),0)</f>
        <v>0</v>
      </c>
      <c r="G51" s="91">
        <f>IFERROR(VLOOKUP(A:A,'2024 CEP List'!A:G,7,FALSE),0)</f>
        <v>0</v>
      </c>
      <c r="H51" s="91">
        <f>IFERROR(VLOOKUP(A:A,'2025 CEP List'!A:G,7,FALSE),0)</f>
        <v>0</v>
      </c>
      <c r="I51" s="91">
        <f>IFERROR(VLOOKUP(A:A,'2026 CEP List'!A:G,7,FALSE),0)</f>
        <v>0</v>
      </c>
      <c r="J51" s="91">
        <f t="shared" ref="J51:M66" si="4">I51</f>
        <v>0</v>
      </c>
      <c r="K51" s="91">
        <f t="shared" si="4"/>
        <v>0</v>
      </c>
      <c r="L51" s="91">
        <f t="shared" si="4"/>
        <v>0</v>
      </c>
      <c r="M51" s="91">
        <f t="shared" si="4"/>
        <v>0</v>
      </c>
      <c r="P51" s="72"/>
      <c r="Q51" s="94"/>
      <c r="S51" s="72"/>
      <c r="V51" s="72"/>
    </row>
    <row r="52" spans="1:22" x14ac:dyDescent="0.25">
      <c r="A52" s="39" t="s">
        <v>57</v>
      </c>
      <c r="B52" s="71" t="s">
        <v>623</v>
      </c>
      <c r="D52" s="76" t="str">
        <f t="shared" si="0"/>
        <v>No</v>
      </c>
      <c r="E52" s="91">
        <v>0</v>
      </c>
      <c r="F52" s="91">
        <f>IFERROR(VLOOKUP(A:A,'2023 CEP List'!A:G,7,FALSE),0)</f>
        <v>0</v>
      </c>
      <c r="G52" s="91">
        <f>IFERROR(VLOOKUP(A:A,'2024 CEP List'!A:G,7,FALSE),0)</f>
        <v>0</v>
      </c>
      <c r="H52" s="91">
        <f>IFERROR(VLOOKUP(A:A,'2025 CEP List'!A:G,7,FALSE),0)</f>
        <v>0</v>
      </c>
      <c r="I52" s="91">
        <f>IFERROR(VLOOKUP(A:A,'2026 CEP List'!A:G,7,FALSE),0)</f>
        <v>0</v>
      </c>
      <c r="J52" s="91">
        <f t="shared" si="4"/>
        <v>0</v>
      </c>
      <c r="K52" s="91">
        <f t="shared" si="4"/>
        <v>0</v>
      </c>
      <c r="L52" s="91">
        <f t="shared" si="4"/>
        <v>0</v>
      </c>
      <c r="M52" s="91">
        <f t="shared" si="4"/>
        <v>0</v>
      </c>
      <c r="P52" s="72"/>
      <c r="Q52" s="94"/>
      <c r="S52" s="72"/>
      <c r="V52" s="72"/>
    </row>
    <row r="53" spans="1:22" x14ac:dyDescent="0.25">
      <c r="A53" s="39" t="s">
        <v>500</v>
      </c>
      <c r="B53" s="71" t="s">
        <v>624</v>
      </c>
      <c r="D53" s="76" t="str">
        <f t="shared" si="0"/>
        <v>Yes</v>
      </c>
      <c r="E53" s="91">
        <v>0</v>
      </c>
      <c r="F53" s="91">
        <f>IFERROR(VLOOKUP(A:A,'2023 CEP List'!A:G,7,FALSE),0)</f>
        <v>0</v>
      </c>
      <c r="G53" s="91">
        <f>IFERROR(VLOOKUP(A:A,'2024 CEP List'!A:G,7,FALSE),0)</f>
        <v>0</v>
      </c>
      <c r="H53" s="91">
        <f>IFERROR(VLOOKUP(A:A,'2025 CEP List'!A:G,7,FALSE),0)</f>
        <v>0</v>
      </c>
      <c r="I53" s="91">
        <f>IFERROR(VLOOKUP(A:A,'2026 CEP List'!A:G,7,FALSE),0)</f>
        <v>0.42449999999999999</v>
      </c>
      <c r="J53" s="91">
        <f t="shared" si="4"/>
        <v>0.42449999999999999</v>
      </c>
      <c r="K53" s="91">
        <f t="shared" si="4"/>
        <v>0.42449999999999999</v>
      </c>
      <c r="L53" s="91">
        <f t="shared" si="4"/>
        <v>0.42449999999999999</v>
      </c>
      <c r="M53" s="91">
        <f t="shared" si="4"/>
        <v>0.42449999999999999</v>
      </c>
      <c r="P53" s="72"/>
      <c r="Q53" s="94"/>
      <c r="S53" s="72"/>
      <c r="V53" s="72"/>
    </row>
    <row r="54" spans="1:22" x14ac:dyDescent="0.25">
      <c r="A54" s="39" t="s">
        <v>501</v>
      </c>
      <c r="B54" s="71" t="s">
        <v>625</v>
      </c>
      <c r="D54" s="76" t="str">
        <f t="shared" si="0"/>
        <v>No</v>
      </c>
      <c r="E54" s="91">
        <v>0</v>
      </c>
      <c r="F54" s="91">
        <f>IFERROR(VLOOKUP(A:A,'2023 CEP List'!A:G,7,FALSE),0)</f>
        <v>0</v>
      </c>
      <c r="G54" s="91">
        <f>IFERROR(VLOOKUP(A:A,'2024 CEP List'!A:G,7,FALSE),0)</f>
        <v>0</v>
      </c>
      <c r="H54" s="91">
        <f>IFERROR(VLOOKUP(A:A,'2025 CEP List'!A:G,7,FALSE),0)</f>
        <v>0</v>
      </c>
      <c r="I54" s="91">
        <f>IFERROR(VLOOKUP(A:A,'2026 CEP List'!A:G,7,FALSE),0)</f>
        <v>0</v>
      </c>
      <c r="J54" s="91">
        <f t="shared" si="4"/>
        <v>0</v>
      </c>
      <c r="K54" s="91">
        <f t="shared" si="4"/>
        <v>0</v>
      </c>
      <c r="L54" s="91">
        <f t="shared" si="4"/>
        <v>0</v>
      </c>
      <c r="M54" s="91">
        <f t="shared" si="4"/>
        <v>0</v>
      </c>
      <c r="P54" s="72"/>
      <c r="Q54" s="94"/>
      <c r="S54" s="72"/>
      <c r="V54" s="72"/>
    </row>
    <row r="55" spans="1:22" x14ac:dyDescent="0.25">
      <c r="A55" s="39" t="s">
        <v>58</v>
      </c>
      <c r="B55" s="71" t="s">
        <v>626</v>
      </c>
      <c r="D55" s="76" t="str">
        <f t="shared" si="0"/>
        <v>No</v>
      </c>
      <c r="E55" s="91">
        <v>0</v>
      </c>
      <c r="F55" s="91">
        <f>IFERROR(VLOOKUP(A:A,'2023 CEP List'!A:G,7,FALSE),0)</f>
        <v>0</v>
      </c>
      <c r="G55" s="91">
        <f>IFERROR(VLOOKUP(A:A,'2024 CEP List'!A:G,7,FALSE),0)</f>
        <v>0</v>
      </c>
      <c r="H55" s="91">
        <f>IFERROR(VLOOKUP(A:A,'2025 CEP List'!A:G,7,FALSE),0)</f>
        <v>0</v>
      </c>
      <c r="I55" s="91">
        <f>IFERROR(VLOOKUP(A:A,'2026 CEP List'!A:G,7,FALSE),0)</f>
        <v>0</v>
      </c>
      <c r="J55" s="91">
        <f t="shared" si="4"/>
        <v>0</v>
      </c>
      <c r="K55" s="91">
        <f t="shared" si="4"/>
        <v>0</v>
      </c>
      <c r="L55" s="91">
        <f t="shared" si="4"/>
        <v>0</v>
      </c>
      <c r="M55" s="91">
        <f t="shared" si="4"/>
        <v>0</v>
      </c>
      <c r="P55" s="72"/>
      <c r="Q55" s="94"/>
      <c r="S55" s="72"/>
      <c r="V55" s="72"/>
    </row>
    <row r="56" spans="1:22" x14ac:dyDescent="0.25">
      <c r="A56" s="39" t="s">
        <v>502</v>
      </c>
      <c r="B56" s="71" t="s">
        <v>627</v>
      </c>
      <c r="D56" s="76" t="str">
        <f t="shared" si="0"/>
        <v>No</v>
      </c>
      <c r="E56" s="91">
        <v>0</v>
      </c>
      <c r="F56" s="91">
        <f>IFERROR(VLOOKUP(A:A,'2023 CEP List'!A:G,7,FALSE),0)</f>
        <v>0</v>
      </c>
      <c r="G56" s="91">
        <f>IFERROR(VLOOKUP(A:A,'2024 CEP List'!A:G,7,FALSE),0)</f>
        <v>0</v>
      </c>
      <c r="H56" s="91">
        <f>IFERROR(VLOOKUP(A:A,'2025 CEP List'!A:G,7,FALSE),0)</f>
        <v>0</v>
      </c>
      <c r="I56" s="91">
        <f>IFERROR(VLOOKUP(A:A,'2026 CEP List'!A:G,7,FALSE),0)</f>
        <v>0</v>
      </c>
      <c r="J56" s="91">
        <f t="shared" si="4"/>
        <v>0</v>
      </c>
      <c r="K56" s="91">
        <f t="shared" si="4"/>
        <v>0</v>
      </c>
      <c r="L56" s="91">
        <f t="shared" si="4"/>
        <v>0</v>
      </c>
      <c r="M56" s="91">
        <f t="shared" si="4"/>
        <v>0</v>
      </c>
      <c r="P56" s="72"/>
      <c r="Q56" s="94"/>
      <c r="S56" s="72"/>
      <c r="V56" s="72"/>
    </row>
    <row r="57" spans="1:22" x14ac:dyDescent="0.25">
      <c r="A57" s="39" t="s">
        <v>59</v>
      </c>
      <c r="B57" s="71" t="s">
        <v>628</v>
      </c>
      <c r="D57" s="76" t="str">
        <f t="shared" si="0"/>
        <v>No</v>
      </c>
      <c r="E57" s="91">
        <v>0</v>
      </c>
      <c r="F57" s="91">
        <f>IFERROR(VLOOKUP(A:A,'2023 CEP List'!A:G,7,FALSE),0)</f>
        <v>0</v>
      </c>
      <c r="G57" s="91">
        <f>IFERROR(VLOOKUP(A:A,'2024 CEP List'!A:G,7,FALSE),0)</f>
        <v>0</v>
      </c>
      <c r="H57" s="91">
        <f>IFERROR(VLOOKUP(A:A,'2025 CEP List'!A:G,7,FALSE),0)</f>
        <v>0</v>
      </c>
      <c r="I57" s="91">
        <f>IFERROR(VLOOKUP(A:A,'2026 CEP List'!A:G,7,FALSE),0)</f>
        <v>0</v>
      </c>
      <c r="J57" s="91">
        <f t="shared" si="4"/>
        <v>0</v>
      </c>
      <c r="K57" s="91">
        <f t="shared" si="4"/>
        <v>0</v>
      </c>
      <c r="L57" s="91">
        <f t="shared" si="4"/>
        <v>0</v>
      </c>
      <c r="M57" s="91">
        <f t="shared" si="4"/>
        <v>0</v>
      </c>
      <c r="P57" s="72"/>
      <c r="Q57" s="94"/>
      <c r="S57" s="72"/>
      <c r="V57" s="72"/>
    </row>
    <row r="58" spans="1:22" x14ac:dyDescent="0.25">
      <c r="A58" s="39" t="s">
        <v>503</v>
      </c>
      <c r="B58" s="71" t="s">
        <v>629</v>
      </c>
      <c r="C58" s="71">
        <v>2020</v>
      </c>
      <c r="D58" s="76" t="str">
        <f t="shared" si="0"/>
        <v>No</v>
      </c>
      <c r="E58" s="91">
        <v>0.75129999999999997</v>
      </c>
      <c r="F58" s="91">
        <f>IFERROR(VLOOKUP(A:A,'2023 CEP List'!A:G,7,FALSE),0)</f>
        <v>0.75129999999999997</v>
      </c>
      <c r="G58" s="91">
        <f>IFERROR(VLOOKUP(A:A,'2024 CEP List'!A:G,7,FALSE),0)</f>
        <v>0</v>
      </c>
      <c r="H58" s="91">
        <f>IFERROR(VLOOKUP(A:A,'2025 CEP List'!A:G,7,FALSE),0)</f>
        <v>0</v>
      </c>
      <c r="I58" s="91">
        <f>IFERROR(VLOOKUP(A:A,'2026 CEP List'!A:G,7,FALSE),0)</f>
        <v>0</v>
      </c>
      <c r="J58" s="91">
        <f t="shared" si="4"/>
        <v>0</v>
      </c>
      <c r="K58" s="91">
        <f t="shared" si="4"/>
        <v>0</v>
      </c>
      <c r="L58" s="91">
        <f t="shared" si="4"/>
        <v>0</v>
      </c>
      <c r="M58" s="91">
        <f t="shared" si="4"/>
        <v>0</v>
      </c>
      <c r="P58" s="72"/>
      <c r="Q58" s="94"/>
      <c r="S58" s="72"/>
      <c r="V58" s="72"/>
    </row>
    <row r="59" spans="1:22" x14ac:dyDescent="0.25">
      <c r="A59" s="39" t="s">
        <v>60</v>
      </c>
      <c r="B59" s="71" t="s">
        <v>630</v>
      </c>
      <c r="D59" s="76" t="str">
        <f t="shared" si="0"/>
        <v>No</v>
      </c>
      <c r="E59" s="91">
        <v>0</v>
      </c>
      <c r="F59" s="91">
        <f>IFERROR(VLOOKUP(A:A,'2023 CEP List'!A:G,7,FALSE),0)</f>
        <v>0</v>
      </c>
      <c r="G59" s="91">
        <f>IFERROR(VLOOKUP(A:A,'2024 CEP List'!A:G,7,FALSE),0)</f>
        <v>0</v>
      </c>
      <c r="H59" s="91">
        <f>IFERROR(VLOOKUP(A:A,'2025 CEP List'!A:G,7,FALSE),0)</f>
        <v>0</v>
      </c>
      <c r="I59" s="91">
        <f>IFERROR(VLOOKUP(A:A,'2026 CEP List'!A:G,7,FALSE),0)</f>
        <v>0</v>
      </c>
      <c r="J59" s="91">
        <f t="shared" si="4"/>
        <v>0</v>
      </c>
      <c r="K59" s="91">
        <f t="shared" si="4"/>
        <v>0</v>
      </c>
      <c r="L59" s="91">
        <f t="shared" si="4"/>
        <v>0</v>
      </c>
      <c r="M59" s="91">
        <f t="shared" si="4"/>
        <v>0</v>
      </c>
      <c r="P59" s="72"/>
      <c r="Q59" s="94"/>
      <c r="S59" s="72"/>
      <c r="V59" s="72"/>
    </row>
    <row r="60" spans="1:22" x14ac:dyDescent="0.25">
      <c r="A60" s="39" t="s">
        <v>61</v>
      </c>
      <c r="B60" s="71" t="s">
        <v>631</v>
      </c>
      <c r="D60" s="76" t="str">
        <f t="shared" si="0"/>
        <v>No</v>
      </c>
      <c r="E60" s="91">
        <v>0</v>
      </c>
      <c r="F60" s="91">
        <f>IFERROR(VLOOKUP(A:A,'2023 CEP List'!A:G,7,FALSE),0)</f>
        <v>0</v>
      </c>
      <c r="G60" s="91">
        <f>IFERROR(VLOOKUP(A:A,'2024 CEP List'!A:G,7,FALSE),0)</f>
        <v>0</v>
      </c>
      <c r="H60" s="91">
        <f>IFERROR(VLOOKUP(A:A,'2025 CEP List'!A:G,7,FALSE),0)</f>
        <v>0</v>
      </c>
      <c r="I60" s="91">
        <f>IFERROR(VLOOKUP(A:A,'2026 CEP List'!A:G,7,FALSE),0)</f>
        <v>0</v>
      </c>
      <c r="J60" s="91">
        <f t="shared" si="4"/>
        <v>0</v>
      </c>
      <c r="K60" s="91">
        <f t="shared" si="4"/>
        <v>0</v>
      </c>
      <c r="L60" s="91">
        <f t="shared" si="4"/>
        <v>0</v>
      </c>
      <c r="M60" s="91">
        <f t="shared" si="4"/>
        <v>0</v>
      </c>
      <c r="P60" s="72"/>
      <c r="Q60" s="94"/>
      <c r="S60" s="72"/>
      <c r="V60" s="72"/>
    </row>
    <row r="61" spans="1:22" x14ac:dyDescent="0.25">
      <c r="A61" s="39" t="s">
        <v>62</v>
      </c>
      <c r="B61" s="71" t="s">
        <v>632</v>
      </c>
      <c r="D61" s="76" t="str">
        <f t="shared" si="0"/>
        <v>No</v>
      </c>
      <c r="E61" s="91">
        <v>0</v>
      </c>
      <c r="F61" s="91">
        <f>IFERROR(VLOOKUP(A:A,'2023 CEP List'!A:G,7,FALSE),0)</f>
        <v>0</v>
      </c>
      <c r="G61" s="91">
        <f>IFERROR(VLOOKUP(A:A,'2024 CEP List'!A:G,7,FALSE),0)</f>
        <v>0</v>
      </c>
      <c r="H61" s="91">
        <f>IFERROR(VLOOKUP(A:A,'2025 CEP List'!A:G,7,FALSE),0)</f>
        <v>0</v>
      </c>
      <c r="I61" s="91">
        <f>IFERROR(VLOOKUP(A:A,'2026 CEP List'!A:G,7,FALSE),0)</f>
        <v>0</v>
      </c>
      <c r="J61" s="91">
        <f t="shared" si="4"/>
        <v>0</v>
      </c>
      <c r="K61" s="91">
        <f t="shared" si="4"/>
        <v>0</v>
      </c>
      <c r="L61" s="91">
        <f t="shared" si="4"/>
        <v>0</v>
      </c>
      <c r="M61" s="91">
        <f t="shared" si="4"/>
        <v>0</v>
      </c>
      <c r="P61" s="72"/>
      <c r="Q61" s="94"/>
      <c r="S61" s="72"/>
      <c r="V61" s="72"/>
    </row>
    <row r="62" spans="1:22" x14ac:dyDescent="0.25">
      <c r="A62" s="39" t="s">
        <v>63</v>
      </c>
      <c r="B62" s="71" t="s">
        <v>633</v>
      </c>
      <c r="D62" s="76" t="str">
        <f t="shared" si="0"/>
        <v>No</v>
      </c>
      <c r="E62" s="91">
        <v>0</v>
      </c>
      <c r="F62" s="91">
        <f>IFERROR(VLOOKUP(A:A,'2023 CEP List'!A:G,7,FALSE),0)</f>
        <v>0</v>
      </c>
      <c r="G62" s="91">
        <f>IFERROR(VLOOKUP(A:A,'2024 CEP List'!A:G,7,FALSE),0)</f>
        <v>0</v>
      </c>
      <c r="H62" s="91">
        <f>IFERROR(VLOOKUP(A:A,'2025 CEP List'!A:G,7,FALSE),0)</f>
        <v>0</v>
      </c>
      <c r="I62" s="91">
        <f>IFERROR(VLOOKUP(A:A,'2026 CEP List'!A:G,7,FALSE),0)</f>
        <v>0</v>
      </c>
      <c r="J62" s="91">
        <f t="shared" si="4"/>
        <v>0</v>
      </c>
      <c r="K62" s="91">
        <f t="shared" si="4"/>
        <v>0</v>
      </c>
      <c r="L62" s="91">
        <f t="shared" si="4"/>
        <v>0</v>
      </c>
      <c r="M62" s="91">
        <f t="shared" si="4"/>
        <v>0</v>
      </c>
      <c r="P62" s="72"/>
      <c r="Q62" s="94"/>
      <c r="S62" s="72"/>
      <c r="V62" s="72"/>
    </row>
    <row r="63" spans="1:22" x14ac:dyDescent="0.25">
      <c r="A63" s="39" t="s">
        <v>64</v>
      </c>
      <c r="B63" s="71" t="s">
        <v>634</v>
      </c>
      <c r="D63" s="76" t="str">
        <f t="shared" si="0"/>
        <v>No</v>
      </c>
      <c r="E63" s="91">
        <v>0</v>
      </c>
      <c r="F63" s="91">
        <f>IFERROR(VLOOKUP(A:A,'2023 CEP List'!A:G,7,FALSE),0)</f>
        <v>0</v>
      </c>
      <c r="G63" s="91">
        <f>IFERROR(VLOOKUP(A:A,'2024 CEP List'!A:G,7,FALSE),0)</f>
        <v>0</v>
      </c>
      <c r="H63" s="91">
        <f>IFERROR(VLOOKUP(A:A,'2025 CEP List'!A:G,7,FALSE),0)</f>
        <v>0</v>
      </c>
      <c r="I63" s="91">
        <f>IFERROR(VLOOKUP(A:A,'2026 CEP List'!A:G,7,FALSE),0)</f>
        <v>0</v>
      </c>
      <c r="J63" s="91">
        <f t="shared" si="4"/>
        <v>0</v>
      </c>
      <c r="K63" s="91">
        <f t="shared" si="4"/>
        <v>0</v>
      </c>
      <c r="L63" s="91">
        <f t="shared" si="4"/>
        <v>0</v>
      </c>
      <c r="M63" s="91">
        <f t="shared" si="4"/>
        <v>0</v>
      </c>
      <c r="P63" s="72"/>
      <c r="Q63" s="94"/>
      <c r="S63" s="72"/>
      <c r="V63" s="72"/>
    </row>
    <row r="64" spans="1:22" x14ac:dyDescent="0.25">
      <c r="A64" s="39" t="s">
        <v>65</v>
      </c>
      <c r="B64" s="71" t="s">
        <v>635</v>
      </c>
      <c r="D64" s="76" t="str">
        <f t="shared" si="0"/>
        <v>No</v>
      </c>
      <c r="E64" s="91">
        <v>0</v>
      </c>
      <c r="F64" s="91">
        <f>IFERROR(VLOOKUP(A:A,'2023 CEP List'!A:G,7,FALSE),0)</f>
        <v>0</v>
      </c>
      <c r="G64" s="91">
        <f>IFERROR(VLOOKUP(A:A,'2024 CEP List'!A:G,7,FALSE),0)</f>
        <v>0</v>
      </c>
      <c r="H64" s="91">
        <f>IFERROR(VLOOKUP(A:A,'2025 CEP List'!A:G,7,FALSE),0)</f>
        <v>0</v>
      </c>
      <c r="I64" s="91">
        <f>IFERROR(VLOOKUP(A:A,'2026 CEP List'!A:G,7,FALSE),0)</f>
        <v>0</v>
      </c>
      <c r="J64" s="91">
        <f t="shared" si="4"/>
        <v>0</v>
      </c>
      <c r="K64" s="91">
        <f t="shared" si="4"/>
        <v>0</v>
      </c>
      <c r="L64" s="91">
        <f t="shared" si="4"/>
        <v>0</v>
      </c>
      <c r="M64" s="91">
        <f t="shared" si="4"/>
        <v>0</v>
      </c>
      <c r="P64" s="72"/>
      <c r="Q64" s="94"/>
      <c r="S64" s="72"/>
      <c r="V64" s="72"/>
    </row>
    <row r="65" spans="1:22" x14ac:dyDescent="0.25">
      <c r="A65" s="39" t="s">
        <v>66</v>
      </c>
      <c r="B65" s="71" t="s">
        <v>636</v>
      </c>
      <c r="D65" s="76" t="str">
        <f t="shared" si="0"/>
        <v>Yes</v>
      </c>
      <c r="E65" s="91">
        <v>0</v>
      </c>
      <c r="F65" s="91">
        <f>IFERROR(VLOOKUP(A:A,'2023 CEP List'!A:G,7,FALSE),0)</f>
        <v>0</v>
      </c>
      <c r="G65" s="91">
        <f>IFERROR(VLOOKUP(A:A,'2024 CEP List'!A:G,7,FALSE),0)</f>
        <v>0.6845</v>
      </c>
      <c r="H65" s="91">
        <f>IFERROR(VLOOKUP(A:A,'2025 CEP List'!A:G,7,FALSE),0)</f>
        <v>0.6845</v>
      </c>
      <c r="I65" s="91">
        <f>IFERROR(VLOOKUP(A:A,'2026 CEP List'!A:G,7,FALSE),0)</f>
        <v>0.6845</v>
      </c>
      <c r="J65" s="91">
        <f t="shared" si="4"/>
        <v>0.6845</v>
      </c>
      <c r="K65" s="91">
        <f t="shared" si="4"/>
        <v>0.6845</v>
      </c>
      <c r="L65" s="91">
        <f t="shared" si="4"/>
        <v>0.6845</v>
      </c>
      <c r="M65" s="91">
        <f t="shared" si="4"/>
        <v>0.6845</v>
      </c>
      <c r="P65" s="72"/>
      <c r="Q65" s="94"/>
      <c r="S65" s="72"/>
      <c r="V65" s="72"/>
    </row>
    <row r="66" spans="1:22" x14ac:dyDescent="0.25">
      <c r="A66" s="39" t="s">
        <v>67</v>
      </c>
      <c r="B66" s="71" t="s">
        <v>637</v>
      </c>
      <c r="C66" s="76">
        <v>2015</v>
      </c>
      <c r="D66" s="76" t="str">
        <f t="shared" si="0"/>
        <v>No</v>
      </c>
      <c r="E66" s="91">
        <v>0.83309999999999995</v>
      </c>
      <c r="F66" s="91">
        <f>IFERROR(VLOOKUP(A:A,'2023 CEP List'!A:G,7,FALSE),0)</f>
        <v>0</v>
      </c>
      <c r="G66" s="91">
        <f>IFERROR(VLOOKUP(A:A,'2024 CEP List'!A:G,7,FALSE),0)</f>
        <v>0</v>
      </c>
      <c r="H66" s="91">
        <f>IFERROR(VLOOKUP(A:A,'2025 CEP List'!A:G,7,FALSE),0)</f>
        <v>0</v>
      </c>
      <c r="I66" s="91">
        <f>IFERROR(VLOOKUP(A:A,'2026 CEP List'!A:G,7,FALSE),0)</f>
        <v>0</v>
      </c>
      <c r="J66" s="91">
        <f t="shared" si="4"/>
        <v>0</v>
      </c>
      <c r="K66" s="91">
        <f t="shared" si="4"/>
        <v>0</v>
      </c>
      <c r="L66" s="91">
        <f t="shared" si="4"/>
        <v>0</v>
      </c>
      <c r="M66" s="91">
        <f t="shared" si="4"/>
        <v>0</v>
      </c>
      <c r="P66" s="72"/>
      <c r="Q66" s="94"/>
      <c r="S66" s="72"/>
      <c r="V66" s="72"/>
    </row>
    <row r="67" spans="1:22" x14ac:dyDescent="0.25">
      <c r="A67" s="39" t="s">
        <v>68</v>
      </c>
      <c r="B67" s="71" t="s">
        <v>638</v>
      </c>
      <c r="D67" s="76" t="str">
        <f t="shared" ref="D67:D130" si="5">IF(I67&gt;0,"Yes","No")</f>
        <v>No</v>
      </c>
      <c r="E67" s="91">
        <v>0</v>
      </c>
      <c r="F67" s="91">
        <f>IFERROR(VLOOKUP(A:A,'2023 CEP List'!A:G,7,FALSE),0)</f>
        <v>0</v>
      </c>
      <c r="G67" s="91">
        <f>IFERROR(VLOOKUP(A:A,'2024 CEP List'!A:G,7,FALSE),0)</f>
        <v>0</v>
      </c>
      <c r="H67" s="91">
        <f>IFERROR(VLOOKUP(A:A,'2025 CEP List'!A:G,7,FALSE),0)</f>
        <v>0</v>
      </c>
      <c r="I67" s="91">
        <f>IFERROR(VLOOKUP(A:A,'2026 CEP List'!A:G,7,FALSE),0)</f>
        <v>0</v>
      </c>
      <c r="J67" s="91">
        <f t="shared" ref="J67:M82" si="6">I67</f>
        <v>0</v>
      </c>
      <c r="K67" s="91">
        <f t="shared" si="6"/>
        <v>0</v>
      </c>
      <c r="L67" s="91">
        <f t="shared" si="6"/>
        <v>0</v>
      </c>
      <c r="M67" s="91">
        <f t="shared" si="6"/>
        <v>0</v>
      </c>
      <c r="P67" s="72"/>
      <c r="Q67" s="94"/>
      <c r="S67" s="72"/>
      <c r="V67" s="72"/>
    </row>
    <row r="68" spans="1:22" x14ac:dyDescent="0.25">
      <c r="A68" s="39" t="s">
        <v>69</v>
      </c>
      <c r="B68" s="71" t="s">
        <v>639</v>
      </c>
      <c r="C68" s="76">
        <v>2017</v>
      </c>
      <c r="D68" s="76" t="str">
        <f t="shared" si="5"/>
        <v>No</v>
      </c>
      <c r="E68" s="91">
        <v>0</v>
      </c>
      <c r="F68" s="91">
        <f>IFERROR(VLOOKUP(A:A,'2023 CEP List'!A:G,7,FALSE),0)</f>
        <v>0</v>
      </c>
      <c r="G68" s="91">
        <f>IFERROR(VLOOKUP(A:A,'2024 CEP List'!A:G,7,FALSE),0)</f>
        <v>0</v>
      </c>
      <c r="H68" s="91">
        <f>IFERROR(VLOOKUP(A:A,'2025 CEP List'!A:G,7,FALSE),0)</f>
        <v>0</v>
      </c>
      <c r="I68" s="91">
        <f>IFERROR(VLOOKUP(A:A,'2026 CEP List'!A:G,7,FALSE),0)</f>
        <v>0</v>
      </c>
      <c r="J68" s="91">
        <f t="shared" si="6"/>
        <v>0</v>
      </c>
      <c r="K68" s="91">
        <f t="shared" si="6"/>
        <v>0</v>
      </c>
      <c r="L68" s="91">
        <f t="shared" si="6"/>
        <v>0</v>
      </c>
      <c r="M68" s="91">
        <f t="shared" si="6"/>
        <v>0</v>
      </c>
      <c r="P68" s="72"/>
      <c r="Q68" s="94"/>
      <c r="S68" s="72"/>
      <c r="V68" s="72"/>
    </row>
    <row r="69" spans="1:22" x14ac:dyDescent="0.25">
      <c r="A69" s="39" t="s">
        <v>70</v>
      </c>
      <c r="B69" s="71" t="s">
        <v>640</v>
      </c>
      <c r="D69" s="76" t="str">
        <f t="shared" si="5"/>
        <v>No</v>
      </c>
      <c r="E69" s="91">
        <v>0</v>
      </c>
      <c r="F69" s="91">
        <f>IFERROR(VLOOKUP(A:A,'2023 CEP List'!A:G,7,FALSE),0)</f>
        <v>0</v>
      </c>
      <c r="G69" s="91">
        <f>IFERROR(VLOOKUP(A:A,'2024 CEP List'!A:G,7,FALSE),0)</f>
        <v>0</v>
      </c>
      <c r="H69" s="91">
        <f>IFERROR(VLOOKUP(A:A,'2025 CEP List'!A:G,7,FALSE),0)</f>
        <v>0</v>
      </c>
      <c r="I69" s="91">
        <f>IFERROR(VLOOKUP(A:A,'2026 CEP List'!A:G,7,FALSE),0)</f>
        <v>0</v>
      </c>
      <c r="J69" s="91">
        <f t="shared" si="6"/>
        <v>0</v>
      </c>
      <c r="K69" s="91">
        <f t="shared" si="6"/>
        <v>0</v>
      </c>
      <c r="L69" s="91">
        <f t="shared" si="6"/>
        <v>0</v>
      </c>
      <c r="M69" s="91">
        <f t="shared" si="6"/>
        <v>0</v>
      </c>
      <c r="P69" s="72"/>
      <c r="Q69" s="94"/>
      <c r="S69" s="72"/>
      <c r="V69" s="72"/>
    </row>
    <row r="70" spans="1:22" x14ac:dyDescent="0.25">
      <c r="A70" s="39" t="s">
        <v>71</v>
      </c>
      <c r="B70" s="71" t="s">
        <v>641</v>
      </c>
      <c r="C70" s="71">
        <v>2019</v>
      </c>
      <c r="D70" s="76" t="str">
        <f t="shared" si="5"/>
        <v>Yes</v>
      </c>
      <c r="E70" s="91">
        <v>0.67700000000000005</v>
      </c>
      <c r="F70" s="91">
        <f>IFERROR(VLOOKUP(A:A,'2023 CEP List'!A:G,7,FALSE),0)</f>
        <v>0.67700000000000005</v>
      </c>
      <c r="G70" s="91">
        <f>IFERROR(VLOOKUP(A:A,'2024 CEP List'!A:G,7,FALSE),0)</f>
        <v>0.67700000000000005</v>
      </c>
      <c r="H70" s="91">
        <f>IFERROR(VLOOKUP(A:A,'2025 CEP List'!A:G,7,FALSE),0)</f>
        <v>0.67700000000000005</v>
      </c>
      <c r="I70" s="91">
        <f>IFERROR(VLOOKUP(A:A,'2026 CEP List'!A:G,7,FALSE),0)</f>
        <v>0.67700000000000005</v>
      </c>
      <c r="J70" s="91">
        <f t="shared" si="6"/>
        <v>0.67700000000000005</v>
      </c>
      <c r="K70" s="91">
        <f t="shared" si="6"/>
        <v>0.67700000000000005</v>
      </c>
      <c r="L70" s="91">
        <f t="shared" si="6"/>
        <v>0.67700000000000005</v>
      </c>
      <c r="M70" s="91">
        <f t="shared" si="6"/>
        <v>0.67700000000000005</v>
      </c>
      <c r="P70" s="72"/>
      <c r="Q70" s="94"/>
      <c r="S70" s="72"/>
      <c r="V70" s="72"/>
    </row>
    <row r="71" spans="1:22" x14ac:dyDescent="0.25">
      <c r="A71" s="39" t="s">
        <v>504</v>
      </c>
      <c r="B71" s="71" t="s">
        <v>642</v>
      </c>
      <c r="D71" s="76" t="str">
        <f t="shared" si="5"/>
        <v>No</v>
      </c>
      <c r="E71" s="91">
        <v>0</v>
      </c>
      <c r="F71" s="91">
        <f>IFERROR(VLOOKUP(A:A,'2023 CEP List'!A:G,7,FALSE),0)</f>
        <v>0</v>
      </c>
      <c r="G71" s="91">
        <f>IFERROR(VLOOKUP(A:A,'2024 CEP List'!A:G,7,FALSE),0)</f>
        <v>0</v>
      </c>
      <c r="H71" s="91">
        <f>IFERROR(VLOOKUP(A:A,'2025 CEP List'!A:G,7,FALSE),0)</f>
        <v>0</v>
      </c>
      <c r="I71" s="91">
        <f>IFERROR(VLOOKUP(A:A,'2026 CEP List'!A:G,7,FALSE),0)</f>
        <v>0</v>
      </c>
      <c r="J71" s="91">
        <f t="shared" si="6"/>
        <v>0</v>
      </c>
      <c r="K71" s="91">
        <f t="shared" si="6"/>
        <v>0</v>
      </c>
      <c r="L71" s="91">
        <f t="shared" si="6"/>
        <v>0</v>
      </c>
      <c r="M71" s="91">
        <f t="shared" si="6"/>
        <v>0</v>
      </c>
      <c r="P71" s="72"/>
      <c r="Q71" s="94"/>
      <c r="S71" s="72"/>
      <c r="V71" s="72"/>
    </row>
    <row r="72" spans="1:22" x14ac:dyDescent="0.25">
      <c r="A72" s="39" t="s">
        <v>72</v>
      </c>
      <c r="B72" s="71" t="s">
        <v>643</v>
      </c>
      <c r="D72" s="76" t="str">
        <f t="shared" si="5"/>
        <v>Yes</v>
      </c>
      <c r="E72" s="91">
        <v>0</v>
      </c>
      <c r="F72" s="91">
        <f>IFERROR(VLOOKUP(A:A,'2023 CEP List'!A:G,7,FALSE),0)</f>
        <v>0</v>
      </c>
      <c r="G72" s="91">
        <f>IFERROR(VLOOKUP(A:A,'2024 CEP List'!A:G,7,FALSE),0)</f>
        <v>0</v>
      </c>
      <c r="H72" s="91">
        <f>IFERROR(VLOOKUP(A:A,'2025 CEP List'!A:G,7,FALSE),0)</f>
        <v>0</v>
      </c>
      <c r="I72" s="91">
        <f>IFERROR(VLOOKUP(A:A,'2026 CEP List'!A:G,7,FALSE),0)</f>
        <v>0.54779999999999995</v>
      </c>
      <c r="J72" s="91">
        <f t="shared" si="6"/>
        <v>0.54779999999999995</v>
      </c>
      <c r="K72" s="91">
        <f t="shared" si="6"/>
        <v>0.54779999999999995</v>
      </c>
      <c r="L72" s="91">
        <f t="shared" si="6"/>
        <v>0.54779999999999995</v>
      </c>
      <c r="M72" s="91">
        <f t="shared" si="6"/>
        <v>0.54779999999999995</v>
      </c>
      <c r="P72" s="72"/>
      <c r="Q72" s="94"/>
      <c r="S72" s="72"/>
      <c r="V72" s="72"/>
    </row>
    <row r="73" spans="1:22" x14ac:dyDescent="0.25">
      <c r="A73" s="39" t="s">
        <v>73</v>
      </c>
      <c r="B73" s="71" t="s">
        <v>644</v>
      </c>
      <c r="D73" s="76" t="str">
        <f t="shared" si="5"/>
        <v>No</v>
      </c>
      <c r="E73" s="91">
        <v>0</v>
      </c>
      <c r="F73" s="91">
        <f>IFERROR(VLOOKUP(A:A,'2023 CEP List'!A:G,7,FALSE),0)</f>
        <v>0</v>
      </c>
      <c r="G73" s="91">
        <f>IFERROR(VLOOKUP(A:A,'2024 CEP List'!A:G,7,FALSE),0)</f>
        <v>0</v>
      </c>
      <c r="H73" s="91">
        <f>IFERROR(VLOOKUP(A:A,'2025 CEP List'!A:G,7,FALSE),0)</f>
        <v>0</v>
      </c>
      <c r="I73" s="91">
        <f>IFERROR(VLOOKUP(A:A,'2026 CEP List'!A:G,7,FALSE),0)</f>
        <v>0</v>
      </c>
      <c r="J73" s="91">
        <f t="shared" si="6"/>
        <v>0</v>
      </c>
      <c r="K73" s="91">
        <f t="shared" si="6"/>
        <v>0</v>
      </c>
      <c r="L73" s="91">
        <f t="shared" si="6"/>
        <v>0</v>
      </c>
      <c r="M73" s="91">
        <f t="shared" si="6"/>
        <v>0</v>
      </c>
      <c r="P73" s="72"/>
      <c r="Q73" s="94"/>
      <c r="S73" s="72"/>
      <c r="V73" s="72"/>
    </row>
    <row r="74" spans="1:22" x14ac:dyDescent="0.25">
      <c r="A74" s="39" t="s">
        <v>74</v>
      </c>
      <c r="B74" s="71" t="s">
        <v>645</v>
      </c>
      <c r="C74" s="71">
        <v>2018</v>
      </c>
      <c r="D74" s="76" t="str">
        <f t="shared" si="5"/>
        <v>Yes</v>
      </c>
      <c r="E74" s="91">
        <v>0.83509999999999995</v>
      </c>
      <c r="F74" s="91">
        <f>IFERROR(VLOOKUP(A:A,'2023 CEP List'!A:G,7,FALSE),0)</f>
        <v>0.83509999999999995</v>
      </c>
      <c r="G74" s="91">
        <f>IFERROR(VLOOKUP(A:A,'2024 CEP List'!A:G,7,FALSE),0)</f>
        <v>0.83509999999999995</v>
      </c>
      <c r="H74" s="91">
        <f>IFERROR(VLOOKUP(A:A,'2025 CEP List'!A:G,7,FALSE),0)</f>
        <v>0.83509999999999995</v>
      </c>
      <c r="I74" s="91">
        <f>IFERROR(VLOOKUP(A:A,'2026 CEP List'!A:G,7,FALSE),0)</f>
        <v>0.83509999999999995</v>
      </c>
      <c r="J74" s="91">
        <f t="shared" si="6"/>
        <v>0.83509999999999995</v>
      </c>
      <c r="K74" s="91">
        <f t="shared" si="6"/>
        <v>0.83509999999999995</v>
      </c>
      <c r="L74" s="91">
        <f t="shared" si="6"/>
        <v>0.83509999999999995</v>
      </c>
      <c r="M74" s="91">
        <f t="shared" si="6"/>
        <v>0.83509999999999995</v>
      </c>
      <c r="P74" s="72"/>
      <c r="Q74" s="94"/>
      <c r="S74" s="72"/>
      <c r="V74" s="72"/>
    </row>
    <row r="75" spans="1:22" x14ac:dyDescent="0.25">
      <c r="A75" s="39" t="s">
        <v>75</v>
      </c>
      <c r="B75" s="71" t="s">
        <v>646</v>
      </c>
      <c r="D75" s="76" t="str">
        <f t="shared" si="5"/>
        <v>No</v>
      </c>
      <c r="E75" s="91">
        <v>0</v>
      </c>
      <c r="F75" s="91">
        <f>IFERROR(VLOOKUP(A:A,'2023 CEP List'!A:G,7,FALSE),0)</f>
        <v>0</v>
      </c>
      <c r="G75" s="91">
        <f>IFERROR(VLOOKUP(A:A,'2024 CEP List'!A:G,7,FALSE),0)</f>
        <v>0</v>
      </c>
      <c r="H75" s="91">
        <f>IFERROR(VLOOKUP(A:A,'2025 CEP List'!A:G,7,FALSE),0)</f>
        <v>0</v>
      </c>
      <c r="I75" s="91">
        <f>IFERROR(VLOOKUP(A:A,'2026 CEP List'!A:G,7,FALSE),0)</f>
        <v>0</v>
      </c>
      <c r="J75" s="91">
        <f t="shared" si="6"/>
        <v>0</v>
      </c>
      <c r="K75" s="91">
        <f t="shared" si="6"/>
        <v>0</v>
      </c>
      <c r="L75" s="91">
        <f t="shared" si="6"/>
        <v>0</v>
      </c>
      <c r="M75" s="91">
        <f t="shared" si="6"/>
        <v>0</v>
      </c>
      <c r="P75" s="72"/>
      <c r="Q75" s="94"/>
      <c r="S75" s="72"/>
      <c r="V75" s="72"/>
    </row>
    <row r="76" spans="1:22" x14ac:dyDescent="0.25">
      <c r="A76" s="39" t="s">
        <v>76</v>
      </c>
      <c r="B76" s="71" t="s">
        <v>647</v>
      </c>
      <c r="D76" s="76" t="str">
        <f t="shared" si="5"/>
        <v>No</v>
      </c>
      <c r="E76" s="91">
        <v>0</v>
      </c>
      <c r="F76" s="91">
        <f>IFERROR(VLOOKUP(A:A,'2023 CEP List'!A:G,7,FALSE),0)</f>
        <v>0</v>
      </c>
      <c r="G76" s="91">
        <f>IFERROR(VLOOKUP(A:A,'2024 CEP List'!A:G,7,FALSE),0)</f>
        <v>0</v>
      </c>
      <c r="H76" s="91">
        <f>IFERROR(VLOOKUP(A:A,'2025 CEP List'!A:G,7,FALSE),0)</f>
        <v>0</v>
      </c>
      <c r="I76" s="91">
        <f>IFERROR(VLOOKUP(A:A,'2026 CEP List'!A:G,7,FALSE),0)</f>
        <v>0</v>
      </c>
      <c r="J76" s="91">
        <f t="shared" si="6"/>
        <v>0</v>
      </c>
      <c r="K76" s="91">
        <f t="shared" si="6"/>
        <v>0</v>
      </c>
      <c r="L76" s="91">
        <f t="shared" si="6"/>
        <v>0</v>
      </c>
      <c r="M76" s="91">
        <f t="shared" si="6"/>
        <v>0</v>
      </c>
      <c r="P76" s="72"/>
      <c r="Q76" s="94"/>
      <c r="S76" s="72"/>
      <c r="V76" s="72"/>
    </row>
    <row r="77" spans="1:22" x14ac:dyDescent="0.25">
      <c r="A77" s="39" t="s">
        <v>77</v>
      </c>
      <c r="B77" s="71" t="s">
        <v>648</v>
      </c>
      <c r="D77" s="76" t="str">
        <f t="shared" si="5"/>
        <v>No</v>
      </c>
      <c r="E77" s="91">
        <v>0</v>
      </c>
      <c r="F77" s="91">
        <f>IFERROR(VLOOKUP(A:A,'2023 CEP List'!A:G,7,FALSE),0)</f>
        <v>0</v>
      </c>
      <c r="G77" s="91">
        <f>IFERROR(VLOOKUP(A:A,'2024 CEP List'!A:G,7,FALSE),0)</f>
        <v>0</v>
      </c>
      <c r="H77" s="91">
        <f>IFERROR(VLOOKUP(A:A,'2025 CEP List'!A:G,7,FALSE),0)</f>
        <v>0</v>
      </c>
      <c r="I77" s="91">
        <f>IFERROR(VLOOKUP(A:A,'2026 CEP List'!A:G,7,FALSE),0)</f>
        <v>0</v>
      </c>
      <c r="J77" s="91">
        <f t="shared" si="6"/>
        <v>0</v>
      </c>
      <c r="K77" s="91">
        <f t="shared" si="6"/>
        <v>0</v>
      </c>
      <c r="L77" s="91">
        <f t="shared" si="6"/>
        <v>0</v>
      </c>
      <c r="M77" s="91">
        <f t="shared" si="6"/>
        <v>0</v>
      </c>
      <c r="P77" s="72"/>
      <c r="Q77" s="94"/>
      <c r="S77" s="72"/>
      <c r="V77" s="72"/>
    </row>
    <row r="78" spans="1:22" x14ac:dyDescent="0.25">
      <c r="A78" s="39" t="s">
        <v>78</v>
      </c>
      <c r="B78" s="71" t="s">
        <v>649</v>
      </c>
      <c r="D78" s="76" t="str">
        <f t="shared" si="5"/>
        <v>No</v>
      </c>
      <c r="E78" s="91">
        <v>0</v>
      </c>
      <c r="F78" s="91">
        <f>IFERROR(VLOOKUP(A:A,'2023 CEP List'!A:G,7,FALSE),0)</f>
        <v>0</v>
      </c>
      <c r="G78" s="91">
        <f>IFERROR(VLOOKUP(A:A,'2024 CEP List'!A:G,7,FALSE),0)</f>
        <v>0</v>
      </c>
      <c r="H78" s="91">
        <f>IFERROR(VLOOKUP(A:A,'2025 CEP List'!A:G,7,FALSE),0)</f>
        <v>0</v>
      </c>
      <c r="I78" s="91">
        <f>IFERROR(VLOOKUP(A:A,'2026 CEP List'!A:G,7,FALSE),0)</f>
        <v>0</v>
      </c>
      <c r="J78" s="91">
        <f t="shared" si="6"/>
        <v>0</v>
      </c>
      <c r="K78" s="91">
        <f t="shared" si="6"/>
        <v>0</v>
      </c>
      <c r="L78" s="91">
        <f t="shared" si="6"/>
        <v>0</v>
      </c>
      <c r="M78" s="91">
        <f t="shared" si="6"/>
        <v>0</v>
      </c>
      <c r="P78" s="72"/>
      <c r="Q78" s="94"/>
      <c r="S78" s="72"/>
      <c r="V78" s="72"/>
    </row>
    <row r="79" spans="1:22" x14ac:dyDescent="0.25">
      <c r="A79" s="39" t="s">
        <v>79</v>
      </c>
      <c r="B79" s="71" t="s">
        <v>650</v>
      </c>
      <c r="D79" s="76" t="str">
        <f t="shared" si="5"/>
        <v>No</v>
      </c>
      <c r="E79" s="91">
        <v>0</v>
      </c>
      <c r="F79" s="91">
        <f>IFERROR(VLOOKUP(A:A,'2023 CEP List'!A:G,7,FALSE),0)</f>
        <v>0</v>
      </c>
      <c r="G79" s="91">
        <f>IFERROR(VLOOKUP(A:A,'2024 CEP List'!A:G,7,FALSE),0)</f>
        <v>0</v>
      </c>
      <c r="H79" s="91">
        <f>IFERROR(VLOOKUP(A:A,'2025 CEP List'!A:G,7,FALSE),0)</f>
        <v>0</v>
      </c>
      <c r="I79" s="91">
        <f>IFERROR(VLOOKUP(A:A,'2026 CEP List'!A:G,7,FALSE),0)</f>
        <v>0</v>
      </c>
      <c r="J79" s="91">
        <f t="shared" si="6"/>
        <v>0</v>
      </c>
      <c r="K79" s="91">
        <f t="shared" si="6"/>
        <v>0</v>
      </c>
      <c r="L79" s="91">
        <f t="shared" si="6"/>
        <v>0</v>
      </c>
      <c r="M79" s="91">
        <f t="shared" si="6"/>
        <v>0</v>
      </c>
      <c r="P79" s="72"/>
      <c r="Q79" s="94"/>
      <c r="S79" s="72"/>
      <c r="V79" s="72"/>
    </row>
    <row r="80" spans="1:22" x14ac:dyDescent="0.25">
      <c r="A80" s="39" t="s">
        <v>505</v>
      </c>
      <c r="B80" s="71" t="s">
        <v>651</v>
      </c>
      <c r="D80" s="76" t="str">
        <f t="shared" si="5"/>
        <v>No</v>
      </c>
      <c r="E80" s="91">
        <v>0</v>
      </c>
      <c r="F80" s="91">
        <f>IFERROR(VLOOKUP(A:A,'2023 CEP List'!A:G,7,FALSE),0)</f>
        <v>0</v>
      </c>
      <c r="G80" s="91">
        <f>IFERROR(VLOOKUP(A:A,'2024 CEP List'!A:G,7,FALSE),0)</f>
        <v>0</v>
      </c>
      <c r="H80" s="91">
        <f>IFERROR(VLOOKUP(A:A,'2025 CEP List'!A:G,7,FALSE),0)</f>
        <v>0</v>
      </c>
      <c r="I80" s="91">
        <f>IFERROR(VLOOKUP(A:A,'2026 CEP List'!A:G,7,FALSE),0)</f>
        <v>0</v>
      </c>
      <c r="J80" s="91">
        <f t="shared" si="6"/>
        <v>0</v>
      </c>
      <c r="K80" s="91">
        <f t="shared" si="6"/>
        <v>0</v>
      </c>
      <c r="L80" s="91">
        <f t="shared" si="6"/>
        <v>0</v>
      </c>
      <c r="M80" s="91">
        <f t="shared" si="6"/>
        <v>0</v>
      </c>
      <c r="P80" s="72"/>
      <c r="Q80" s="94"/>
      <c r="S80" s="72"/>
      <c r="V80" s="72"/>
    </row>
    <row r="81" spans="1:22" x14ac:dyDescent="0.25">
      <c r="A81" s="39" t="s">
        <v>80</v>
      </c>
      <c r="B81" s="71" t="s">
        <v>652</v>
      </c>
      <c r="D81" s="76" t="str">
        <f t="shared" si="5"/>
        <v>No</v>
      </c>
      <c r="E81" s="91">
        <v>0</v>
      </c>
      <c r="F81" s="91">
        <f>IFERROR(VLOOKUP(A:A,'2023 CEP List'!A:G,7,FALSE),0)</f>
        <v>0</v>
      </c>
      <c r="G81" s="91">
        <f>IFERROR(VLOOKUP(A:A,'2024 CEP List'!A:G,7,FALSE),0)</f>
        <v>0</v>
      </c>
      <c r="H81" s="91">
        <f>IFERROR(VLOOKUP(A:A,'2025 CEP List'!A:G,7,FALSE),0)</f>
        <v>0</v>
      </c>
      <c r="I81" s="91">
        <f>IFERROR(VLOOKUP(A:A,'2026 CEP List'!A:G,7,FALSE),0)</f>
        <v>0</v>
      </c>
      <c r="J81" s="91">
        <f t="shared" si="6"/>
        <v>0</v>
      </c>
      <c r="K81" s="91">
        <f t="shared" si="6"/>
        <v>0</v>
      </c>
      <c r="L81" s="91">
        <f t="shared" si="6"/>
        <v>0</v>
      </c>
      <c r="M81" s="91">
        <f t="shared" si="6"/>
        <v>0</v>
      </c>
      <c r="P81" s="72"/>
      <c r="Q81" s="94"/>
      <c r="S81" s="72"/>
      <c r="V81" s="72"/>
    </row>
    <row r="82" spans="1:22" x14ac:dyDescent="0.25">
      <c r="A82" s="39" t="s">
        <v>81</v>
      </c>
      <c r="B82" s="71" t="s">
        <v>653</v>
      </c>
      <c r="D82" s="76" t="str">
        <f t="shared" si="5"/>
        <v>No</v>
      </c>
      <c r="E82" s="91">
        <v>0</v>
      </c>
      <c r="F82" s="91">
        <f>IFERROR(VLOOKUP(A:A,'2023 CEP List'!A:G,7,FALSE),0)</f>
        <v>0</v>
      </c>
      <c r="G82" s="91">
        <f>IFERROR(VLOOKUP(A:A,'2024 CEP List'!A:G,7,FALSE),0)</f>
        <v>0</v>
      </c>
      <c r="H82" s="91">
        <f>IFERROR(VLOOKUP(A:A,'2025 CEP List'!A:G,7,FALSE),0)</f>
        <v>0</v>
      </c>
      <c r="I82" s="91">
        <f>IFERROR(VLOOKUP(A:A,'2026 CEP List'!A:G,7,FALSE),0)</f>
        <v>0</v>
      </c>
      <c r="J82" s="91">
        <f t="shared" si="6"/>
        <v>0</v>
      </c>
      <c r="K82" s="91">
        <f t="shared" si="6"/>
        <v>0</v>
      </c>
      <c r="L82" s="91">
        <f t="shared" si="6"/>
        <v>0</v>
      </c>
      <c r="M82" s="91">
        <f t="shared" si="6"/>
        <v>0</v>
      </c>
      <c r="P82" s="72"/>
      <c r="Q82" s="94"/>
      <c r="S82" s="72"/>
      <c r="V82" s="72"/>
    </row>
    <row r="83" spans="1:22" x14ac:dyDescent="0.25">
      <c r="A83" s="39" t="s">
        <v>506</v>
      </c>
      <c r="B83" s="71" t="s">
        <v>654</v>
      </c>
      <c r="D83" s="76" t="str">
        <f t="shared" si="5"/>
        <v>No</v>
      </c>
      <c r="E83" s="91">
        <v>0</v>
      </c>
      <c r="F83" s="91">
        <f>IFERROR(VLOOKUP(A:A,'2023 CEP List'!A:G,7,FALSE),0)</f>
        <v>0</v>
      </c>
      <c r="G83" s="91">
        <f>IFERROR(VLOOKUP(A:A,'2024 CEP List'!A:G,7,FALSE),0)</f>
        <v>0</v>
      </c>
      <c r="H83" s="91">
        <f>IFERROR(VLOOKUP(A:A,'2025 CEP List'!A:G,7,FALSE),0)</f>
        <v>0</v>
      </c>
      <c r="I83" s="91">
        <f>IFERROR(VLOOKUP(A:A,'2026 CEP List'!A:G,7,FALSE),0)</f>
        <v>0</v>
      </c>
      <c r="J83" s="91">
        <f t="shared" ref="J83:M98" si="7">I83</f>
        <v>0</v>
      </c>
      <c r="K83" s="91">
        <f t="shared" si="7"/>
        <v>0</v>
      </c>
      <c r="L83" s="91">
        <f t="shared" si="7"/>
        <v>0</v>
      </c>
      <c r="M83" s="91">
        <f t="shared" si="7"/>
        <v>0</v>
      </c>
      <c r="P83" s="72"/>
      <c r="Q83" s="94"/>
      <c r="S83" s="72"/>
      <c r="V83" s="72"/>
    </row>
    <row r="84" spans="1:22" x14ac:dyDescent="0.25">
      <c r="A84" s="39" t="s">
        <v>82</v>
      </c>
      <c r="B84" s="71" t="s">
        <v>655</v>
      </c>
      <c r="D84" s="76" t="str">
        <f t="shared" si="5"/>
        <v>No</v>
      </c>
      <c r="E84" s="91">
        <v>0</v>
      </c>
      <c r="F84" s="91">
        <f>IFERROR(VLOOKUP(A:A,'2023 CEP List'!A:G,7,FALSE),0)</f>
        <v>0</v>
      </c>
      <c r="G84" s="91">
        <f>IFERROR(VLOOKUP(A:A,'2024 CEP List'!A:G,7,FALSE),0)</f>
        <v>0</v>
      </c>
      <c r="H84" s="91">
        <f>IFERROR(VLOOKUP(A:A,'2025 CEP List'!A:G,7,FALSE),0)</f>
        <v>0</v>
      </c>
      <c r="I84" s="91">
        <f>IFERROR(VLOOKUP(A:A,'2026 CEP List'!A:G,7,FALSE),0)</f>
        <v>0</v>
      </c>
      <c r="J84" s="91">
        <f t="shared" si="7"/>
        <v>0</v>
      </c>
      <c r="K84" s="91">
        <f t="shared" si="7"/>
        <v>0</v>
      </c>
      <c r="L84" s="91">
        <f t="shared" si="7"/>
        <v>0</v>
      </c>
      <c r="M84" s="91">
        <f t="shared" si="7"/>
        <v>0</v>
      </c>
      <c r="P84" s="72"/>
      <c r="Q84" s="94"/>
      <c r="S84" s="72"/>
      <c r="V84" s="72"/>
    </row>
    <row r="85" spans="1:22" x14ac:dyDescent="0.25">
      <c r="A85" s="39" t="s">
        <v>83</v>
      </c>
      <c r="B85" s="71" t="s">
        <v>656</v>
      </c>
      <c r="D85" s="76" t="str">
        <f t="shared" si="5"/>
        <v>No</v>
      </c>
      <c r="E85" s="91">
        <v>0</v>
      </c>
      <c r="F85" s="91">
        <f>IFERROR(VLOOKUP(A:A,'2023 CEP List'!A:G,7,FALSE),0)</f>
        <v>0</v>
      </c>
      <c r="G85" s="91">
        <f>IFERROR(VLOOKUP(A:A,'2024 CEP List'!A:G,7,FALSE),0)</f>
        <v>0</v>
      </c>
      <c r="H85" s="91">
        <f>IFERROR(VLOOKUP(A:A,'2025 CEP List'!A:G,7,FALSE),0)</f>
        <v>0</v>
      </c>
      <c r="I85" s="91">
        <f>IFERROR(VLOOKUP(A:A,'2026 CEP List'!A:G,7,FALSE),0)</f>
        <v>0</v>
      </c>
      <c r="J85" s="91">
        <f t="shared" si="7"/>
        <v>0</v>
      </c>
      <c r="K85" s="91">
        <f t="shared" si="7"/>
        <v>0</v>
      </c>
      <c r="L85" s="91">
        <f t="shared" si="7"/>
        <v>0</v>
      </c>
      <c r="M85" s="91">
        <f t="shared" si="7"/>
        <v>0</v>
      </c>
      <c r="P85" s="72"/>
      <c r="Q85" s="94"/>
      <c r="S85" s="72"/>
      <c r="V85" s="72"/>
    </row>
    <row r="86" spans="1:22" x14ac:dyDescent="0.25">
      <c r="A86" s="39" t="s">
        <v>84</v>
      </c>
      <c r="B86" s="71" t="s">
        <v>657</v>
      </c>
      <c r="D86" s="76" t="str">
        <f t="shared" si="5"/>
        <v>No</v>
      </c>
      <c r="E86" s="91">
        <v>0</v>
      </c>
      <c r="F86" s="91">
        <f>IFERROR(VLOOKUP(A:A,'2023 CEP List'!A:G,7,FALSE),0)</f>
        <v>0</v>
      </c>
      <c r="G86" s="91">
        <f>IFERROR(VLOOKUP(A:A,'2024 CEP List'!A:G,7,FALSE),0)</f>
        <v>0</v>
      </c>
      <c r="H86" s="91">
        <f>IFERROR(VLOOKUP(A:A,'2025 CEP List'!A:G,7,FALSE),0)</f>
        <v>0</v>
      </c>
      <c r="I86" s="91">
        <f>IFERROR(VLOOKUP(A:A,'2026 CEP List'!A:G,7,FALSE),0)</f>
        <v>0</v>
      </c>
      <c r="J86" s="91">
        <f t="shared" si="7"/>
        <v>0</v>
      </c>
      <c r="K86" s="91">
        <f t="shared" si="7"/>
        <v>0</v>
      </c>
      <c r="L86" s="91">
        <f t="shared" si="7"/>
        <v>0</v>
      </c>
      <c r="M86" s="91">
        <f t="shared" si="7"/>
        <v>0</v>
      </c>
      <c r="P86" s="72"/>
      <c r="Q86" s="94"/>
      <c r="S86" s="72"/>
      <c r="V86" s="72"/>
    </row>
    <row r="87" spans="1:22" x14ac:dyDescent="0.25">
      <c r="A87" s="39" t="s">
        <v>85</v>
      </c>
      <c r="B87" s="71" t="s">
        <v>658</v>
      </c>
      <c r="D87" s="76" t="str">
        <f t="shared" si="5"/>
        <v>No</v>
      </c>
      <c r="E87" s="91">
        <v>0</v>
      </c>
      <c r="F87" s="91">
        <f>IFERROR(VLOOKUP(A:A,'2023 CEP List'!A:G,7,FALSE),0)</f>
        <v>0</v>
      </c>
      <c r="G87" s="91">
        <f>IFERROR(VLOOKUP(A:A,'2024 CEP List'!A:G,7,FALSE),0)</f>
        <v>0</v>
      </c>
      <c r="H87" s="91">
        <f>IFERROR(VLOOKUP(A:A,'2025 CEP List'!A:G,7,FALSE),0)</f>
        <v>0</v>
      </c>
      <c r="I87" s="91">
        <f>IFERROR(VLOOKUP(A:A,'2026 CEP List'!A:G,7,FALSE),0)</f>
        <v>0</v>
      </c>
      <c r="J87" s="91">
        <f t="shared" si="7"/>
        <v>0</v>
      </c>
      <c r="K87" s="91">
        <f t="shared" si="7"/>
        <v>0</v>
      </c>
      <c r="L87" s="91">
        <f t="shared" si="7"/>
        <v>0</v>
      </c>
      <c r="M87" s="91">
        <f t="shared" si="7"/>
        <v>0</v>
      </c>
      <c r="P87" s="72"/>
      <c r="Q87" s="94"/>
      <c r="S87" s="72"/>
      <c r="V87" s="72"/>
    </row>
    <row r="88" spans="1:22" x14ac:dyDescent="0.25">
      <c r="A88" s="39" t="s">
        <v>86</v>
      </c>
      <c r="B88" s="71" t="s">
        <v>659</v>
      </c>
      <c r="D88" s="76" t="str">
        <f t="shared" si="5"/>
        <v>No</v>
      </c>
      <c r="E88" s="91">
        <v>0</v>
      </c>
      <c r="F88" s="91">
        <f>IFERROR(VLOOKUP(A:A,'2023 CEP List'!A:G,7,FALSE),0)</f>
        <v>0</v>
      </c>
      <c r="G88" s="91">
        <f>IFERROR(VLOOKUP(A:A,'2024 CEP List'!A:G,7,FALSE),0)</f>
        <v>0</v>
      </c>
      <c r="H88" s="91">
        <f>IFERROR(VLOOKUP(A:A,'2025 CEP List'!A:G,7,FALSE),0)</f>
        <v>0</v>
      </c>
      <c r="I88" s="91">
        <f>IFERROR(VLOOKUP(A:A,'2026 CEP List'!A:G,7,FALSE),0)</f>
        <v>0</v>
      </c>
      <c r="J88" s="91">
        <f t="shared" si="7"/>
        <v>0</v>
      </c>
      <c r="K88" s="91">
        <f t="shared" si="7"/>
        <v>0</v>
      </c>
      <c r="L88" s="91">
        <f t="shared" si="7"/>
        <v>0</v>
      </c>
      <c r="M88" s="91">
        <f t="shared" si="7"/>
        <v>0</v>
      </c>
      <c r="P88" s="72"/>
      <c r="Q88" s="94"/>
      <c r="S88" s="72"/>
      <c r="V88" s="72"/>
    </row>
    <row r="89" spans="1:22" x14ac:dyDescent="0.25">
      <c r="A89" s="39" t="s">
        <v>88</v>
      </c>
      <c r="B89" s="71" t="s">
        <v>661</v>
      </c>
      <c r="D89" s="76" t="str">
        <f t="shared" si="5"/>
        <v>No</v>
      </c>
      <c r="E89" s="91">
        <v>0</v>
      </c>
      <c r="F89" s="91">
        <f>IFERROR(VLOOKUP(A:A,'2023 CEP List'!A:G,7,FALSE),0)</f>
        <v>0</v>
      </c>
      <c r="G89" s="91">
        <f>IFERROR(VLOOKUP(A:A,'2024 CEP List'!A:G,7,FALSE),0)</f>
        <v>0</v>
      </c>
      <c r="H89" s="91">
        <f>IFERROR(VLOOKUP(A:A,'2025 CEP List'!A:G,7,FALSE),0)</f>
        <v>0</v>
      </c>
      <c r="I89" s="91">
        <f>IFERROR(VLOOKUP(A:A,'2026 CEP List'!A:G,7,FALSE),0)</f>
        <v>0</v>
      </c>
      <c r="J89" s="91">
        <f t="shared" si="7"/>
        <v>0</v>
      </c>
      <c r="K89" s="91">
        <f t="shared" si="7"/>
        <v>0</v>
      </c>
      <c r="L89" s="91">
        <f t="shared" si="7"/>
        <v>0</v>
      </c>
      <c r="M89" s="91">
        <f t="shared" si="7"/>
        <v>0</v>
      </c>
      <c r="P89" s="72"/>
      <c r="Q89" s="94"/>
      <c r="S89" s="72"/>
      <c r="V89" s="72"/>
    </row>
    <row r="90" spans="1:22" x14ac:dyDescent="0.25">
      <c r="A90" s="39" t="s">
        <v>89</v>
      </c>
      <c r="B90" s="71" t="s">
        <v>662</v>
      </c>
      <c r="C90" s="76">
        <v>2015</v>
      </c>
      <c r="D90" s="76" t="str">
        <f t="shared" si="5"/>
        <v>Yes</v>
      </c>
      <c r="E90" s="91">
        <v>0.55910000000000004</v>
      </c>
      <c r="F90" s="91">
        <f>IFERROR(VLOOKUP(A:A,'2023 CEP List'!A:G,7,FALSE),0)</f>
        <v>0.55910000000000004</v>
      </c>
      <c r="G90" s="91">
        <f>IFERROR(VLOOKUP(A:A,'2024 CEP List'!A:G,7,FALSE),0)</f>
        <v>0.55910000000000004</v>
      </c>
      <c r="H90" s="91">
        <f>IFERROR(VLOOKUP(A:A,'2025 CEP List'!A:G,7,FALSE),0)</f>
        <v>0.55910000000000004</v>
      </c>
      <c r="I90" s="91">
        <f>IFERROR(VLOOKUP(A:A,'2026 CEP List'!A:G,7,FALSE),0)</f>
        <v>0.55910000000000004</v>
      </c>
      <c r="J90" s="91">
        <f t="shared" si="7"/>
        <v>0.55910000000000004</v>
      </c>
      <c r="K90" s="91">
        <f t="shared" si="7"/>
        <v>0.55910000000000004</v>
      </c>
      <c r="L90" s="91">
        <f t="shared" si="7"/>
        <v>0.55910000000000004</v>
      </c>
      <c r="M90" s="91">
        <f t="shared" si="7"/>
        <v>0.55910000000000004</v>
      </c>
      <c r="P90" s="72"/>
      <c r="Q90" s="94"/>
      <c r="S90" s="72"/>
      <c r="V90" s="72"/>
    </row>
    <row r="91" spans="1:22" x14ac:dyDescent="0.25">
      <c r="A91" s="39" t="s">
        <v>90</v>
      </c>
      <c r="B91" s="71" t="s">
        <v>663</v>
      </c>
      <c r="D91" s="76" t="str">
        <f t="shared" si="5"/>
        <v>No</v>
      </c>
      <c r="E91" s="91">
        <v>0</v>
      </c>
      <c r="F91" s="91">
        <f>IFERROR(VLOOKUP(A:A,'2023 CEP List'!A:G,7,FALSE),0)</f>
        <v>0</v>
      </c>
      <c r="G91" s="91">
        <f>IFERROR(VLOOKUP(A:A,'2024 CEP List'!A:G,7,FALSE),0)</f>
        <v>0</v>
      </c>
      <c r="H91" s="91">
        <f>IFERROR(VLOOKUP(A:A,'2025 CEP List'!A:G,7,FALSE),0)</f>
        <v>0</v>
      </c>
      <c r="I91" s="91">
        <f>IFERROR(VLOOKUP(A:A,'2026 CEP List'!A:G,7,FALSE),0)</f>
        <v>0</v>
      </c>
      <c r="J91" s="91">
        <f t="shared" si="7"/>
        <v>0</v>
      </c>
      <c r="K91" s="91">
        <f t="shared" si="7"/>
        <v>0</v>
      </c>
      <c r="L91" s="91">
        <f t="shared" si="7"/>
        <v>0</v>
      </c>
      <c r="M91" s="91">
        <f t="shared" si="7"/>
        <v>0</v>
      </c>
      <c r="P91" s="72"/>
      <c r="Q91" s="94"/>
      <c r="S91" s="72"/>
      <c r="V91" s="72"/>
    </row>
    <row r="92" spans="1:22" x14ac:dyDescent="0.25">
      <c r="A92" s="39" t="s">
        <v>91</v>
      </c>
      <c r="B92" s="71" t="s">
        <v>664</v>
      </c>
      <c r="D92" s="76" t="str">
        <f t="shared" si="5"/>
        <v>No</v>
      </c>
      <c r="E92" s="91">
        <v>0</v>
      </c>
      <c r="F92" s="91">
        <f>IFERROR(VLOOKUP(A:A,'2023 CEP List'!A:G,7,FALSE),0)</f>
        <v>0</v>
      </c>
      <c r="G92" s="91">
        <f>IFERROR(VLOOKUP(A:A,'2024 CEP List'!A:G,7,FALSE),0)</f>
        <v>0</v>
      </c>
      <c r="H92" s="91">
        <f>IFERROR(VLOOKUP(A:A,'2025 CEP List'!A:G,7,FALSE),0)</f>
        <v>0</v>
      </c>
      <c r="I92" s="91">
        <f>IFERROR(VLOOKUP(A:A,'2026 CEP List'!A:G,7,FALSE),0)</f>
        <v>0</v>
      </c>
      <c r="J92" s="91">
        <f t="shared" si="7"/>
        <v>0</v>
      </c>
      <c r="K92" s="91">
        <f t="shared" si="7"/>
        <v>0</v>
      </c>
      <c r="L92" s="91">
        <f t="shared" si="7"/>
        <v>0</v>
      </c>
      <c r="M92" s="91">
        <f t="shared" si="7"/>
        <v>0</v>
      </c>
      <c r="P92" s="72"/>
      <c r="Q92" s="94"/>
      <c r="S92" s="72"/>
      <c r="V92" s="72"/>
    </row>
    <row r="93" spans="1:22" x14ac:dyDescent="0.25">
      <c r="A93" s="39" t="s">
        <v>92</v>
      </c>
      <c r="B93" s="71" t="s">
        <v>665</v>
      </c>
      <c r="D93" s="76" t="str">
        <f t="shared" si="5"/>
        <v>No</v>
      </c>
      <c r="E93" s="91">
        <v>0</v>
      </c>
      <c r="F93" s="91">
        <f>IFERROR(VLOOKUP(A:A,'2023 CEP List'!A:G,7,FALSE),0)</f>
        <v>0</v>
      </c>
      <c r="G93" s="91">
        <f>IFERROR(VLOOKUP(A:A,'2024 CEP List'!A:G,7,FALSE),0)</f>
        <v>0</v>
      </c>
      <c r="H93" s="91">
        <f>IFERROR(VLOOKUP(A:A,'2025 CEP List'!A:G,7,FALSE),0)</f>
        <v>0</v>
      </c>
      <c r="I93" s="91">
        <f>IFERROR(VLOOKUP(A:A,'2026 CEP List'!A:G,7,FALSE),0)</f>
        <v>0</v>
      </c>
      <c r="J93" s="91">
        <f t="shared" si="7"/>
        <v>0</v>
      </c>
      <c r="K93" s="91">
        <f t="shared" si="7"/>
        <v>0</v>
      </c>
      <c r="L93" s="91">
        <f t="shared" si="7"/>
        <v>0</v>
      </c>
      <c r="M93" s="91">
        <f t="shared" si="7"/>
        <v>0</v>
      </c>
      <c r="P93" s="72"/>
      <c r="Q93" s="94"/>
      <c r="S93" s="72"/>
      <c r="V93" s="72"/>
    </row>
    <row r="94" spans="1:22" x14ac:dyDescent="0.25">
      <c r="A94" s="39" t="s">
        <v>93</v>
      </c>
      <c r="B94" s="71" t="s">
        <v>666</v>
      </c>
      <c r="D94" s="76" t="str">
        <f t="shared" si="5"/>
        <v>No</v>
      </c>
      <c r="E94" s="91">
        <v>0</v>
      </c>
      <c r="F94" s="91">
        <f>IFERROR(VLOOKUP(A:A,'2023 CEP List'!A:G,7,FALSE),0)</f>
        <v>0</v>
      </c>
      <c r="G94" s="91">
        <f>IFERROR(VLOOKUP(A:A,'2024 CEP List'!A:G,7,FALSE),0)</f>
        <v>0</v>
      </c>
      <c r="H94" s="91">
        <f>IFERROR(VLOOKUP(A:A,'2025 CEP List'!A:G,7,FALSE),0)</f>
        <v>0</v>
      </c>
      <c r="I94" s="91">
        <f>IFERROR(VLOOKUP(A:A,'2026 CEP List'!A:G,7,FALSE),0)</f>
        <v>0</v>
      </c>
      <c r="J94" s="91">
        <f t="shared" si="7"/>
        <v>0</v>
      </c>
      <c r="K94" s="91">
        <f t="shared" si="7"/>
        <v>0</v>
      </c>
      <c r="L94" s="91">
        <f t="shared" si="7"/>
        <v>0</v>
      </c>
      <c r="M94" s="91">
        <f t="shared" si="7"/>
        <v>0</v>
      </c>
      <c r="P94" s="72"/>
      <c r="Q94" s="94"/>
      <c r="S94" s="72"/>
      <c r="V94" s="72"/>
    </row>
    <row r="95" spans="1:22" x14ac:dyDescent="0.25">
      <c r="A95" s="39" t="s">
        <v>94</v>
      </c>
      <c r="B95" s="71" t="s">
        <v>667</v>
      </c>
      <c r="D95" s="76" t="str">
        <f t="shared" si="5"/>
        <v>No</v>
      </c>
      <c r="E95" s="91">
        <v>0</v>
      </c>
      <c r="F95" s="91">
        <f>IFERROR(VLOOKUP(A:A,'2023 CEP List'!A:G,7,FALSE),0)</f>
        <v>0</v>
      </c>
      <c r="G95" s="91">
        <f>IFERROR(VLOOKUP(A:A,'2024 CEP List'!A:G,7,FALSE),0)</f>
        <v>0</v>
      </c>
      <c r="H95" s="91">
        <f>IFERROR(VLOOKUP(A:A,'2025 CEP List'!A:G,7,FALSE),0)</f>
        <v>0</v>
      </c>
      <c r="I95" s="91">
        <f>IFERROR(VLOOKUP(A:A,'2026 CEP List'!A:G,7,FALSE),0)</f>
        <v>0</v>
      </c>
      <c r="J95" s="91">
        <f t="shared" si="7"/>
        <v>0</v>
      </c>
      <c r="K95" s="91">
        <f t="shared" si="7"/>
        <v>0</v>
      </c>
      <c r="L95" s="91">
        <f t="shared" si="7"/>
        <v>0</v>
      </c>
      <c r="M95" s="91">
        <f t="shared" si="7"/>
        <v>0</v>
      </c>
      <c r="P95" s="72"/>
      <c r="Q95" s="94"/>
      <c r="S95" s="72"/>
      <c r="V95" s="72"/>
    </row>
    <row r="96" spans="1:22" x14ac:dyDescent="0.25">
      <c r="A96" s="39" t="s">
        <v>95</v>
      </c>
      <c r="B96" s="71" t="s">
        <v>668</v>
      </c>
      <c r="D96" s="76" t="str">
        <f t="shared" si="5"/>
        <v>No</v>
      </c>
      <c r="E96" s="91">
        <v>0</v>
      </c>
      <c r="F96" s="91">
        <f>IFERROR(VLOOKUP(A:A,'2023 CEP List'!A:G,7,FALSE),0)</f>
        <v>0</v>
      </c>
      <c r="G96" s="91">
        <f>IFERROR(VLOOKUP(A:A,'2024 CEP List'!A:G,7,FALSE),0)</f>
        <v>0</v>
      </c>
      <c r="H96" s="91">
        <f>IFERROR(VLOOKUP(A:A,'2025 CEP List'!A:G,7,FALSE),0)</f>
        <v>0</v>
      </c>
      <c r="I96" s="91">
        <f>IFERROR(VLOOKUP(A:A,'2026 CEP List'!A:G,7,FALSE),0)</f>
        <v>0</v>
      </c>
      <c r="J96" s="91">
        <f t="shared" si="7"/>
        <v>0</v>
      </c>
      <c r="K96" s="91">
        <f t="shared" si="7"/>
        <v>0</v>
      </c>
      <c r="L96" s="91">
        <f t="shared" si="7"/>
        <v>0</v>
      </c>
      <c r="M96" s="91">
        <f t="shared" si="7"/>
        <v>0</v>
      </c>
      <c r="P96" s="72"/>
      <c r="Q96" s="94"/>
      <c r="S96" s="72"/>
    </row>
    <row r="97" spans="1:19" x14ac:dyDescent="0.25">
      <c r="A97" s="39" t="s">
        <v>96</v>
      </c>
      <c r="B97" s="71" t="s">
        <v>669</v>
      </c>
      <c r="D97" s="76" t="str">
        <f t="shared" si="5"/>
        <v>No</v>
      </c>
      <c r="E97" s="91">
        <v>0</v>
      </c>
      <c r="F97" s="91">
        <f>IFERROR(VLOOKUP(A:A,'2023 CEP List'!A:G,7,FALSE),0)</f>
        <v>0</v>
      </c>
      <c r="G97" s="91">
        <f>IFERROR(VLOOKUP(A:A,'2024 CEP List'!A:G,7,FALSE),0)</f>
        <v>0</v>
      </c>
      <c r="H97" s="91">
        <f>IFERROR(VLOOKUP(A:A,'2025 CEP List'!A:G,7,FALSE),0)</f>
        <v>0</v>
      </c>
      <c r="I97" s="91">
        <f>IFERROR(VLOOKUP(A:A,'2026 CEP List'!A:G,7,FALSE),0)</f>
        <v>0</v>
      </c>
      <c r="J97" s="91">
        <f t="shared" si="7"/>
        <v>0</v>
      </c>
      <c r="K97" s="91">
        <f t="shared" si="7"/>
        <v>0</v>
      </c>
      <c r="L97" s="91">
        <f t="shared" si="7"/>
        <v>0</v>
      </c>
      <c r="M97" s="91">
        <f t="shared" si="7"/>
        <v>0</v>
      </c>
      <c r="P97" s="72"/>
      <c r="Q97" s="94"/>
      <c r="S97" s="72"/>
    </row>
    <row r="98" spans="1:19" x14ac:dyDescent="0.25">
      <c r="A98" s="39" t="s">
        <v>97</v>
      </c>
      <c r="B98" s="71" t="s">
        <v>670</v>
      </c>
      <c r="D98" s="76" t="str">
        <f t="shared" si="5"/>
        <v>No</v>
      </c>
      <c r="E98" s="91">
        <v>0</v>
      </c>
      <c r="F98" s="91">
        <f>IFERROR(VLOOKUP(A:A,'2023 CEP List'!A:G,7,FALSE),0)</f>
        <v>0</v>
      </c>
      <c r="G98" s="91">
        <f>IFERROR(VLOOKUP(A:A,'2024 CEP List'!A:G,7,FALSE),0)</f>
        <v>0</v>
      </c>
      <c r="H98" s="91">
        <f>IFERROR(VLOOKUP(A:A,'2025 CEP List'!A:G,7,FALSE),0)</f>
        <v>0</v>
      </c>
      <c r="I98" s="91">
        <f>IFERROR(VLOOKUP(A:A,'2026 CEP List'!A:G,7,FALSE),0)</f>
        <v>0</v>
      </c>
      <c r="J98" s="91">
        <f t="shared" si="7"/>
        <v>0</v>
      </c>
      <c r="K98" s="91">
        <f t="shared" si="7"/>
        <v>0</v>
      </c>
      <c r="L98" s="91">
        <f t="shared" si="7"/>
        <v>0</v>
      </c>
      <c r="M98" s="91">
        <f t="shared" si="7"/>
        <v>0</v>
      </c>
      <c r="P98" s="72"/>
      <c r="Q98" s="94"/>
      <c r="S98" s="72"/>
    </row>
    <row r="99" spans="1:19" x14ac:dyDescent="0.25">
      <c r="A99" s="39" t="s">
        <v>98</v>
      </c>
      <c r="B99" s="71" t="s">
        <v>671</v>
      </c>
      <c r="D99" s="76" t="str">
        <f t="shared" si="5"/>
        <v>No</v>
      </c>
      <c r="E99" s="91">
        <v>0</v>
      </c>
      <c r="F99" s="91">
        <f>IFERROR(VLOOKUP(A:A,'2023 CEP List'!A:G,7,FALSE),0)</f>
        <v>0</v>
      </c>
      <c r="G99" s="91">
        <f>IFERROR(VLOOKUP(A:A,'2024 CEP List'!A:G,7,FALSE),0)</f>
        <v>0</v>
      </c>
      <c r="H99" s="91">
        <f>IFERROR(VLOOKUP(A:A,'2025 CEP List'!A:G,7,FALSE),0)</f>
        <v>0</v>
      </c>
      <c r="I99" s="91">
        <f>IFERROR(VLOOKUP(A:A,'2026 CEP List'!A:G,7,FALSE),0)</f>
        <v>0</v>
      </c>
      <c r="J99" s="91">
        <f t="shared" ref="J99:M114" si="8">I99</f>
        <v>0</v>
      </c>
      <c r="K99" s="91">
        <f t="shared" si="8"/>
        <v>0</v>
      </c>
      <c r="L99" s="91">
        <f t="shared" si="8"/>
        <v>0</v>
      </c>
      <c r="M99" s="91">
        <f t="shared" si="8"/>
        <v>0</v>
      </c>
      <c r="P99" s="72"/>
      <c r="Q99" s="94"/>
      <c r="S99" s="72"/>
    </row>
    <row r="100" spans="1:19" x14ac:dyDescent="0.25">
      <c r="A100" s="39" t="s">
        <v>99</v>
      </c>
      <c r="B100" s="71" t="s">
        <v>672</v>
      </c>
      <c r="D100" s="76" t="str">
        <f t="shared" si="5"/>
        <v>No</v>
      </c>
      <c r="E100" s="91">
        <v>0</v>
      </c>
      <c r="F100" s="91">
        <f>IFERROR(VLOOKUP(A:A,'2023 CEP List'!A:G,7,FALSE),0)</f>
        <v>0</v>
      </c>
      <c r="G100" s="91">
        <f>IFERROR(VLOOKUP(A:A,'2024 CEP List'!A:G,7,FALSE),0)</f>
        <v>0</v>
      </c>
      <c r="H100" s="91">
        <f>IFERROR(VLOOKUP(A:A,'2025 CEP List'!A:G,7,FALSE),0)</f>
        <v>0</v>
      </c>
      <c r="I100" s="91">
        <f>IFERROR(VLOOKUP(A:A,'2026 CEP List'!A:G,7,FALSE),0)</f>
        <v>0</v>
      </c>
      <c r="J100" s="91">
        <f t="shared" si="8"/>
        <v>0</v>
      </c>
      <c r="K100" s="91">
        <f t="shared" si="8"/>
        <v>0</v>
      </c>
      <c r="L100" s="91">
        <f t="shared" si="8"/>
        <v>0</v>
      </c>
      <c r="M100" s="91">
        <f t="shared" si="8"/>
        <v>0</v>
      </c>
      <c r="P100" s="72"/>
      <c r="Q100" s="94"/>
      <c r="S100" s="72"/>
    </row>
    <row r="101" spans="1:19" x14ac:dyDescent="0.25">
      <c r="A101" s="39" t="s">
        <v>100</v>
      </c>
      <c r="B101" s="71" t="s">
        <v>673</v>
      </c>
      <c r="D101" s="76" t="str">
        <f t="shared" si="5"/>
        <v>No</v>
      </c>
      <c r="E101" s="91">
        <v>0</v>
      </c>
      <c r="F101" s="91">
        <f>IFERROR(VLOOKUP(A:A,'2023 CEP List'!A:G,7,FALSE),0)</f>
        <v>0</v>
      </c>
      <c r="G101" s="91">
        <f>IFERROR(VLOOKUP(A:A,'2024 CEP List'!A:G,7,FALSE),0)</f>
        <v>0</v>
      </c>
      <c r="H101" s="91">
        <f>IFERROR(VLOOKUP(A:A,'2025 CEP List'!A:G,7,FALSE),0)</f>
        <v>0</v>
      </c>
      <c r="I101" s="91">
        <f>IFERROR(VLOOKUP(A:A,'2026 CEP List'!A:G,7,FALSE),0)</f>
        <v>0</v>
      </c>
      <c r="J101" s="91">
        <f t="shared" si="8"/>
        <v>0</v>
      </c>
      <c r="K101" s="91">
        <f t="shared" si="8"/>
        <v>0</v>
      </c>
      <c r="L101" s="91">
        <f t="shared" si="8"/>
        <v>0</v>
      </c>
      <c r="M101" s="91">
        <f t="shared" si="8"/>
        <v>0</v>
      </c>
      <c r="P101" s="72"/>
      <c r="Q101" s="94"/>
      <c r="S101" s="72"/>
    </row>
    <row r="102" spans="1:19" x14ac:dyDescent="0.25">
      <c r="A102" s="39" t="s">
        <v>101</v>
      </c>
      <c r="B102" s="71" t="s">
        <v>674</v>
      </c>
      <c r="D102" s="76" t="str">
        <f t="shared" si="5"/>
        <v>No</v>
      </c>
      <c r="E102" s="91">
        <v>0</v>
      </c>
      <c r="F102" s="91">
        <f>IFERROR(VLOOKUP(A:A,'2023 CEP List'!A:G,7,FALSE),0)</f>
        <v>0</v>
      </c>
      <c r="G102" s="91">
        <f>IFERROR(VLOOKUP(A:A,'2024 CEP List'!A:G,7,FALSE),0)</f>
        <v>0</v>
      </c>
      <c r="H102" s="91">
        <f>IFERROR(VLOOKUP(A:A,'2025 CEP List'!A:G,7,FALSE),0)</f>
        <v>0</v>
      </c>
      <c r="I102" s="91">
        <f>IFERROR(VLOOKUP(A:A,'2026 CEP List'!A:G,7,FALSE),0)</f>
        <v>0</v>
      </c>
      <c r="J102" s="91">
        <f t="shared" si="8"/>
        <v>0</v>
      </c>
      <c r="K102" s="91">
        <f t="shared" si="8"/>
        <v>0</v>
      </c>
      <c r="L102" s="91">
        <f t="shared" si="8"/>
        <v>0</v>
      </c>
      <c r="M102" s="91">
        <f t="shared" si="8"/>
        <v>0</v>
      </c>
      <c r="P102" s="72"/>
      <c r="Q102" s="94"/>
      <c r="S102" s="72"/>
    </row>
    <row r="103" spans="1:19" x14ac:dyDescent="0.25">
      <c r="A103" s="39" t="s">
        <v>102</v>
      </c>
      <c r="B103" s="71" t="s">
        <v>675</v>
      </c>
      <c r="D103" s="76" t="str">
        <f t="shared" si="5"/>
        <v>No</v>
      </c>
      <c r="E103" s="91">
        <v>0</v>
      </c>
      <c r="F103" s="91">
        <f>IFERROR(VLOOKUP(A:A,'2023 CEP List'!A:G,7,FALSE),0)</f>
        <v>0</v>
      </c>
      <c r="G103" s="91">
        <f>IFERROR(VLOOKUP(A:A,'2024 CEP List'!A:G,7,FALSE),0)</f>
        <v>0</v>
      </c>
      <c r="H103" s="91">
        <f>IFERROR(VLOOKUP(A:A,'2025 CEP List'!A:G,7,FALSE),0)</f>
        <v>0</v>
      </c>
      <c r="I103" s="91">
        <f>IFERROR(VLOOKUP(A:A,'2026 CEP List'!A:G,7,FALSE),0)</f>
        <v>0</v>
      </c>
      <c r="J103" s="91">
        <f t="shared" si="8"/>
        <v>0</v>
      </c>
      <c r="K103" s="91">
        <f t="shared" si="8"/>
        <v>0</v>
      </c>
      <c r="L103" s="91">
        <f t="shared" si="8"/>
        <v>0</v>
      </c>
      <c r="M103" s="91">
        <f t="shared" si="8"/>
        <v>0</v>
      </c>
      <c r="P103" s="72"/>
      <c r="Q103" s="94"/>
      <c r="S103" s="72"/>
    </row>
    <row r="104" spans="1:19" x14ac:dyDescent="0.25">
      <c r="A104" s="39" t="s">
        <v>103</v>
      </c>
      <c r="B104" s="71" t="s">
        <v>676</v>
      </c>
      <c r="D104" s="76" t="str">
        <f t="shared" si="5"/>
        <v>No</v>
      </c>
      <c r="E104" s="91">
        <v>0</v>
      </c>
      <c r="F104" s="91">
        <f>IFERROR(VLOOKUP(A:A,'2023 CEP List'!A:G,7,FALSE),0)</f>
        <v>0</v>
      </c>
      <c r="G104" s="91">
        <f>IFERROR(VLOOKUP(A:A,'2024 CEP List'!A:G,7,FALSE),0)</f>
        <v>0</v>
      </c>
      <c r="H104" s="91">
        <f>IFERROR(VLOOKUP(A:A,'2025 CEP List'!A:G,7,FALSE),0)</f>
        <v>0</v>
      </c>
      <c r="I104" s="91">
        <f>IFERROR(VLOOKUP(A:A,'2026 CEP List'!A:G,7,FALSE),0)</f>
        <v>0</v>
      </c>
      <c r="J104" s="91">
        <f t="shared" si="8"/>
        <v>0</v>
      </c>
      <c r="K104" s="91">
        <f t="shared" si="8"/>
        <v>0</v>
      </c>
      <c r="L104" s="91">
        <f t="shared" si="8"/>
        <v>0</v>
      </c>
      <c r="M104" s="91">
        <f t="shared" si="8"/>
        <v>0</v>
      </c>
      <c r="P104" s="72"/>
      <c r="Q104" s="94"/>
      <c r="S104" s="72"/>
    </row>
    <row r="105" spans="1:19" x14ac:dyDescent="0.25">
      <c r="A105" s="39" t="s">
        <v>104</v>
      </c>
      <c r="B105" s="71" t="s">
        <v>677</v>
      </c>
      <c r="D105" s="76" t="str">
        <f t="shared" si="5"/>
        <v>No</v>
      </c>
      <c r="E105" s="91">
        <v>0</v>
      </c>
      <c r="F105" s="91">
        <f>IFERROR(VLOOKUP(A:A,'2023 CEP List'!A:G,7,FALSE),0)</f>
        <v>0</v>
      </c>
      <c r="G105" s="91">
        <f>IFERROR(VLOOKUP(A:A,'2024 CEP List'!A:G,7,FALSE),0)</f>
        <v>0</v>
      </c>
      <c r="H105" s="91">
        <f>IFERROR(VLOOKUP(A:A,'2025 CEP List'!A:G,7,FALSE),0)</f>
        <v>0</v>
      </c>
      <c r="I105" s="91">
        <f>IFERROR(VLOOKUP(A:A,'2026 CEP List'!A:G,7,FALSE),0)</f>
        <v>0</v>
      </c>
      <c r="J105" s="91">
        <f t="shared" si="8"/>
        <v>0</v>
      </c>
      <c r="K105" s="91">
        <f t="shared" si="8"/>
        <v>0</v>
      </c>
      <c r="L105" s="91">
        <f t="shared" si="8"/>
        <v>0</v>
      </c>
      <c r="M105" s="91">
        <f t="shared" si="8"/>
        <v>0</v>
      </c>
      <c r="P105" s="72"/>
      <c r="Q105" s="94"/>
    </row>
    <row r="106" spans="1:19" x14ac:dyDescent="0.25">
      <c r="A106" s="39" t="s">
        <v>105</v>
      </c>
      <c r="B106" s="71" t="s">
        <v>678</v>
      </c>
      <c r="D106" s="76" t="str">
        <f t="shared" si="5"/>
        <v>No</v>
      </c>
      <c r="E106" s="91">
        <v>0</v>
      </c>
      <c r="F106" s="91">
        <f>IFERROR(VLOOKUP(A:A,'2023 CEP List'!A:G,7,FALSE),0)</f>
        <v>0</v>
      </c>
      <c r="G106" s="91">
        <f>IFERROR(VLOOKUP(A:A,'2024 CEP List'!A:G,7,FALSE),0)</f>
        <v>0</v>
      </c>
      <c r="H106" s="91">
        <f>IFERROR(VLOOKUP(A:A,'2025 CEP List'!A:G,7,FALSE),0)</f>
        <v>0</v>
      </c>
      <c r="I106" s="91">
        <f>IFERROR(VLOOKUP(A:A,'2026 CEP List'!A:G,7,FALSE),0)</f>
        <v>0</v>
      </c>
      <c r="J106" s="91">
        <f t="shared" si="8"/>
        <v>0</v>
      </c>
      <c r="K106" s="91">
        <f t="shared" si="8"/>
        <v>0</v>
      </c>
      <c r="L106" s="91">
        <f t="shared" si="8"/>
        <v>0</v>
      </c>
      <c r="M106" s="91">
        <f t="shared" si="8"/>
        <v>0</v>
      </c>
      <c r="P106" s="72"/>
      <c r="Q106" s="94"/>
    </row>
    <row r="107" spans="1:19" x14ac:dyDescent="0.25">
      <c r="A107" s="39" t="s">
        <v>508</v>
      </c>
      <c r="B107" s="71" t="s">
        <v>679</v>
      </c>
      <c r="D107" s="76" t="str">
        <f t="shared" si="5"/>
        <v>No</v>
      </c>
      <c r="E107" s="91">
        <v>0</v>
      </c>
      <c r="F107" s="91">
        <f>IFERROR(VLOOKUP(A:A,'2023 CEP List'!A:G,7,FALSE),0)</f>
        <v>0</v>
      </c>
      <c r="G107" s="91">
        <f>IFERROR(VLOOKUP(A:A,'2024 CEP List'!A:G,7,FALSE),0)</f>
        <v>0</v>
      </c>
      <c r="H107" s="91">
        <f>IFERROR(VLOOKUP(A:A,'2025 CEP List'!A:G,7,FALSE),0)</f>
        <v>0</v>
      </c>
      <c r="I107" s="91">
        <f>IFERROR(VLOOKUP(A:A,'2026 CEP List'!A:G,7,FALSE),0)</f>
        <v>0</v>
      </c>
      <c r="J107" s="91">
        <f t="shared" si="8"/>
        <v>0</v>
      </c>
      <c r="K107" s="91">
        <f t="shared" si="8"/>
        <v>0</v>
      </c>
      <c r="L107" s="91">
        <f t="shared" si="8"/>
        <v>0</v>
      </c>
      <c r="M107" s="91">
        <f t="shared" si="8"/>
        <v>0</v>
      </c>
      <c r="P107" s="72"/>
      <c r="Q107" s="94"/>
    </row>
    <row r="108" spans="1:19" x14ac:dyDescent="0.25">
      <c r="A108" s="39" t="s">
        <v>106</v>
      </c>
      <c r="B108" s="71" t="s">
        <v>680</v>
      </c>
      <c r="D108" s="76" t="str">
        <f t="shared" si="5"/>
        <v>No</v>
      </c>
      <c r="E108" s="91">
        <v>0</v>
      </c>
      <c r="F108" s="91">
        <f>IFERROR(VLOOKUP(A:A,'2023 CEP List'!A:G,7,FALSE),0)</f>
        <v>0</v>
      </c>
      <c r="G108" s="91">
        <f>IFERROR(VLOOKUP(A:A,'2024 CEP List'!A:G,7,FALSE),0)</f>
        <v>0</v>
      </c>
      <c r="H108" s="91">
        <f>IFERROR(VLOOKUP(A:A,'2025 CEP List'!A:G,7,FALSE),0)</f>
        <v>0</v>
      </c>
      <c r="I108" s="91">
        <f>IFERROR(VLOOKUP(A:A,'2026 CEP List'!A:G,7,FALSE),0)</f>
        <v>0</v>
      </c>
      <c r="J108" s="91">
        <f t="shared" si="8"/>
        <v>0</v>
      </c>
      <c r="K108" s="91">
        <f t="shared" si="8"/>
        <v>0</v>
      </c>
      <c r="L108" s="91">
        <f t="shared" si="8"/>
        <v>0</v>
      </c>
      <c r="M108" s="91">
        <f t="shared" si="8"/>
        <v>0</v>
      </c>
      <c r="P108" s="72"/>
      <c r="Q108" s="94"/>
    </row>
    <row r="109" spans="1:19" x14ac:dyDescent="0.25">
      <c r="A109" s="39" t="s">
        <v>107</v>
      </c>
      <c r="B109" s="71" t="s">
        <v>681</v>
      </c>
      <c r="D109" s="76" t="str">
        <f t="shared" si="5"/>
        <v>No</v>
      </c>
      <c r="E109" s="91">
        <v>0</v>
      </c>
      <c r="F109" s="91">
        <f>IFERROR(VLOOKUP(A:A,'2023 CEP List'!A:G,7,FALSE),0)</f>
        <v>0</v>
      </c>
      <c r="G109" s="91">
        <f>IFERROR(VLOOKUP(A:A,'2024 CEP List'!A:G,7,FALSE),0)</f>
        <v>0</v>
      </c>
      <c r="H109" s="91">
        <f>IFERROR(VLOOKUP(A:A,'2025 CEP List'!A:G,7,FALSE),0)</f>
        <v>0</v>
      </c>
      <c r="I109" s="91">
        <f>IFERROR(VLOOKUP(A:A,'2026 CEP List'!A:G,7,FALSE),0)</f>
        <v>0</v>
      </c>
      <c r="J109" s="91">
        <f t="shared" si="8"/>
        <v>0</v>
      </c>
      <c r="K109" s="91">
        <f t="shared" si="8"/>
        <v>0</v>
      </c>
      <c r="L109" s="91">
        <f t="shared" si="8"/>
        <v>0</v>
      </c>
      <c r="M109" s="91">
        <f t="shared" si="8"/>
        <v>0</v>
      </c>
      <c r="P109" s="72"/>
      <c r="Q109" s="94"/>
    </row>
    <row r="110" spans="1:19" x14ac:dyDescent="0.25">
      <c r="A110" s="39" t="s">
        <v>108</v>
      </c>
      <c r="B110" s="71" t="s">
        <v>682</v>
      </c>
      <c r="D110" s="76" t="str">
        <f t="shared" si="5"/>
        <v>No</v>
      </c>
      <c r="E110" s="91">
        <v>0</v>
      </c>
      <c r="F110" s="91">
        <f>IFERROR(VLOOKUP(A:A,'2023 CEP List'!A:G,7,FALSE),0)</f>
        <v>0</v>
      </c>
      <c r="G110" s="91">
        <f>IFERROR(VLOOKUP(A:A,'2024 CEP List'!A:G,7,FALSE),0)</f>
        <v>0</v>
      </c>
      <c r="H110" s="91">
        <f>IFERROR(VLOOKUP(A:A,'2025 CEP List'!A:G,7,FALSE),0)</f>
        <v>0</v>
      </c>
      <c r="I110" s="91">
        <f>IFERROR(VLOOKUP(A:A,'2026 CEP List'!A:G,7,FALSE),0)</f>
        <v>0</v>
      </c>
      <c r="J110" s="91">
        <f t="shared" si="8"/>
        <v>0</v>
      </c>
      <c r="K110" s="91">
        <f t="shared" si="8"/>
        <v>0</v>
      </c>
      <c r="L110" s="91">
        <f t="shared" si="8"/>
        <v>0</v>
      </c>
      <c r="M110" s="91">
        <f t="shared" si="8"/>
        <v>0</v>
      </c>
      <c r="P110" s="72"/>
      <c r="Q110" s="94"/>
    </row>
    <row r="111" spans="1:19" x14ac:dyDescent="0.25">
      <c r="A111" s="39" t="s">
        <v>109</v>
      </c>
      <c r="B111" s="71" t="s">
        <v>683</v>
      </c>
      <c r="D111" s="76" t="str">
        <f t="shared" si="5"/>
        <v>No</v>
      </c>
      <c r="E111" s="91">
        <v>0</v>
      </c>
      <c r="F111" s="91">
        <f>IFERROR(VLOOKUP(A:A,'2023 CEP List'!A:G,7,FALSE),0)</f>
        <v>0</v>
      </c>
      <c r="G111" s="91">
        <f>IFERROR(VLOOKUP(A:A,'2024 CEP List'!A:G,7,FALSE),0)</f>
        <v>0</v>
      </c>
      <c r="H111" s="91">
        <f>IFERROR(VLOOKUP(A:A,'2025 CEP List'!A:G,7,FALSE),0)</f>
        <v>0</v>
      </c>
      <c r="I111" s="91">
        <f>IFERROR(VLOOKUP(A:A,'2026 CEP List'!A:G,7,FALSE),0)</f>
        <v>0</v>
      </c>
      <c r="J111" s="91">
        <f t="shared" si="8"/>
        <v>0</v>
      </c>
      <c r="K111" s="91">
        <f t="shared" si="8"/>
        <v>0</v>
      </c>
      <c r="L111" s="91">
        <f t="shared" si="8"/>
        <v>0</v>
      </c>
      <c r="M111" s="91">
        <f t="shared" si="8"/>
        <v>0</v>
      </c>
      <c r="P111" s="72"/>
      <c r="Q111" s="94"/>
    </row>
    <row r="112" spans="1:19" x14ac:dyDescent="0.25">
      <c r="A112" s="39" t="s">
        <v>110</v>
      </c>
      <c r="B112" s="71" t="s">
        <v>684</v>
      </c>
      <c r="D112" s="76" t="str">
        <f t="shared" si="5"/>
        <v>No</v>
      </c>
      <c r="E112" s="91">
        <v>0</v>
      </c>
      <c r="F112" s="91">
        <f>IFERROR(VLOOKUP(A:A,'2023 CEP List'!A:G,7,FALSE),0)</f>
        <v>0</v>
      </c>
      <c r="G112" s="91">
        <f>IFERROR(VLOOKUP(A:A,'2024 CEP List'!A:G,7,FALSE),0)</f>
        <v>0</v>
      </c>
      <c r="H112" s="91">
        <f>IFERROR(VLOOKUP(A:A,'2025 CEP List'!A:G,7,FALSE),0)</f>
        <v>0</v>
      </c>
      <c r="I112" s="91">
        <f>IFERROR(VLOOKUP(A:A,'2026 CEP List'!A:G,7,FALSE),0)</f>
        <v>0</v>
      </c>
      <c r="J112" s="91">
        <f t="shared" si="8"/>
        <v>0</v>
      </c>
      <c r="K112" s="91">
        <f t="shared" si="8"/>
        <v>0</v>
      </c>
      <c r="L112" s="91">
        <f t="shared" si="8"/>
        <v>0</v>
      </c>
      <c r="M112" s="91">
        <f t="shared" si="8"/>
        <v>0</v>
      </c>
      <c r="P112" s="72"/>
      <c r="Q112" s="94"/>
    </row>
    <row r="113" spans="1:17" x14ac:dyDescent="0.25">
      <c r="A113" s="39" t="s">
        <v>111</v>
      </c>
      <c r="B113" s="71" t="s">
        <v>685</v>
      </c>
      <c r="D113" s="76" t="str">
        <f t="shared" si="5"/>
        <v>No</v>
      </c>
      <c r="E113" s="91">
        <v>0</v>
      </c>
      <c r="F113" s="91">
        <f>IFERROR(VLOOKUP(A:A,'2023 CEP List'!A:G,7,FALSE),0)</f>
        <v>0</v>
      </c>
      <c r="G113" s="91">
        <f>IFERROR(VLOOKUP(A:A,'2024 CEP List'!A:G,7,FALSE),0)</f>
        <v>0</v>
      </c>
      <c r="H113" s="91">
        <f>IFERROR(VLOOKUP(A:A,'2025 CEP List'!A:G,7,FALSE),0)</f>
        <v>0</v>
      </c>
      <c r="I113" s="91">
        <f>IFERROR(VLOOKUP(A:A,'2026 CEP List'!A:G,7,FALSE),0)</f>
        <v>0</v>
      </c>
      <c r="J113" s="91">
        <f t="shared" si="8"/>
        <v>0</v>
      </c>
      <c r="K113" s="91">
        <f t="shared" si="8"/>
        <v>0</v>
      </c>
      <c r="L113" s="91">
        <f t="shared" si="8"/>
        <v>0</v>
      </c>
      <c r="M113" s="91">
        <f t="shared" si="8"/>
        <v>0</v>
      </c>
      <c r="P113" s="72"/>
      <c r="Q113" s="94"/>
    </row>
    <row r="114" spans="1:17" x14ac:dyDescent="0.25">
      <c r="A114" s="39" t="s">
        <v>112</v>
      </c>
      <c r="B114" s="71" t="s">
        <v>686</v>
      </c>
      <c r="D114" s="76" t="str">
        <f t="shared" si="5"/>
        <v>No</v>
      </c>
      <c r="E114" s="91">
        <v>0</v>
      </c>
      <c r="F114" s="91">
        <f>IFERROR(VLOOKUP(A:A,'2023 CEP List'!A:G,7,FALSE),0)</f>
        <v>0</v>
      </c>
      <c r="G114" s="91">
        <f>IFERROR(VLOOKUP(A:A,'2024 CEP List'!A:G,7,FALSE),0)</f>
        <v>0</v>
      </c>
      <c r="H114" s="91">
        <f>IFERROR(VLOOKUP(A:A,'2025 CEP List'!A:G,7,FALSE),0)</f>
        <v>0</v>
      </c>
      <c r="I114" s="91">
        <f>IFERROR(VLOOKUP(A:A,'2026 CEP List'!A:G,7,FALSE),0)</f>
        <v>0</v>
      </c>
      <c r="J114" s="91">
        <f t="shared" si="8"/>
        <v>0</v>
      </c>
      <c r="K114" s="91">
        <f t="shared" si="8"/>
        <v>0</v>
      </c>
      <c r="L114" s="91">
        <f t="shared" si="8"/>
        <v>0</v>
      </c>
      <c r="M114" s="91">
        <f t="shared" si="8"/>
        <v>0</v>
      </c>
      <c r="P114" s="72"/>
      <c r="Q114" s="94"/>
    </row>
    <row r="115" spans="1:17" x14ac:dyDescent="0.25">
      <c r="A115" s="39" t="s">
        <v>113</v>
      </c>
      <c r="B115" s="71" t="s">
        <v>687</v>
      </c>
      <c r="C115" s="76">
        <v>2016</v>
      </c>
      <c r="D115" s="76" t="str">
        <f t="shared" si="5"/>
        <v>Yes</v>
      </c>
      <c r="E115" s="91">
        <v>0.58919999999999995</v>
      </c>
      <c r="F115" s="91">
        <f>IFERROR(VLOOKUP(A:A,'2023 CEP List'!A:G,7,FALSE),0)</f>
        <v>0.58919999999999995</v>
      </c>
      <c r="G115" s="91">
        <f>IFERROR(VLOOKUP(A:A,'2024 CEP List'!A:G,7,FALSE),0)</f>
        <v>0.58919999999999995</v>
      </c>
      <c r="H115" s="91">
        <f>IFERROR(VLOOKUP(A:A,'2025 CEP List'!A:G,7,FALSE),0)</f>
        <v>0.58919999999999995</v>
      </c>
      <c r="I115" s="91">
        <f>IFERROR(VLOOKUP(A:A,'2026 CEP List'!A:G,7,FALSE),0)</f>
        <v>0.58919999999999995</v>
      </c>
      <c r="J115" s="91">
        <f t="shared" ref="J115:M130" si="9">I115</f>
        <v>0.58919999999999995</v>
      </c>
      <c r="K115" s="91">
        <f t="shared" si="9"/>
        <v>0.58919999999999995</v>
      </c>
      <c r="L115" s="91">
        <f t="shared" si="9"/>
        <v>0.58919999999999995</v>
      </c>
      <c r="M115" s="91">
        <f t="shared" si="9"/>
        <v>0.58919999999999995</v>
      </c>
      <c r="P115" s="72"/>
      <c r="Q115" s="94"/>
    </row>
    <row r="116" spans="1:17" x14ac:dyDescent="0.25">
      <c r="A116" s="39" t="s">
        <v>509</v>
      </c>
      <c r="B116" s="71" t="s">
        <v>688</v>
      </c>
      <c r="D116" s="76" t="str">
        <f t="shared" si="5"/>
        <v>No</v>
      </c>
      <c r="E116" s="91">
        <v>0</v>
      </c>
      <c r="F116" s="91">
        <f>IFERROR(VLOOKUP(A:A,'2023 CEP List'!A:G,7,FALSE),0)</f>
        <v>0</v>
      </c>
      <c r="G116" s="91">
        <f>IFERROR(VLOOKUP(A:A,'2024 CEP List'!A:G,7,FALSE),0)</f>
        <v>0</v>
      </c>
      <c r="H116" s="91">
        <f>IFERROR(VLOOKUP(A:A,'2025 CEP List'!A:G,7,FALSE),0)</f>
        <v>0</v>
      </c>
      <c r="I116" s="91">
        <f>IFERROR(VLOOKUP(A:A,'2026 CEP List'!A:G,7,FALSE),0)</f>
        <v>0</v>
      </c>
      <c r="J116" s="91">
        <f t="shared" si="9"/>
        <v>0</v>
      </c>
      <c r="K116" s="91">
        <f t="shared" si="9"/>
        <v>0</v>
      </c>
      <c r="L116" s="91">
        <f t="shared" si="9"/>
        <v>0</v>
      </c>
      <c r="M116" s="91">
        <f t="shared" si="9"/>
        <v>0</v>
      </c>
      <c r="P116" s="72"/>
      <c r="Q116" s="94"/>
    </row>
    <row r="117" spans="1:17" x14ac:dyDescent="0.25">
      <c r="A117" s="39" t="s">
        <v>114</v>
      </c>
      <c r="B117" s="71" t="s">
        <v>689</v>
      </c>
      <c r="C117" s="71">
        <v>2020</v>
      </c>
      <c r="D117" s="76" t="str">
        <f t="shared" si="5"/>
        <v>Yes</v>
      </c>
      <c r="E117" s="91">
        <v>1.0355000000000001</v>
      </c>
      <c r="F117" s="91">
        <f>IFERROR(VLOOKUP(A:A,'2023 CEP List'!A:G,7,FALSE),0)</f>
        <v>1.0355000000000001</v>
      </c>
      <c r="G117" s="91">
        <f>IFERROR(VLOOKUP(A:A,'2024 CEP List'!A:G,7,FALSE),0)</f>
        <v>1.0355000000000001</v>
      </c>
      <c r="H117" s="91">
        <f>IFERROR(VLOOKUP(A:A,'2025 CEP List'!A:G,7,FALSE),0)</f>
        <v>1.0355000000000001</v>
      </c>
      <c r="I117" s="91">
        <f>IFERROR(VLOOKUP(A:A,'2026 CEP List'!A:G,7,FALSE),0)</f>
        <v>1.0355000000000001</v>
      </c>
      <c r="J117" s="91">
        <f t="shared" si="9"/>
        <v>1.0355000000000001</v>
      </c>
      <c r="K117" s="91">
        <f t="shared" si="9"/>
        <v>1.0355000000000001</v>
      </c>
      <c r="L117" s="91">
        <f t="shared" si="9"/>
        <v>1.0355000000000001</v>
      </c>
      <c r="M117" s="91">
        <f t="shared" si="9"/>
        <v>1.0355000000000001</v>
      </c>
      <c r="P117" s="72"/>
      <c r="Q117" s="94"/>
    </row>
    <row r="118" spans="1:17" x14ac:dyDescent="0.25">
      <c r="A118" s="39" t="s">
        <v>115</v>
      </c>
      <c r="B118" s="71" t="s">
        <v>690</v>
      </c>
      <c r="D118" s="76" t="str">
        <f t="shared" si="5"/>
        <v>No</v>
      </c>
      <c r="E118" s="91">
        <v>0</v>
      </c>
      <c r="F118" s="91">
        <f>IFERROR(VLOOKUP(A:A,'2023 CEP List'!A:G,7,FALSE),0)</f>
        <v>0</v>
      </c>
      <c r="G118" s="91">
        <f>IFERROR(VLOOKUP(A:A,'2024 CEP List'!A:G,7,FALSE),0)</f>
        <v>0</v>
      </c>
      <c r="H118" s="91">
        <f>IFERROR(VLOOKUP(A:A,'2025 CEP List'!A:G,7,FALSE),0)</f>
        <v>0</v>
      </c>
      <c r="I118" s="91">
        <f>IFERROR(VLOOKUP(A:A,'2026 CEP List'!A:G,7,FALSE),0)</f>
        <v>0</v>
      </c>
      <c r="J118" s="91">
        <f t="shared" si="9"/>
        <v>0</v>
      </c>
      <c r="K118" s="91">
        <f t="shared" si="9"/>
        <v>0</v>
      </c>
      <c r="L118" s="91">
        <f t="shared" si="9"/>
        <v>0</v>
      </c>
      <c r="M118" s="91">
        <f t="shared" si="9"/>
        <v>0</v>
      </c>
      <c r="P118" s="72"/>
      <c r="Q118" s="94"/>
    </row>
    <row r="119" spans="1:17" x14ac:dyDescent="0.25">
      <c r="A119" s="39" t="s">
        <v>116</v>
      </c>
      <c r="B119" s="71" t="s">
        <v>691</v>
      </c>
      <c r="D119" s="76" t="str">
        <f t="shared" si="5"/>
        <v>No</v>
      </c>
      <c r="E119" s="91">
        <v>0</v>
      </c>
      <c r="F119" s="91">
        <f>IFERROR(VLOOKUP(A:A,'2023 CEP List'!A:G,7,FALSE),0)</f>
        <v>0</v>
      </c>
      <c r="G119" s="91">
        <f>IFERROR(VLOOKUP(A:A,'2024 CEP List'!A:G,7,FALSE),0)</f>
        <v>0</v>
      </c>
      <c r="H119" s="91">
        <f>IFERROR(VLOOKUP(A:A,'2025 CEP List'!A:G,7,FALSE),0)</f>
        <v>0</v>
      </c>
      <c r="I119" s="91">
        <f>IFERROR(VLOOKUP(A:A,'2026 CEP List'!A:G,7,FALSE),0)</f>
        <v>0</v>
      </c>
      <c r="J119" s="91">
        <f t="shared" si="9"/>
        <v>0</v>
      </c>
      <c r="K119" s="91">
        <f t="shared" si="9"/>
        <v>0</v>
      </c>
      <c r="L119" s="91">
        <f t="shared" si="9"/>
        <v>0</v>
      </c>
      <c r="M119" s="91">
        <f t="shared" si="9"/>
        <v>0</v>
      </c>
      <c r="P119" s="72"/>
      <c r="Q119" s="94"/>
    </row>
    <row r="120" spans="1:17" x14ac:dyDescent="0.25">
      <c r="A120" s="39" t="s">
        <v>117</v>
      </c>
      <c r="B120" s="71" t="s">
        <v>692</v>
      </c>
      <c r="D120" s="76" t="str">
        <f t="shared" si="5"/>
        <v>No</v>
      </c>
      <c r="E120" s="91">
        <v>0</v>
      </c>
      <c r="F120" s="91">
        <f>IFERROR(VLOOKUP(A:A,'2023 CEP List'!A:G,7,FALSE),0)</f>
        <v>0</v>
      </c>
      <c r="G120" s="91">
        <f>IFERROR(VLOOKUP(A:A,'2024 CEP List'!A:G,7,FALSE),0)</f>
        <v>0</v>
      </c>
      <c r="H120" s="91">
        <f>IFERROR(VLOOKUP(A:A,'2025 CEP List'!A:G,7,FALSE),0)</f>
        <v>0</v>
      </c>
      <c r="I120" s="91">
        <f>IFERROR(VLOOKUP(A:A,'2026 CEP List'!A:G,7,FALSE),0)</f>
        <v>0</v>
      </c>
      <c r="J120" s="91">
        <f t="shared" si="9"/>
        <v>0</v>
      </c>
      <c r="K120" s="91">
        <f t="shared" si="9"/>
        <v>0</v>
      </c>
      <c r="L120" s="91">
        <f t="shared" si="9"/>
        <v>0</v>
      </c>
      <c r="M120" s="91">
        <f t="shared" si="9"/>
        <v>0</v>
      </c>
      <c r="P120" s="72"/>
      <c r="Q120" s="94"/>
    </row>
    <row r="121" spans="1:17" x14ac:dyDescent="0.25">
      <c r="A121" s="39" t="s">
        <v>118</v>
      </c>
      <c r="B121" s="71" t="s">
        <v>693</v>
      </c>
      <c r="C121" s="76">
        <v>2015</v>
      </c>
      <c r="D121" s="76" t="str">
        <f t="shared" si="5"/>
        <v>Yes</v>
      </c>
      <c r="E121" s="91">
        <v>0.56910000000000005</v>
      </c>
      <c r="F121" s="91">
        <f>IFERROR(VLOOKUP(A:A,'2023 CEP List'!A:G,7,FALSE),0)</f>
        <v>0.56910000000000005</v>
      </c>
      <c r="G121" s="91">
        <f>IFERROR(VLOOKUP(A:A,'2024 CEP List'!A:G,7,FALSE),0)</f>
        <v>0.56910000000000005</v>
      </c>
      <c r="H121" s="91">
        <f>IFERROR(VLOOKUP(A:A,'2025 CEP List'!A:G,7,FALSE),0)</f>
        <v>0.56910000000000005</v>
      </c>
      <c r="I121" s="91">
        <f>IFERROR(VLOOKUP(A:A,'2026 CEP List'!A:G,7,FALSE),0)</f>
        <v>0.56910000000000005</v>
      </c>
      <c r="J121" s="91">
        <f t="shared" si="9"/>
        <v>0.56910000000000005</v>
      </c>
      <c r="K121" s="91">
        <f t="shared" si="9"/>
        <v>0.56910000000000005</v>
      </c>
      <c r="L121" s="91">
        <f t="shared" si="9"/>
        <v>0.56910000000000005</v>
      </c>
      <c r="M121" s="91">
        <f t="shared" si="9"/>
        <v>0.56910000000000005</v>
      </c>
      <c r="P121" s="72"/>
      <c r="Q121" s="94"/>
    </row>
    <row r="122" spans="1:17" x14ac:dyDescent="0.25">
      <c r="A122" s="39" t="s">
        <v>119</v>
      </c>
      <c r="B122" s="71" t="s">
        <v>694</v>
      </c>
      <c r="D122" s="76" t="str">
        <f t="shared" si="5"/>
        <v>Yes</v>
      </c>
      <c r="E122" s="91">
        <v>0</v>
      </c>
      <c r="F122" s="91">
        <f>IFERROR(VLOOKUP(A:A,'2023 CEP List'!A:G,7,FALSE),0)</f>
        <v>0</v>
      </c>
      <c r="G122" s="91">
        <f>IFERROR(VLOOKUP(A:A,'2024 CEP List'!A:G,7,FALSE),0)</f>
        <v>0.5403</v>
      </c>
      <c r="H122" s="91">
        <f>IFERROR(VLOOKUP(A:A,'2025 CEP List'!A:G,7,FALSE),0)</f>
        <v>0.5403</v>
      </c>
      <c r="I122" s="91">
        <f>IFERROR(VLOOKUP(A:A,'2026 CEP List'!A:G,7,FALSE),0)</f>
        <v>0.5403</v>
      </c>
      <c r="J122" s="91">
        <f t="shared" si="9"/>
        <v>0.5403</v>
      </c>
      <c r="K122" s="91">
        <f t="shared" si="9"/>
        <v>0.5403</v>
      </c>
      <c r="L122" s="91">
        <f t="shared" si="9"/>
        <v>0.5403</v>
      </c>
      <c r="M122" s="91">
        <f t="shared" si="9"/>
        <v>0.5403</v>
      </c>
      <c r="P122" s="72"/>
      <c r="Q122" s="94"/>
    </row>
    <row r="123" spans="1:17" x14ac:dyDescent="0.25">
      <c r="A123" s="39" t="s">
        <v>120</v>
      </c>
      <c r="B123" s="71" t="s">
        <v>695</v>
      </c>
      <c r="D123" s="76" t="str">
        <f t="shared" si="5"/>
        <v>No</v>
      </c>
      <c r="E123" s="91">
        <v>0</v>
      </c>
      <c r="F123" s="91">
        <f>IFERROR(VLOOKUP(A:A,'2023 CEP List'!A:G,7,FALSE),0)</f>
        <v>0</v>
      </c>
      <c r="G123" s="91">
        <f>IFERROR(VLOOKUP(A:A,'2024 CEP List'!A:G,7,FALSE),0)</f>
        <v>0</v>
      </c>
      <c r="H123" s="91">
        <f>IFERROR(VLOOKUP(A:A,'2025 CEP List'!A:G,7,FALSE),0)</f>
        <v>0</v>
      </c>
      <c r="I123" s="91">
        <f>IFERROR(VLOOKUP(A:A,'2026 CEP List'!A:G,7,FALSE),0)</f>
        <v>0</v>
      </c>
      <c r="J123" s="91">
        <f t="shared" si="9"/>
        <v>0</v>
      </c>
      <c r="K123" s="91">
        <f t="shared" si="9"/>
        <v>0</v>
      </c>
      <c r="L123" s="91">
        <f t="shared" si="9"/>
        <v>0</v>
      </c>
      <c r="M123" s="91">
        <f t="shared" si="9"/>
        <v>0</v>
      </c>
      <c r="P123" s="72"/>
      <c r="Q123" s="94"/>
    </row>
    <row r="124" spans="1:17" x14ac:dyDescent="0.25">
      <c r="A124" s="39" t="s">
        <v>121</v>
      </c>
      <c r="B124" s="71" t="s">
        <v>696</v>
      </c>
      <c r="D124" s="76" t="str">
        <f t="shared" si="5"/>
        <v>No</v>
      </c>
      <c r="E124" s="91">
        <v>0</v>
      </c>
      <c r="F124" s="91">
        <f>IFERROR(VLOOKUP(A:A,'2023 CEP List'!A:G,7,FALSE),0)</f>
        <v>0</v>
      </c>
      <c r="G124" s="91">
        <f>IFERROR(VLOOKUP(A:A,'2024 CEP List'!A:G,7,FALSE),0)</f>
        <v>0</v>
      </c>
      <c r="H124" s="91">
        <f>IFERROR(VLOOKUP(A:A,'2025 CEP List'!A:G,7,FALSE),0)</f>
        <v>0</v>
      </c>
      <c r="I124" s="91">
        <f>IFERROR(VLOOKUP(A:A,'2026 CEP List'!A:G,7,FALSE),0)</f>
        <v>0</v>
      </c>
      <c r="J124" s="91">
        <f t="shared" si="9"/>
        <v>0</v>
      </c>
      <c r="K124" s="91">
        <f t="shared" si="9"/>
        <v>0</v>
      </c>
      <c r="L124" s="91">
        <f t="shared" si="9"/>
        <v>0</v>
      </c>
      <c r="M124" s="91">
        <f t="shared" si="9"/>
        <v>0</v>
      </c>
      <c r="P124" s="72"/>
      <c r="Q124" s="94"/>
    </row>
    <row r="125" spans="1:17" x14ac:dyDescent="0.25">
      <c r="A125" s="39" t="s">
        <v>122</v>
      </c>
      <c r="B125" s="71" t="s">
        <v>697</v>
      </c>
      <c r="D125" s="76" t="str">
        <f t="shared" si="5"/>
        <v>No</v>
      </c>
      <c r="E125" s="91">
        <v>0</v>
      </c>
      <c r="F125" s="91">
        <f>IFERROR(VLOOKUP(A:A,'2023 CEP List'!A:G,7,FALSE),0)</f>
        <v>0</v>
      </c>
      <c r="G125" s="91">
        <f>IFERROR(VLOOKUP(A:A,'2024 CEP List'!A:G,7,FALSE),0)</f>
        <v>0</v>
      </c>
      <c r="H125" s="91">
        <f>IFERROR(VLOOKUP(A:A,'2025 CEP List'!A:G,7,FALSE),0)</f>
        <v>0</v>
      </c>
      <c r="I125" s="91">
        <f>IFERROR(VLOOKUP(A:A,'2026 CEP List'!A:G,7,FALSE),0)</f>
        <v>0</v>
      </c>
      <c r="J125" s="91">
        <f t="shared" si="9"/>
        <v>0</v>
      </c>
      <c r="K125" s="91">
        <f t="shared" si="9"/>
        <v>0</v>
      </c>
      <c r="L125" s="91">
        <f t="shared" si="9"/>
        <v>0</v>
      </c>
      <c r="M125" s="91">
        <f t="shared" si="9"/>
        <v>0</v>
      </c>
      <c r="P125" s="72"/>
      <c r="Q125" s="94"/>
    </row>
    <row r="126" spans="1:17" x14ac:dyDescent="0.25">
      <c r="A126" s="39" t="s">
        <v>123</v>
      </c>
      <c r="B126" s="71" t="s">
        <v>698</v>
      </c>
      <c r="D126" s="76" t="str">
        <f t="shared" si="5"/>
        <v>No</v>
      </c>
      <c r="E126" s="91">
        <v>0</v>
      </c>
      <c r="F126" s="91">
        <f>IFERROR(VLOOKUP(A:A,'2023 CEP List'!A:G,7,FALSE),0)</f>
        <v>0</v>
      </c>
      <c r="G126" s="91">
        <f>IFERROR(VLOOKUP(A:A,'2024 CEP List'!A:G,7,FALSE),0)</f>
        <v>0</v>
      </c>
      <c r="H126" s="91">
        <f>IFERROR(VLOOKUP(A:A,'2025 CEP List'!A:G,7,FALSE),0)</f>
        <v>0</v>
      </c>
      <c r="I126" s="91">
        <f>IFERROR(VLOOKUP(A:A,'2026 CEP List'!A:G,7,FALSE),0)</f>
        <v>0</v>
      </c>
      <c r="J126" s="91">
        <f t="shared" si="9"/>
        <v>0</v>
      </c>
      <c r="K126" s="91">
        <f t="shared" si="9"/>
        <v>0</v>
      </c>
      <c r="L126" s="91">
        <f t="shared" si="9"/>
        <v>0</v>
      </c>
      <c r="M126" s="91">
        <f t="shared" si="9"/>
        <v>0</v>
      </c>
      <c r="P126" s="72"/>
      <c r="Q126" s="94"/>
    </row>
    <row r="127" spans="1:17" x14ac:dyDescent="0.25">
      <c r="A127" s="39" t="s">
        <v>124</v>
      </c>
      <c r="B127" s="71" t="s">
        <v>699</v>
      </c>
      <c r="C127" s="76">
        <v>2016</v>
      </c>
      <c r="D127" s="76" t="str">
        <f t="shared" si="5"/>
        <v>No</v>
      </c>
      <c r="E127" s="91">
        <v>0.71060000000000001</v>
      </c>
      <c r="F127" s="91">
        <f>IFERROR(VLOOKUP(A:A,'2023 CEP List'!A:G,7,FALSE),0)</f>
        <v>0.71060000000000001</v>
      </c>
      <c r="G127" s="91">
        <f>IFERROR(VLOOKUP(A:A,'2024 CEP List'!A:G,7,FALSE),0)</f>
        <v>0</v>
      </c>
      <c r="H127" s="91">
        <f>IFERROR(VLOOKUP(A:A,'2025 CEP List'!A:G,7,FALSE),0)</f>
        <v>0</v>
      </c>
      <c r="I127" s="91">
        <f>IFERROR(VLOOKUP(A:A,'2026 CEP List'!A:G,7,FALSE),0)</f>
        <v>0</v>
      </c>
      <c r="J127" s="91">
        <f t="shared" si="9"/>
        <v>0</v>
      </c>
      <c r="K127" s="91">
        <f t="shared" si="9"/>
        <v>0</v>
      </c>
      <c r="L127" s="91">
        <f t="shared" si="9"/>
        <v>0</v>
      </c>
      <c r="M127" s="91">
        <f t="shared" si="9"/>
        <v>0</v>
      </c>
      <c r="P127" s="72"/>
      <c r="Q127" s="94"/>
    </row>
    <row r="128" spans="1:17" x14ac:dyDescent="0.25">
      <c r="A128" s="39" t="s">
        <v>125</v>
      </c>
      <c r="B128" s="71" t="s">
        <v>700</v>
      </c>
      <c r="D128" s="76" t="str">
        <f t="shared" si="5"/>
        <v>No</v>
      </c>
      <c r="E128" s="91">
        <v>0</v>
      </c>
      <c r="F128" s="91">
        <f>IFERROR(VLOOKUP(A:A,'2023 CEP List'!A:G,7,FALSE),0)</f>
        <v>0</v>
      </c>
      <c r="G128" s="91">
        <f>IFERROR(VLOOKUP(A:A,'2024 CEP List'!A:G,7,FALSE),0)</f>
        <v>0</v>
      </c>
      <c r="H128" s="91">
        <f>IFERROR(VLOOKUP(A:A,'2025 CEP List'!A:G,7,FALSE),0)</f>
        <v>0</v>
      </c>
      <c r="I128" s="91">
        <f>IFERROR(VLOOKUP(A:A,'2026 CEP List'!A:G,7,FALSE),0)</f>
        <v>0</v>
      </c>
      <c r="J128" s="91">
        <f t="shared" si="9"/>
        <v>0</v>
      </c>
      <c r="K128" s="91">
        <f t="shared" si="9"/>
        <v>0</v>
      </c>
      <c r="L128" s="91">
        <f t="shared" si="9"/>
        <v>0</v>
      </c>
      <c r="M128" s="91">
        <f t="shared" si="9"/>
        <v>0</v>
      </c>
      <c r="P128" s="72"/>
      <c r="Q128" s="94"/>
    </row>
    <row r="129" spans="1:17" x14ac:dyDescent="0.25">
      <c r="A129" s="39" t="s">
        <v>126</v>
      </c>
      <c r="B129" s="71" t="s">
        <v>701</v>
      </c>
      <c r="D129" s="76" t="str">
        <f t="shared" si="5"/>
        <v>No</v>
      </c>
      <c r="E129" s="91">
        <v>0</v>
      </c>
      <c r="F129" s="91">
        <f>IFERROR(VLOOKUP(A:A,'2023 CEP List'!A:G,7,FALSE),0)</f>
        <v>0</v>
      </c>
      <c r="G129" s="91">
        <f>IFERROR(VLOOKUP(A:A,'2024 CEP List'!A:G,7,FALSE),0)</f>
        <v>0</v>
      </c>
      <c r="H129" s="91">
        <f>IFERROR(VLOOKUP(A:A,'2025 CEP List'!A:G,7,FALSE),0)</f>
        <v>0</v>
      </c>
      <c r="I129" s="91">
        <f>IFERROR(VLOOKUP(A:A,'2026 CEP List'!A:G,7,FALSE),0)</f>
        <v>0</v>
      </c>
      <c r="J129" s="91">
        <f t="shared" si="9"/>
        <v>0</v>
      </c>
      <c r="K129" s="91">
        <f t="shared" si="9"/>
        <v>0</v>
      </c>
      <c r="L129" s="91">
        <f t="shared" si="9"/>
        <v>0</v>
      </c>
      <c r="M129" s="91">
        <f t="shared" si="9"/>
        <v>0</v>
      </c>
      <c r="P129" s="72"/>
      <c r="Q129" s="94"/>
    </row>
    <row r="130" spans="1:17" x14ac:dyDescent="0.25">
      <c r="A130" s="39" t="s">
        <v>127</v>
      </c>
      <c r="B130" s="71" t="s">
        <v>702</v>
      </c>
      <c r="D130" s="76" t="str">
        <f t="shared" si="5"/>
        <v>No</v>
      </c>
      <c r="E130" s="91">
        <v>0</v>
      </c>
      <c r="F130" s="91">
        <f>IFERROR(VLOOKUP(A:A,'2023 CEP List'!A:G,7,FALSE),0)</f>
        <v>0</v>
      </c>
      <c r="G130" s="91">
        <f>IFERROR(VLOOKUP(A:A,'2024 CEP List'!A:G,7,FALSE),0)</f>
        <v>0</v>
      </c>
      <c r="H130" s="91">
        <f>IFERROR(VLOOKUP(A:A,'2025 CEP List'!A:G,7,FALSE),0)</f>
        <v>0</v>
      </c>
      <c r="I130" s="91">
        <f>IFERROR(VLOOKUP(A:A,'2026 CEP List'!A:G,7,FALSE),0)</f>
        <v>0</v>
      </c>
      <c r="J130" s="91">
        <f t="shared" si="9"/>
        <v>0</v>
      </c>
      <c r="K130" s="91">
        <f t="shared" si="9"/>
        <v>0</v>
      </c>
      <c r="L130" s="91">
        <f t="shared" si="9"/>
        <v>0</v>
      </c>
      <c r="M130" s="91">
        <f t="shared" si="9"/>
        <v>0</v>
      </c>
      <c r="P130" s="72"/>
      <c r="Q130" s="94"/>
    </row>
    <row r="131" spans="1:17" x14ac:dyDescent="0.25">
      <c r="A131" s="39" t="s">
        <v>128</v>
      </c>
      <c r="B131" s="71" t="s">
        <v>703</v>
      </c>
      <c r="D131" s="76" t="str">
        <f t="shared" ref="D131:D194" si="10">IF(I131&gt;0,"Yes","No")</f>
        <v>No</v>
      </c>
      <c r="E131" s="91">
        <v>0</v>
      </c>
      <c r="F131" s="91">
        <f>IFERROR(VLOOKUP(A:A,'2023 CEP List'!A:G,7,FALSE),0)</f>
        <v>0</v>
      </c>
      <c r="G131" s="91">
        <f>IFERROR(VLOOKUP(A:A,'2024 CEP List'!A:G,7,FALSE),0)</f>
        <v>0</v>
      </c>
      <c r="H131" s="91">
        <f>IFERROR(VLOOKUP(A:A,'2025 CEP List'!A:G,7,FALSE),0)</f>
        <v>0</v>
      </c>
      <c r="I131" s="91">
        <f>IFERROR(VLOOKUP(A:A,'2026 CEP List'!A:G,7,FALSE),0)</f>
        <v>0</v>
      </c>
      <c r="J131" s="91">
        <f t="shared" ref="J131:M146" si="11">I131</f>
        <v>0</v>
      </c>
      <c r="K131" s="91">
        <f t="shared" si="11"/>
        <v>0</v>
      </c>
      <c r="L131" s="91">
        <f t="shared" si="11"/>
        <v>0</v>
      </c>
      <c r="M131" s="91">
        <f t="shared" si="11"/>
        <v>0</v>
      </c>
      <c r="P131" s="72"/>
      <c r="Q131" s="94"/>
    </row>
    <row r="132" spans="1:17" x14ac:dyDescent="0.25">
      <c r="A132" s="39" t="s">
        <v>129</v>
      </c>
      <c r="B132" s="71" t="s">
        <v>704</v>
      </c>
      <c r="C132" s="71">
        <v>2019</v>
      </c>
      <c r="D132" s="76" t="str">
        <f t="shared" si="10"/>
        <v>Yes</v>
      </c>
      <c r="E132" s="91">
        <v>0.78839999999999999</v>
      </c>
      <c r="F132" s="91">
        <f>IFERROR(VLOOKUP(A:A,'2023 CEP List'!A:G,7,FALSE),0)</f>
        <v>0.78839999999999999</v>
      </c>
      <c r="G132" s="91">
        <f>IFERROR(VLOOKUP(A:A,'2024 CEP List'!A:G,7,FALSE),0)</f>
        <v>0.78839999999999999</v>
      </c>
      <c r="H132" s="91">
        <f>IFERROR(VLOOKUP(A:A,'2025 CEP List'!A:G,7,FALSE),0)</f>
        <v>0.78839999999999999</v>
      </c>
      <c r="I132" s="91">
        <f>IFERROR(VLOOKUP(A:A,'2026 CEP List'!A:G,7,FALSE),0)</f>
        <v>0.78839999999999999</v>
      </c>
      <c r="J132" s="91">
        <f t="shared" si="11"/>
        <v>0.78839999999999999</v>
      </c>
      <c r="K132" s="91">
        <f t="shared" si="11"/>
        <v>0.78839999999999999</v>
      </c>
      <c r="L132" s="91">
        <f t="shared" si="11"/>
        <v>0.78839999999999999</v>
      </c>
      <c r="M132" s="91">
        <f t="shared" si="11"/>
        <v>0.78839999999999999</v>
      </c>
      <c r="P132" s="72"/>
      <c r="Q132" s="94"/>
    </row>
    <row r="133" spans="1:17" x14ac:dyDescent="0.25">
      <c r="A133" s="39" t="s">
        <v>130</v>
      </c>
      <c r="B133" s="71" t="s">
        <v>705</v>
      </c>
      <c r="D133" s="76" t="str">
        <f t="shared" si="10"/>
        <v>No</v>
      </c>
      <c r="E133" s="91">
        <v>0</v>
      </c>
      <c r="F133" s="91">
        <f>IFERROR(VLOOKUP(A:A,'2023 CEP List'!A:G,7,FALSE),0)</f>
        <v>0</v>
      </c>
      <c r="G133" s="91">
        <f>IFERROR(VLOOKUP(A:A,'2024 CEP List'!A:G,7,FALSE),0)</f>
        <v>0</v>
      </c>
      <c r="H133" s="91">
        <f>IFERROR(VLOOKUP(A:A,'2025 CEP List'!A:G,7,FALSE),0)</f>
        <v>0</v>
      </c>
      <c r="I133" s="91">
        <f>IFERROR(VLOOKUP(A:A,'2026 CEP List'!A:G,7,FALSE),0)</f>
        <v>0</v>
      </c>
      <c r="J133" s="91">
        <f t="shared" si="11"/>
        <v>0</v>
      </c>
      <c r="K133" s="91">
        <f t="shared" si="11"/>
        <v>0</v>
      </c>
      <c r="L133" s="91">
        <f t="shared" si="11"/>
        <v>0</v>
      </c>
      <c r="M133" s="91">
        <f t="shared" si="11"/>
        <v>0</v>
      </c>
      <c r="P133" s="72"/>
      <c r="Q133" s="94"/>
    </row>
    <row r="134" spans="1:17" x14ac:dyDescent="0.25">
      <c r="A134" s="39" t="s">
        <v>131</v>
      </c>
      <c r="B134" s="71" t="s">
        <v>706</v>
      </c>
      <c r="D134" s="76" t="str">
        <f t="shared" si="10"/>
        <v>No</v>
      </c>
      <c r="E134" s="91">
        <v>0</v>
      </c>
      <c r="F134" s="91">
        <f>IFERROR(VLOOKUP(A:A,'2023 CEP List'!A:G,7,FALSE),0)</f>
        <v>0</v>
      </c>
      <c r="G134" s="91">
        <f>IFERROR(VLOOKUP(A:A,'2024 CEP List'!A:G,7,FALSE),0)</f>
        <v>0</v>
      </c>
      <c r="H134" s="91">
        <f>IFERROR(VLOOKUP(A:A,'2025 CEP List'!A:G,7,FALSE),0)</f>
        <v>0</v>
      </c>
      <c r="I134" s="91">
        <f>IFERROR(VLOOKUP(A:A,'2026 CEP List'!A:G,7,FALSE),0)</f>
        <v>0</v>
      </c>
      <c r="J134" s="91">
        <f t="shared" si="11"/>
        <v>0</v>
      </c>
      <c r="K134" s="91">
        <f t="shared" si="11"/>
        <v>0</v>
      </c>
      <c r="L134" s="91">
        <f t="shared" si="11"/>
        <v>0</v>
      </c>
      <c r="M134" s="91">
        <f t="shared" si="11"/>
        <v>0</v>
      </c>
      <c r="P134" s="72"/>
      <c r="Q134" s="94"/>
    </row>
    <row r="135" spans="1:17" x14ac:dyDescent="0.25">
      <c r="A135" s="39" t="s">
        <v>132</v>
      </c>
      <c r="B135" s="71" t="s">
        <v>707</v>
      </c>
      <c r="D135" s="76" t="str">
        <f t="shared" si="10"/>
        <v>No</v>
      </c>
      <c r="E135" s="91">
        <v>0</v>
      </c>
      <c r="F135" s="91">
        <f>IFERROR(VLOOKUP(A:A,'2023 CEP List'!A:G,7,FALSE),0)</f>
        <v>0</v>
      </c>
      <c r="G135" s="91">
        <f>IFERROR(VLOOKUP(A:A,'2024 CEP List'!A:G,7,FALSE),0)</f>
        <v>0</v>
      </c>
      <c r="H135" s="91">
        <f>IFERROR(VLOOKUP(A:A,'2025 CEP List'!A:G,7,FALSE),0)</f>
        <v>0</v>
      </c>
      <c r="I135" s="91">
        <f>IFERROR(VLOOKUP(A:A,'2026 CEP List'!A:G,7,FALSE),0)</f>
        <v>0</v>
      </c>
      <c r="J135" s="91">
        <f t="shared" si="11"/>
        <v>0</v>
      </c>
      <c r="K135" s="91">
        <f t="shared" si="11"/>
        <v>0</v>
      </c>
      <c r="L135" s="91">
        <f t="shared" si="11"/>
        <v>0</v>
      </c>
      <c r="M135" s="91">
        <f t="shared" si="11"/>
        <v>0</v>
      </c>
      <c r="P135" s="72"/>
      <c r="Q135" s="94"/>
    </row>
    <row r="136" spans="1:17" x14ac:dyDescent="0.25">
      <c r="A136" s="39" t="s">
        <v>133</v>
      </c>
      <c r="B136" s="71" t="s">
        <v>708</v>
      </c>
      <c r="D136" s="76" t="str">
        <f t="shared" si="10"/>
        <v>No</v>
      </c>
      <c r="E136" s="91">
        <v>0</v>
      </c>
      <c r="F136" s="91">
        <f>IFERROR(VLOOKUP(A:A,'2023 CEP List'!A:G,7,FALSE),0)</f>
        <v>0</v>
      </c>
      <c r="G136" s="91">
        <f>IFERROR(VLOOKUP(A:A,'2024 CEP List'!A:G,7,FALSE),0)</f>
        <v>0</v>
      </c>
      <c r="H136" s="91">
        <f>IFERROR(VLOOKUP(A:A,'2025 CEP List'!A:G,7,FALSE),0)</f>
        <v>0</v>
      </c>
      <c r="I136" s="91">
        <f>IFERROR(VLOOKUP(A:A,'2026 CEP List'!A:G,7,FALSE),0)</f>
        <v>0</v>
      </c>
      <c r="J136" s="91">
        <f t="shared" si="11"/>
        <v>0</v>
      </c>
      <c r="K136" s="91">
        <f t="shared" si="11"/>
        <v>0</v>
      </c>
      <c r="L136" s="91">
        <f t="shared" si="11"/>
        <v>0</v>
      </c>
      <c r="M136" s="91">
        <f t="shared" si="11"/>
        <v>0</v>
      </c>
      <c r="P136" s="72"/>
      <c r="Q136" s="94"/>
    </row>
    <row r="137" spans="1:17" x14ac:dyDescent="0.25">
      <c r="A137" s="39" t="s">
        <v>134</v>
      </c>
      <c r="B137" s="71" t="s">
        <v>709</v>
      </c>
      <c r="D137" s="76" t="str">
        <f t="shared" si="10"/>
        <v>No</v>
      </c>
      <c r="E137" s="91">
        <v>0</v>
      </c>
      <c r="F137" s="91">
        <f>IFERROR(VLOOKUP(A:A,'2023 CEP List'!A:G,7,FALSE),0)</f>
        <v>0</v>
      </c>
      <c r="G137" s="91">
        <f>IFERROR(VLOOKUP(A:A,'2024 CEP List'!A:G,7,FALSE),0)</f>
        <v>0</v>
      </c>
      <c r="H137" s="91">
        <f>IFERROR(VLOOKUP(A:A,'2025 CEP List'!A:G,7,FALSE),0)</f>
        <v>0</v>
      </c>
      <c r="I137" s="91">
        <f>IFERROR(VLOOKUP(A:A,'2026 CEP List'!A:G,7,FALSE),0)</f>
        <v>0</v>
      </c>
      <c r="J137" s="91">
        <f t="shared" si="11"/>
        <v>0</v>
      </c>
      <c r="K137" s="91">
        <f t="shared" si="11"/>
        <v>0</v>
      </c>
      <c r="L137" s="91">
        <f t="shared" si="11"/>
        <v>0</v>
      </c>
      <c r="M137" s="91">
        <f t="shared" si="11"/>
        <v>0</v>
      </c>
      <c r="P137" s="72"/>
      <c r="Q137" s="94"/>
    </row>
    <row r="138" spans="1:17" x14ac:dyDescent="0.25">
      <c r="A138" s="39" t="s">
        <v>135</v>
      </c>
      <c r="B138" s="71" t="s">
        <v>710</v>
      </c>
      <c r="D138" s="76" t="str">
        <f t="shared" si="10"/>
        <v>No</v>
      </c>
      <c r="E138" s="91">
        <v>0</v>
      </c>
      <c r="F138" s="91">
        <f>IFERROR(VLOOKUP(A:A,'2023 CEP List'!A:G,7,FALSE),0)</f>
        <v>0</v>
      </c>
      <c r="G138" s="91">
        <f>IFERROR(VLOOKUP(A:A,'2024 CEP List'!A:G,7,FALSE),0)</f>
        <v>0</v>
      </c>
      <c r="H138" s="91">
        <f>IFERROR(VLOOKUP(A:A,'2025 CEP List'!A:G,7,FALSE),0)</f>
        <v>0</v>
      </c>
      <c r="I138" s="91">
        <f>IFERROR(VLOOKUP(A:A,'2026 CEP List'!A:G,7,FALSE),0)</f>
        <v>0</v>
      </c>
      <c r="J138" s="91">
        <f t="shared" si="11"/>
        <v>0</v>
      </c>
      <c r="K138" s="91">
        <f t="shared" si="11"/>
        <v>0</v>
      </c>
      <c r="L138" s="91">
        <f t="shared" si="11"/>
        <v>0</v>
      </c>
      <c r="M138" s="91">
        <f t="shared" si="11"/>
        <v>0</v>
      </c>
      <c r="P138" s="72"/>
      <c r="Q138" s="94"/>
    </row>
    <row r="139" spans="1:17" x14ac:dyDescent="0.25">
      <c r="A139" s="39" t="s">
        <v>136</v>
      </c>
      <c r="B139" s="71" t="s">
        <v>711</v>
      </c>
      <c r="C139" s="76">
        <v>2015</v>
      </c>
      <c r="D139" s="76" t="str">
        <f t="shared" si="10"/>
        <v>Yes</v>
      </c>
      <c r="E139" s="91">
        <v>0</v>
      </c>
      <c r="F139" s="91">
        <f>IFERROR(VLOOKUP(A:A,'2023 CEP List'!A:G,7,FALSE),0)</f>
        <v>0.56979999999999997</v>
      </c>
      <c r="G139" s="91">
        <f>IFERROR(VLOOKUP(A:A,'2024 CEP List'!A:G,7,FALSE),0)</f>
        <v>0.56979999999999997</v>
      </c>
      <c r="H139" s="91">
        <f>IFERROR(VLOOKUP(A:A,'2025 CEP List'!A:G,7,FALSE),0)</f>
        <v>0.56979999999999997</v>
      </c>
      <c r="I139" s="91">
        <f>IFERROR(VLOOKUP(A:A,'2026 CEP List'!A:G,7,FALSE),0)</f>
        <v>0.56979999999999997</v>
      </c>
      <c r="J139" s="91">
        <f t="shared" si="11"/>
        <v>0.56979999999999997</v>
      </c>
      <c r="K139" s="91">
        <f t="shared" si="11"/>
        <v>0.56979999999999997</v>
      </c>
      <c r="L139" s="91">
        <f t="shared" si="11"/>
        <v>0.56979999999999997</v>
      </c>
      <c r="M139" s="91">
        <f t="shared" si="11"/>
        <v>0.56979999999999997</v>
      </c>
      <c r="P139" s="72"/>
      <c r="Q139" s="94"/>
    </row>
    <row r="140" spans="1:17" x14ac:dyDescent="0.25">
      <c r="A140" s="39" t="s">
        <v>510</v>
      </c>
      <c r="B140" s="71" t="s">
        <v>712</v>
      </c>
      <c r="C140" s="71">
        <v>2017</v>
      </c>
      <c r="D140" s="76" t="str">
        <f t="shared" si="10"/>
        <v>No</v>
      </c>
      <c r="E140" s="91">
        <v>0.754</v>
      </c>
      <c r="F140" s="91">
        <f>IFERROR(VLOOKUP(A:A,'2023 CEP List'!A:G,7,FALSE),0)</f>
        <v>0</v>
      </c>
      <c r="G140" s="91">
        <f>IFERROR(VLOOKUP(A:A,'2024 CEP List'!A:G,7,FALSE),0)</f>
        <v>0</v>
      </c>
      <c r="H140" s="91">
        <f>IFERROR(VLOOKUP(A:A,'2025 CEP List'!A:G,7,FALSE),0)</f>
        <v>0</v>
      </c>
      <c r="I140" s="91">
        <f>IFERROR(VLOOKUP(A:A,'2026 CEP List'!A:G,7,FALSE),0)</f>
        <v>0</v>
      </c>
      <c r="J140" s="91">
        <f t="shared" si="11"/>
        <v>0</v>
      </c>
      <c r="K140" s="91">
        <f t="shared" si="11"/>
        <v>0</v>
      </c>
      <c r="L140" s="91">
        <f t="shared" si="11"/>
        <v>0</v>
      </c>
      <c r="M140" s="91">
        <f t="shared" si="11"/>
        <v>0</v>
      </c>
      <c r="P140" s="72"/>
      <c r="Q140" s="94"/>
    </row>
    <row r="141" spans="1:17" x14ac:dyDescent="0.25">
      <c r="A141" s="39" t="s">
        <v>511</v>
      </c>
      <c r="B141" s="71" t="s">
        <v>713</v>
      </c>
      <c r="C141" s="71">
        <v>2017</v>
      </c>
      <c r="D141" s="76" t="str">
        <f t="shared" si="10"/>
        <v>No</v>
      </c>
      <c r="E141" s="91">
        <v>0</v>
      </c>
      <c r="F141" s="91">
        <f>IFERROR(VLOOKUP(A:A,'2023 CEP List'!A:G,7,FALSE),0)</f>
        <v>0</v>
      </c>
      <c r="G141" s="91">
        <f>IFERROR(VLOOKUP(A:A,'2024 CEP List'!A:G,7,FALSE),0)</f>
        <v>0</v>
      </c>
      <c r="H141" s="91">
        <f>IFERROR(VLOOKUP(A:A,'2025 CEP List'!A:G,7,FALSE),0)</f>
        <v>0</v>
      </c>
      <c r="I141" s="91">
        <f>IFERROR(VLOOKUP(A:A,'2026 CEP List'!A:G,7,FALSE),0)</f>
        <v>0</v>
      </c>
      <c r="J141" s="91">
        <f t="shared" si="11"/>
        <v>0</v>
      </c>
      <c r="K141" s="91">
        <f t="shared" si="11"/>
        <v>0</v>
      </c>
      <c r="L141" s="91">
        <f t="shared" si="11"/>
        <v>0</v>
      </c>
      <c r="M141" s="91">
        <f t="shared" si="11"/>
        <v>0</v>
      </c>
      <c r="P141" s="72"/>
      <c r="Q141" s="94"/>
    </row>
    <row r="142" spans="1:17" x14ac:dyDescent="0.25">
      <c r="A142" s="39" t="s">
        <v>512</v>
      </c>
      <c r="B142" s="71" t="s">
        <v>714</v>
      </c>
      <c r="C142" s="71">
        <v>2017</v>
      </c>
      <c r="D142" s="76" t="str">
        <f t="shared" si="10"/>
        <v>No</v>
      </c>
      <c r="E142" s="91">
        <v>0</v>
      </c>
      <c r="F142" s="91">
        <f>IFERROR(VLOOKUP(A:A,'2023 CEP List'!A:G,7,FALSE),0)</f>
        <v>0</v>
      </c>
      <c r="G142" s="91">
        <f>IFERROR(VLOOKUP(A:A,'2024 CEP List'!A:G,7,FALSE),0)</f>
        <v>0</v>
      </c>
      <c r="H142" s="91">
        <f>IFERROR(VLOOKUP(A:A,'2025 CEP List'!A:G,7,FALSE),0)</f>
        <v>0</v>
      </c>
      <c r="I142" s="91">
        <f>IFERROR(VLOOKUP(A:A,'2026 CEP List'!A:G,7,FALSE),0)</f>
        <v>0</v>
      </c>
      <c r="J142" s="91">
        <f t="shared" si="11"/>
        <v>0</v>
      </c>
      <c r="K142" s="91">
        <f t="shared" si="11"/>
        <v>0</v>
      </c>
      <c r="L142" s="91">
        <f t="shared" si="11"/>
        <v>0</v>
      </c>
      <c r="M142" s="91">
        <f t="shared" si="11"/>
        <v>0</v>
      </c>
      <c r="P142" s="72"/>
      <c r="Q142" s="94"/>
    </row>
    <row r="143" spans="1:17" x14ac:dyDescent="0.25">
      <c r="A143" s="39" t="s">
        <v>513</v>
      </c>
      <c r="B143" s="71" t="s">
        <v>715</v>
      </c>
      <c r="C143" s="71">
        <v>2017</v>
      </c>
      <c r="D143" s="76" t="str">
        <f t="shared" si="10"/>
        <v>No</v>
      </c>
      <c r="E143" s="91">
        <v>0</v>
      </c>
      <c r="F143" s="91">
        <f>IFERROR(VLOOKUP(A:A,'2023 CEP List'!A:G,7,FALSE),0)</f>
        <v>0</v>
      </c>
      <c r="G143" s="91">
        <f>IFERROR(VLOOKUP(A:A,'2024 CEP List'!A:G,7,FALSE),0)</f>
        <v>0</v>
      </c>
      <c r="H143" s="91">
        <f>IFERROR(VLOOKUP(A:A,'2025 CEP List'!A:G,7,FALSE),0)</f>
        <v>0</v>
      </c>
      <c r="I143" s="91">
        <f>IFERROR(VLOOKUP(A:A,'2026 CEP List'!A:G,7,FALSE),0)</f>
        <v>0</v>
      </c>
      <c r="J143" s="91">
        <f t="shared" si="11"/>
        <v>0</v>
      </c>
      <c r="K143" s="91">
        <f t="shared" si="11"/>
        <v>0</v>
      </c>
      <c r="L143" s="91">
        <f t="shared" si="11"/>
        <v>0</v>
      </c>
      <c r="M143" s="91">
        <f t="shared" si="11"/>
        <v>0</v>
      </c>
      <c r="P143" s="72"/>
      <c r="Q143" s="94"/>
    </row>
    <row r="144" spans="1:17" x14ac:dyDescent="0.25">
      <c r="A144" s="39" t="s">
        <v>514</v>
      </c>
      <c r="B144" s="71" t="s">
        <v>716</v>
      </c>
      <c r="D144" s="76" t="str">
        <f t="shared" si="10"/>
        <v>No</v>
      </c>
      <c r="E144" s="91">
        <v>0</v>
      </c>
      <c r="F144" s="91">
        <f>IFERROR(VLOOKUP(A:A,'2023 CEP List'!A:G,7,FALSE),0)</f>
        <v>0</v>
      </c>
      <c r="G144" s="91">
        <f>IFERROR(VLOOKUP(A:A,'2024 CEP List'!A:G,7,FALSE),0)</f>
        <v>0</v>
      </c>
      <c r="H144" s="91">
        <f>IFERROR(VLOOKUP(A:A,'2025 CEP List'!A:G,7,FALSE),0)</f>
        <v>0</v>
      </c>
      <c r="I144" s="91">
        <f>IFERROR(VLOOKUP(A:A,'2026 CEP List'!A:G,7,FALSE),0)</f>
        <v>0</v>
      </c>
      <c r="J144" s="91">
        <f t="shared" si="11"/>
        <v>0</v>
      </c>
      <c r="K144" s="91">
        <f t="shared" si="11"/>
        <v>0</v>
      </c>
      <c r="L144" s="91">
        <f t="shared" si="11"/>
        <v>0</v>
      </c>
      <c r="M144" s="91">
        <f t="shared" si="11"/>
        <v>0</v>
      </c>
      <c r="P144" s="72"/>
      <c r="Q144" s="94"/>
    </row>
    <row r="145" spans="1:17" x14ac:dyDescent="0.25">
      <c r="A145" s="39" t="s">
        <v>515</v>
      </c>
      <c r="B145" s="71" t="s">
        <v>717</v>
      </c>
      <c r="D145" s="76" t="str">
        <f t="shared" si="10"/>
        <v>No</v>
      </c>
      <c r="E145" s="91">
        <v>0</v>
      </c>
      <c r="F145" s="91">
        <f>IFERROR(VLOOKUP(A:A,'2023 CEP List'!A:G,7,FALSE),0)</f>
        <v>0</v>
      </c>
      <c r="G145" s="91">
        <f>IFERROR(VLOOKUP(A:A,'2024 CEP List'!A:G,7,FALSE),0)</f>
        <v>0</v>
      </c>
      <c r="H145" s="91">
        <f>IFERROR(VLOOKUP(A:A,'2025 CEP List'!A:G,7,FALSE),0)</f>
        <v>0</v>
      </c>
      <c r="I145" s="91">
        <f>IFERROR(VLOOKUP(A:A,'2026 CEP List'!A:G,7,FALSE),0)</f>
        <v>0</v>
      </c>
      <c r="J145" s="91">
        <f t="shared" si="11"/>
        <v>0</v>
      </c>
      <c r="K145" s="91">
        <f t="shared" si="11"/>
        <v>0</v>
      </c>
      <c r="L145" s="91">
        <f t="shared" si="11"/>
        <v>0</v>
      </c>
      <c r="M145" s="91">
        <f t="shared" si="11"/>
        <v>0</v>
      </c>
      <c r="P145" s="72"/>
      <c r="Q145" s="94"/>
    </row>
    <row r="146" spans="1:17" x14ac:dyDescent="0.25">
      <c r="A146" s="39" t="s">
        <v>137</v>
      </c>
      <c r="B146" s="71" t="s">
        <v>718</v>
      </c>
      <c r="D146" s="76" t="str">
        <f t="shared" si="10"/>
        <v>No</v>
      </c>
      <c r="E146" s="91">
        <v>0</v>
      </c>
      <c r="F146" s="91">
        <f>IFERROR(VLOOKUP(A:A,'2023 CEP List'!A:G,7,FALSE),0)</f>
        <v>0</v>
      </c>
      <c r="G146" s="91">
        <f>IFERROR(VLOOKUP(A:A,'2024 CEP List'!A:G,7,FALSE),0)</f>
        <v>0</v>
      </c>
      <c r="H146" s="91">
        <f>IFERROR(VLOOKUP(A:A,'2025 CEP List'!A:G,7,FALSE),0)</f>
        <v>0</v>
      </c>
      <c r="I146" s="91">
        <f>IFERROR(VLOOKUP(A:A,'2026 CEP List'!A:G,7,FALSE),0)</f>
        <v>0</v>
      </c>
      <c r="J146" s="91">
        <f t="shared" si="11"/>
        <v>0</v>
      </c>
      <c r="K146" s="91">
        <f t="shared" si="11"/>
        <v>0</v>
      </c>
      <c r="L146" s="91">
        <f t="shared" si="11"/>
        <v>0</v>
      </c>
      <c r="M146" s="91">
        <f t="shared" si="11"/>
        <v>0</v>
      </c>
      <c r="P146" s="72"/>
      <c r="Q146" s="94"/>
    </row>
    <row r="147" spans="1:17" x14ac:dyDescent="0.25">
      <c r="A147" s="39" t="s">
        <v>138</v>
      </c>
      <c r="B147" s="71" t="s">
        <v>719</v>
      </c>
      <c r="C147" s="76">
        <v>2015</v>
      </c>
      <c r="D147" s="76" t="str">
        <f t="shared" si="10"/>
        <v>Yes</v>
      </c>
      <c r="E147" s="91">
        <v>0.78549999999999998</v>
      </c>
      <c r="F147" s="91">
        <f>IFERROR(VLOOKUP(A:A,'2023 CEP List'!A:G,7,FALSE),0)</f>
        <v>0.78549999999999998</v>
      </c>
      <c r="G147" s="91">
        <f>IFERROR(VLOOKUP(A:A,'2024 CEP List'!A:G,7,FALSE),0)</f>
        <v>0.78549999999999998</v>
      </c>
      <c r="H147" s="91">
        <f>IFERROR(VLOOKUP(A:A,'2025 CEP List'!A:G,7,FALSE),0)</f>
        <v>0.78549999999999998</v>
      </c>
      <c r="I147" s="91">
        <f>IFERROR(VLOOKUP(A:A,'2026 CEP List'!A:G,7,FALSE),0)</f>
        <v>0.78549999999999998</v>
      </c>
      <c r="J147" s="91">
        <f t="shared" ref="J147:M162" si="12">I147</f>
        <v>0.78549999999999998</v>
      </c>
      <c r="K147" s="91">
        <f t="shared" si="12"/>
        <v>0.78549999999999998</v>
      </c>
      <c r="L147" s="91">
        <f t="shared" si="12"/>
        <v>0.78549999999999998</v>
      </c>
      <c r="M147" s="91">
        <f t="shared" si="12"/>
        <v>0.78549999999999998</v>
      </c>
      <c r="P147" s="72"/>
      <c r="Q147" s="94"/>
    </row>
    <row r="148" spans="1:17" x14ac:dyDescent="0.25">
      <c r="A148" s="39" t="s">
        <v>139</v>
      </c>
      <c r="B148" s="71" t="s">
        <v>720</v>
      </c>
      <c r="D148" s="76" t="str">
        <f t="shared" si="10"/>
        <v>Yes</v>
      </c>
      <c r="E148" s="91">
        <v>0</v>
      </c>
      <c r="F148" s="91">
        <f>IFERROR(VLOOKUP(A:A,'2023 CEP List'!A:G,7,FALSE),0)</f>
        <v>0</v>
      </c>
      <c r="G148" s="91">
        <f>IFERROR(VLOOKUP(A:A,'2024 CEP List'!A:G,7,FALSE),0)</f>
        <v>0.64349999999999996</v>
      </c>
      <c r="H148" s="91">
        <f>IFERROR(VLOOKUP(A:A,'2025 CEP List'!A:G,7,FALSE),0)</f>
        <v>0.64349999999999996</v>
      </c>
      <c r="I148" s="91">
        <f>IFERROR(VLOOKUP(A:A,'2026 CEP List'!A:G,7,FALSE),0)</f>
        <v>0.64349999999999996</v>
      </c>
      <c r="J148" s="91">
        <f t="shared" si="12"/>
        <v>0.64349999999999996</v>
      </c>
      <c r="K148" s="91">
        <f t="shared" si="12"/>
        <v>0.64349999999999996</v>
      </c>
      <c r="L148" s="91">
        <f t="shared" si="12"/>
        <v>0.64349999999999996</v>
      </c>
      <c r="M148" s="91">
        <f t="shared" si="12"/>
        <v>0.64349999999999996</v>
      </c>
      <c r="P148" s="72"/>
      <c r="Q148" s="94"/>
    </row>
    <row r="149" spans="1:17" x14ac:dyDescent="0.25">
      <c r="A149" s="39" t="s">
        <v>140</v>
      </c>
      <c r="B149" s="71" t="s">
        <v>721</v>
      </c>
      <c r="C149" s="76">
        <v>2015</v>
      </c>
      <c r="D149" s="76" t="str">
        <f t="shared" si="10"/>
        <v>Yes</v>
      </c>
      <c r="E149" s="91">
        <v>0.63759999999999994</v>
      </c>
      <c r="F149" s="91">
        <f>IFERROR(VLOOKUP(A:A,'2023 CEP List'!A:G,7,FALSE),0)</f>
        <v>0.63759999999999994</v>
      </c>
      <c r="G149" s="91">
        <f>IFERROR(VLOOKUP(A:A,'2024 CEP List'!A:G,7,FALSE),0)</f>
        <v>0.63759999999999994</v>
      </c>
      <c r="H149" s="91">
        <f>IFERROR(VLOOKUP(A:A,'2025 CEP List'!A:G,7,FALSE),0)</f>
        <v>0.63759999999999994</v>
      </c>
      <c r="I149" s="91">
        <f>IFERROR(VLOOKUP(A:A,'2026 CEP List'!A:G,7,FALSE),0)</f>
        <v>0.63759999999999994</v>
      </c>
      <c r="J149" s="91">
        <f t="shared" si="12"/>
        <v>0.63759999999999994</v>
      </c>
      <c r="K149" s="91">
        <f t="shared" si="12"/>
        <v>0.63759999999999994</v>
      </c>
      <c r="L149" s="91">
        <f t="shared" si="12"/>
        <v>0.63759999999999994</v>
      </c>
      <c r="M149" s="91">
        <f t="shared" si="12"/>
        <v>0.63759999999999994</v>
      </c>
      <c r="P149" s="72"/>
      <c r="Q149" s="94"/>
    </row>
    <row r="150" spans="1:17" x14ac:dyDescent="0.25">
      <c r="A150" s="39" t="s">
        <v>141</v>
      </c>
      <c r="B150" s="71" t="s">
        <v>722</v>
      </c>
      <c r="C150" s="76">
        <v>2016</v>
      </c>
      <c r="D150" s="76" t="str">
        <f t="shared" si="10"/>
        <v>Yes</v>
      </c>
      <c r="E150" s="91">
        <v>0.86780000000000002</v>
      </c>
      <c r="F150" s="91">
        <f>IFERROR(VLOOKUP(A:A,'2023 CEP List'!A:G,7,FALSE),0)</f>
        <v>0.86780000000000002</v>
      </c>
      <c r="G150" s="91">
        <f>IFERROR(VLOOKUP(A:A,'2024 CEP List'!A:G,7,FALSE),0)</f>
        <v>0.86780000000000002</v>
      </c>
      <c r="H150" s="91">
        <f>IFERROR(VLOOKUP(A:A,'2025 CEP List'!A:G,7,FALSE),0)</f>
        <v>0.86780000000000002</v>
      </c>
      <c r="I150" s="91">
        <f>IFERROR(VLOOKUP(A:A,'2026 CEP List'!A:G,7,FALSE),0)</f>
        <v>0.86780000000000002</v>
      </c>
      <c r="J150" s="91">
        <f t="shared" si="12"/>
        <v>0.86780000000000002</v>
      </c>
      <c r="K150" s="91">
        <f t="shared" si="12"/>
        <v>0.86780000000000002</v>
      </c>
      <c r="L150" s="91">
        <f t="shared" si="12"/>
        <v>0.86780000000000002</v>
      </c>
      <c r="M150" s="91">
        <f t="shared" si="12"/>
        <v>0.86780000000000002</v>
      </c>
      <c r="P150" s="72"/>
      <c r="Q150" s="94"/>
    </row>
    <row r="151" spans="1:17" x14ac:dyDescent="0.25">
      <c r="A151" s="39" t="s">
        <v>142</v>
      </c>
      <c r="B151" s="71" t="s">
        <v>723</v>
      </c>
      <c r="C151" s="76">
        <v>2015</v>
      </c>
      <c r="D151" s="76" t="str">
        <f t="shared" si="10"/>
        <v>Yes</v>
      </c>
      <c r="E151" s="91">
        <v>0</v>
      </c>
      <c r="F151" s="91">
        <f>IFERROR(VLOOKUP(A:A,'2023 CEP List'!A:G,7,FALSE),0)</f>
        <v>0.73040000000000005</v>
      </c>
      <c r="G151" s="91">
        <f>IFERROR(VLOOKUP(A:A,'2024 CEP List'!A:G,7,FALSE),0)</f>
        <v>0.73040000000000005</v>
      </c>
      <c r="H151" s="91">
        <f>IFERROR(VLOOKUP(A:A,'2025 CEP List'!A:G,7,FALSE),0)</f>
        <v>0.73040000000000005</v>
      </c>
      <c r="I151" s="91">
        <f>IFERROR(VLOOKUP(A:A,'2026 CEP List'!A:G,7,FALSE),0)</f>
        <v>0.73040000000000005</v>
      </c>
      <c r="J151" s="91">
        <f t="shared" si="12"/>
        <v>0.73040000000000005</v>
      </c>
      <c r="K151" s="91">
        <f t="shared" si="12"/>
        <v>0.73040000000000005</v>
      </c>
      <c r="L151" s="91">
        <f t="shared" si="12"/>
        <v>0.73040000000000005</v>
      </c>
      <c r="M151" s="91">
        <f t="shared" si="12"/>
        <v>0.73040000000000005</v>
      </c>
      <c r="P151" s="72"/>
      <c r="Q151" s="94"/>
    </row>
    <row r="152" spans="1:17" x14ac:dyDescent="0.25">
      <c r="A152" s="39" t="s">
        <v>143</v>
      </c>
      <c r="B152" s="71" t="s">
        <v>724</v>
      </c>
      <c r="C152" s="76">
        <v>2015</v>
      </c>
      <c r="D152" s="76" t="str">
        <f t="shared" si="10"/>
        <v>Yes</v>
      </c>
      <c r="E152" s="91">
        <v>0.88500000000000001</v>
      </c>
      <c r="F152" s="91">
        <f>IFERROR(VLOOKUP(A:A,'2023 CEP List'!A:G,7,FALSE),0)</f>
        <v>0.88500000000000001</v>
      </c>
      <c r="G152" s="91">
        <f>IFERROR(VLOOKUP(A:A,'2024 CEP List'!A:G,7,FALSE),0)</f>
        <v>0.88500000000000001</v>
      </c>
      <c r="H152" s="91">
        <f>IFERROR(VLOOKUP(A:A,'2025 CEP List'!A:G,7,FALSE),0)</f>
        <v>0.88500000000000001</v>
      </c>
      <c r="I152" s="91">
        <f>IFERROR(VLOOKUP(A:A,'2026 CEP List'!A:G,7,FALSE),0)</f>
        <v>0.88500000000000001</v>
      </c>
      <c r="J152" s="91">
        <f t="shared" si="12"/>
        <v>0.88500000000000001</v>
      </c>
      <c r="K152" s="91">
        <f t="shared" si="12"/>
        <v>0.88500000000000001</v>
      </c>
      <c r="L152" s="91">
        <f t="shared" si="12"/>
        <v>0.88500000000000001</v>
      </c>
      <c r="M152" s="91">
        <f t="shared" si="12"/>
        <v>0.88500000000000001</v>
      </c>
      <c r="P152" s="72"/>
      <c r="Q152" s="94"/>
    </row>
    <row r="153" spans="1:17" x14ac:dyDescent="0.25">
      <c r="A153" s="39" t="s">
        <v>144</v>
      </c>
      <c r="B153" s="71" t="s">
        <v>725</v>
      </c>
      <c r="C153" s="76">
        <v>2021</v>
      </c>
      <c r="D153" s="76" t="str">
        <f t="shared" si="10"/>
        <v>Yes</v>
      </c>
      <c r="E153" s="91">
        <v>0.80789999999999995</v>
      </c>
      <c r="F153" s="91">
        <f>IFERROR(VLOOKUP(A:A,'2023 CEP List'!A:G,7,FALSE),0)</f>
        <v>0.80789999999999995</v>
      </c>
      <c r="G153" s="91">
        <f>IFERROR(VLOOKUP(A:A,'2024 CEP List'!A:G,7,FALSE),0)</f>
        <v>0.80789999999999995</v>
      </c>
      <c r="H153" s="91">
        <f>IFERROR(VLOOKUP(A:A,'2025 CEP List'!A:G,7,FALSE),0)</f>
        <v>0.80789999999999995</v>
      </c>
      <c r="I153" s="91">
        <f>IFERROR(VLOOKUP(A:A,'2026 CEP List'!A:G,7,FALSE),0)</f>
        <v>0.80789999999999995</v>
      </c>
      <c r="J153" s="91">
        <f t="shared" si="12"/>
        <v>0.80789999999999995</v>
      </c>
      <c r="K153" s="91">
        <f t="shared" si="12"/>
        <v>0.80789999999999995</v>
      </c>
      <c r="L153" s="91">
        <f t="shared" si="12"/>
        <v>0.80789999999999995</v>
      </c>
      <c r="M153" s="91">
        <f t="shared" si="12"/>
        <v>0.80789999999999995</v>
      </c>
      <c r="P153" s="72"/>
      <c r="Q153" s="94"/>
    </row>
    <row r="154" spans="1:17" x14ac:dyDescent="0.25">
      <c r="A154" s="39" t="s">
        <v>516</v>
      </c>
      <c r="B154" s="71" t="s">
        <v>726</v>
      </c>
      <c r="D154" s="76" t="str">
        <f t="shared" si="10"/>
        <v>No</v>
      </c>
      <c r="E154" s="91">
        <v>0</v>
      </c>
      <c r="F154" s="91">
        <f>IFERROR(VLOOKUP(A:A,'2023 CEP List'!A:G,7,FALSE),0)</f>
        <v>0</v>
      </c>
      <c r="G154" s="91">
        <f>IFERROR(VLOOKUP(A:A,'2024 CEP List'!A:G,7,FALSE),0)</f>
        <v>0</v>
      </c>
      <c r="H154" s="91">
        <f>IFERROR(VLOOKUP(A:A,'2025 CEP List'!A:G,7,FALSE),0)</f>
        <v>0</v>
      </c>
      <c r="I154" s="91">
        <f>IFERROR(VLOOKUP(A:A,'2026 CEP List'!A:G,7,FALSE),0)</f>
        <v>0</v>
      </c>
      <c r="J154" s="91">
        <f t="shared" si="12"/>
        <v>0</v>
      </c>
      <c r="K154" s="91">
        <f t="shared" si="12"/>
        <v>0</v>
      </c>
      <c r="L154" s="91">
        <f t="shared" si="12"/>
        <v>0</v>
      </c>
      <c r="M154" s="91">
        <f t="shared" si="12"/>
        <v>0</v>
      </c>
      <c r="P154" s="72"/>
      <c r="Q154" s="94"/>
    </row>
    <row r="155" spans="1:17" x14ac:dyDescent="0.25">
      <c r="A155" s="39" t="s">
        <v>145</v>
      </c>
      <c r="B155" s="71" t="s">
        <v>727</v>
      </c>
      <c r="D155" s="76" t="str">
        <f t="shared" si="10"/>
        <v>No</v>
      </c>
      <c r="E155" s="91">
        <v>0</v>
      </c>
      <c r="F155" s="91">
        <f>IFERROR(VLOOKUP(A:A,'2023 CEP List'!A:G,7,FALSE),0)</f>
        <v>0</v>
      </c>
      <c r="G155" s="91">
        <f>IFERROR(VLOOKUP(A:A,'2024 CEP List'!A:G,7,FALSE),0)</f>
        <v>0</v>
      </c>
      <c r="H155" s="91">
        <f>IFERROR(VLOOKUP(A:A,'2025 CEP List'!A:G,7,FALSE),0)</f>
        <v>0</v>
      </c>
      <c r="I155" s="91">
        <f>IFERROR(VLOOKUP(A:A,'2026 CEP List'!A:G,7,FALSE),0)</f>
        <v>0</v>
      </c>
      <c r="J155" s="91">
        <f t="shared" si="12"/>
        <v>0</v>
      </c>
      <c r="K155" s="91">
        <f t="shared" si="12"/>
        <v>0</v>
      </c>
      <c r="L155" s="91">
        <f t="shared" si="12"/>
        <v>0</v>
      </c>
      <c r="M155" s="91">
        <f t="shared" si="12"/>
        <v>0</v>
      </c>
      <c r="P155" s="72"/>
      <c r="Q155" s="94"/>
    </row>
    <row r="156" spans="1:17" x14ac:dyDescent="0.25">
      <c r="A156" s="39" t="s">
        <v>146</v>
      </c>
      <c r="B156" s="71" t="s">
        <v>728</v>
      </c>
      <c r="D156" s="76" t="str">
        <f t="shared" si="10"/>
        <v>No</v>
      </c>
      <c r="E156" s="91">
        <v>0</v>
      </c>
      <c r="F156" s="91">
        <f>IFERROR(VLOOKUP(A:A,'2023 CEP List'!A:G,7,FALSE),0)</f>
        <v>0</v>
      </c>
      <c r="G156" s="91">
        <f>IFERROR(VLOOKUP(A:A,'2024 CEP List'!A:G,7,FALSE),0)</f>
        <v>0</v>
      </c>
      <c r="H156" s="91">
        <f>IFERROR(VLOOKUP(A:A,'2025 CEP List'!A:G,7,FALSE),0)</f>
        <v>0</v>
      </c>
      <c r="I156" s="91">
        <f>IFERROR(VLOOKUP(A:A,'2026 CEP List'!A:G,7,FALSE),0)</f>
        <v>0</v>
      </c>
      <c r="J156" s="91">
        <f t="shared" si="12"/>
        <v>0</v>
      </c>
      <c r="K156" s="91">
        <f t="shared" si="12"/>
        <v>0</v>
      </c>
      <c r="L156" s="91">
        <f t="shared" si="12"/>
        <v>0</v>
      </c>
      <c r="M156" s="91">
        <f t="shared" si="12"/>
        <v>0</v>
      </c>
      <c r="P156" s="72"/>
      <c r="Q156" s="94"/>
    </row>
    <row r="157" spans="1:17" x14ac:dyDescent="0.25">
      <c r="A157" s="39" t="s">
        <v>517</v>
      </c>
      <c r="B157" s="71" t="s">
        <v>1235</v>
      </c>
      <c r="D157" s="76" t="str">
        <f t="shared" si="10"/>
        <v>No</v>
      </c>
      <c r="E157" s="91">
        <v>0</v>
      </c>
      <c r="F157" s="91">
        <f>IFERROR(VLOOKUP(A:A,'2023 CEP List'!A:G,7,FALSE),0)</f>
        <v>0</v>
      </c>
      <c r="G157" s="91">
        <f>IFERROR(VLOOKUP(A:A,'2024 CEP List'!A:G,7,FALSE),0)</f>
        <v>0</v>
      </c>
      <c r="H157" s="91">
        <f>IFERROR(VLOOKUP(A:A,'2025 CEP List'!A:G,7,FALSE),0)</f>
        <v>0</v>
      </c>
      <c r="I157" s="91">
        <f>IFERROR(VLOOKUP(A:A,'2026 CEP List'!A:G,7,FALSE),0)</f>
        <v>0</v>
      </c>
      <c r="J157" s="91">
        <f t="shared" si="12"/>
        <v>0</v>
      </c>
      <c r="K157" s="91">
        <f t="shared" si="12"/>
        <v>0</v>
      </c>
      <c r="L157" s="91">
        <f t="shared" si="12"/>
        <v>0</v>
      </c>
      <c r="M157" s="91">
        <f t="shared" si="12"/>
        <v>0</v>
      </c>
      <c r="P157" s="72"/>
      <c r="Q157" s="94"/>
    </row>
    <row r="158" spans="1:17" x14ac:dyDescent="0.25">
      <c r="A158" s="39" t="s">
        <v>518</v>
      </c>
      <c r="B158" s="71" t="s">
        <v>730</v>
      </c>
      <c r="D158" s="76" t="str">
        <f t="shared" si="10"/>
        <v>No</v>
      </c>
      <c r="E158" s="91">
        <v>0</v>
      </c>
      <c r="F158" s="91">
        <f>IFERROR(VLOOKUP(A:A,'2023 CEP List'!A:G,7,FALSE),0)</f>
        <v>0</v>
      </c>
      <c r="G158" s="91">
        <f>IFERROR(VLOOKUP(A:A,'2024 CEP List'!A:G,7,FALSE),0)</f>
        <v>0</v>
      </c>
      <c r="H158" s="91">
        <f>IFERROR(VLOOKUP(A:A,'2025 CEP List'!A:G,7,FALSE),0)</f>
        <v>0</v>
      </c>
      <c r="I158" s="91">
        <f>IFERROR(VLOOKUP(A:A,'2026 CEP List'!A:G,7,FALSE),0)</f>
        <v>0</v>
      </c>
      <c r="J158" s="91">
        <f t="shared" si="12"/>
        <v>0</v>
      </c>
      <c r="K158" s="91">
        <f t="shared" si="12"/>
        <v>0</v>
      </c>
      <c r="L158" s="91">
        <f t="shared" si="12"/>
        <v>0</v>
      </c>
      <c r="M158" s="91">
        <f t="shared" si="12"/>
        <v>0</v>
      </c>
      <c r="P158" s="72"/>
      <c r="Q158" s="94"/>
    </row>
    <row r="159" spans="1:17" x14ac:dyDescent="0.25">
      <c r="A159" s="39" t="s">
        <v>519</v>
      </c>
      <c r="B159" s="71" t="s">
        <v>731</v>
      </c>
      <c r="D159" s="76" t="str">
        <f t="shared" si="10"/>
        <v>No</v>
      </c>
      <c r="E159" s="91">
        <v>0</v>
      </c>
      <c r="F159" s="91">
        <f>IFERROR(VLOOKUP(A:A,'2023 CEP List'!A:G,7,FALSE),0)</f>
        <v>0</v>
      </c>
      <c r="G159" s="91">
        <f>IFERROR(VLOOKUP(A:A,'2024 CEP List'!A:G,7,FALSE),0)</f>
        <v>0</v>
      </c>
      <c r="H159" s="91">
        <f>IFERROR(VLOOKUP(A:A,'2025 CEP List'!A:G,7,FALSE),0)</f>
        <v>0</v>
      </c>
      <c r="I159" s="91">
        <f>IFERROR(VLOOKUP(A:A,'2026 CEP List'!A:G,7,FALSE),0)</f>
        <v>0</v>
      </c>
      <c r="J159" s="91">
        <f t="shared" si="12"/>
        <v>0</v>
      </c>
      <c r="K159" s="91">
        <f t="shared" si="12"/>
        <v>0</v>
      </c>
      <c r="L159" s="91">
        <f t="shared" si="12"/>
        <v>0</v>
      </c>
      <c r="M159" s="91">
        <f t="shared" si="12"/>
        <v>0</v>
      </c>
      <c r="P159" s="72"/>
      <c r="Q159" s="94"/>
    </row>
    <row r="160" spans="1:17" x14ac:dyDescent="0.25">
      <c r="A160" s="39" t="s">
        <v>147</v>
      </c>
      <c r="B160" s="71" t="s">
        <v>732</v>
      </c>
      <c r="D160" s="76" t="str">
        <f t="shared" si="10"/>
        <v>No</v>
      </c>
      <c r="E160" s="91">
        <v>0</v>
      </c>
      <c r="F160" s="91">
        <f>IFERROR(VLOOKUP(A:A,'2023 CEP List'!A:G,7,FALSE),0)</f>
        <v>0</v>
      </c>
      <c r="G160" s="91">
        <f>IFERROR(VLOOKUP(A:A,'2024 CEP List'!A:G,7,FALSE),0)</f>
        <v>0</v>
      </c>
      <c r="H160" s="91">
        <f>IFERROR(VLOOKUP(A:A,'2025 CEP List'!A:G,7,FALSE),0)</f>
        <v>0</v>
      </c>
      <c r="I160" s="91">
        <f>IFERROR(VLOOKUP(A:A,'2026 CEP List'!A:G,7,FALSE),0)</f>
        <v>0</v>
      </c>
      <c r="J160" s="91">
        <f t="shared" si="12"/>
        <v>0</v>
      </c>
      <c r="K160" s="91">
        <f t="shared" si="12"/>
        <v>0</v>
      </c>
      <c r="L160" s="91">
        <f t="shared" si="12"/>
        <v>0</v>
      </c>
      <c r="M160" s="91">
        <f t="shared" si="12"/>
        <v>0</v>
      </c>
      <c r="P160" s="72"/>
      <c r="Q160" s="94"/>
    </row>
    <row r="161" spans="1:17" x14ac:dyDescent="0.25">
      <c r="A161" s="39" t="s">
        <v>148</v>
      </c>
      <c r="B161" s="71" t="s">
        <v>1185</v>
      </c>
      <c r="D161" s="76" t="str">
        <f t="shared" si="10"/>
        <v>No</v>
      </c>
      <c r="E161" s="91">
        <v>0</v>
      </c>
      <c r="F161" s="91">
        <f>IFERROR(VLOOKUP(A:A,'2023 CEP List'!A:G,7,FALSE),0)</f>
        <v>0</v>
      </c>
      <c r="G161" s="91">
        <f>IFERROR(VLOOKUP(A:A,'2024 CEP List'!A:G,7,FALSE),0)</f>
        <v>0</v>
      </c>
      <c r="H161" s="91">
        <f>IFERROR(VLOOKUP(A:A,'2025 CEP List'!A:G,7,FALSE),0)</f>
        <v>0</v>
      </c>
      <c r="I161" s="91">
        <f>IFERROR(VLOOKUP(A:A,'2026 CEP List'!A:G,7,FALSE),0)</f>
        <v>0</v>
      </c>
      <c r="J161" s="91">
        <f t="shared" si="12"/>
        <v>0</v>
      </c>
      <c r="K161" s="91">
        <f t="shared" si="12"/>
        <v>0</v>
      </c>
      <c r="L161" s="91">
        <f t="shared" si="12"/>
        <v>0</v>
      </c>
      <c r="M161" s="91">
        <f t="shared" si="12"/>
        <v>0</v>
      </c>
      <c r="P161" s="72"/>
      <c r="Q161" s="94"/>
    </row>
    <row r="162" spans="1:17" x14ac:dyDescent="0.25">
      <c r="A162" s="39" t="s">
        <v>149</v>
      </c>
      <c r="B162" s="71" t="s">
        <v>734</v>
      </c>
      <c r="D162" s="76" t="str">
        <f t="shared" si="10"/>
        <v>No</v>
      </c>
      <c r="E162" s="91">
        <v>0</v>
      </c>
      <c r="F162" s="91">
        <f>IFERROR(VLOOKUP(A:A,'2023 CEP List'!A:G,7,FALSE),0)</f>
        <v>0</v>
      </c>
      <c r="G162" s="91">
        <f>IFERROR(VLOOKUP(A:A,'2024 CEP List'!A:G,7,FALSE),0)</f>
        <v>0</v>
      </c>
      <c r="H162" s="91">
        <f>IFERROR(VLOOKUP(A:A,'2025 CEP List'!A:G,7,FALSE),0)</f>
        <v>0</v>
      </c>
      <c r="I162" s="91">
        <f>IFERROR(VLOOKUP(A:A,'2026 CEP List'!A:G,7,FALSE),0)</f>
        <v>0</v>
      </c>
      <c r="J162" s="91">
        <f t="shared" si="12"/>
        <v>0</v>
      </c>
      <c r="K162" s="91">
        <f t="shared" si="12"/>
        <v>0</v>
      </c>
      <c r="L162" s="91">
        <f t="shared" si="12"/>
        <v>0</v>
      </c>
      <c r="M162" s="91">
        <f t="shared" si="12"/>
        <v>0</v>
      </c>
      <c r="P162" s="72"/>
      <c r="Q162" s="94"/>
    </row>
    <row r="163" spans="1:17" x14ac:dyDescent="0.25">
      <c r="A163" s="39" t="s">
        <v>150</v>
      </c>
      <c r="B163" s="71" t="s">
        <v>735</v>
      </c>
      <c r="D163" s="76" t="str">
        <f t="shared" si="10"/>
        <v>No</v>
      </c>
      <c r="E163" s="91">
        <v>0</v>
      </c>
      <c r="F163" s="91">
        <f>IFERROR(VLOOKUP(A:A,'2023 CEP List'!A:G,7,FALSE),0)</f>
        <v>0</v>
      </c>
      <c r="G163" s="91">
        <f>IFERROR(VLOOKUP(A:A,'2024 CEP List'!A:G,7,FALSE),0)</f>
        <v>0</v>
      </c>
      <c r="H163" s="91">
        <f>IFERROR(VLOOKUP(A:A,'2025 CEP List'!A:G,7,FALSE),0)</f>
        <v>0</v>
      </c>
      <c r="I163" s="91">
        <f>IFERROR(VLOOKUP(A:A,'2026 CEP List'!A:G,7,FALSE),0)</f>
        <v>0</v>
      </c>
      <c r="J163" s="91">
        <f t="shared" ref="J163:M178" si="13">I163</f>
        <v>0</v>
      </c>
      <c r="K163" s="91">
        <f t="shared" si="13"/>
        <v>0</v>
      </c>
      <c r="L163" s="91">
        <f t="shared" si="13"/>
        <v>0</v>
      </c>
      <c r="M163" s="91">
        <f t="shared" si="13"/>
        <v>0</v>
      </c>
      <c r="P163" s="72"/>
      <c r="Q163" s="94"/>
    </row>
    <row r="164" spans="1:17" x14ac:dyDescent="0.25">
      <c r="A164" s="39" t="s">
        <v>151</v>
      </c>
      <c r="B164" s="71" t="s">
        <v>736</v>
      </c>
      <c r="D164" s="76" t="str">
        <f t="shared" si="10"/>
        <v>Yes</v>
      </c>
      <c r="E164" s="91">
        <v>0</v>
      </c>
      <c r="F164" s="91">
        <f>IFERROR(VLOOKUP(A:A,'2023 CEP List'!A:G,7,FALSE),0)</f>
        <v>0</v>
      </c>
      <c r="G164" s="91">
        <f>IFERROR(VLOOKUP(A:A,'2024 CEP List'!A:G,7,FALSE),0)</f>
        <v>0</v>
      </c>
      <c r="H164" s="91">
        <f>IFERROR(VLOOKUP(A:A,'2025 CEP List'!A:G,7,FALSE),0)</f>
        <v>0.44950000000000001</v>
      </c>
      <c r="I164" s="91">
        <f>IFERROR(VLOOKUP(A:A,'2026 CEP List'!A:G,7,FALSE),0)</f>
        <v>0.44950000000000001</v>
      </c>
      <c r="J164" s="91">
        <f t="shared" si="13"/>
        <v>0.44950000000000001</v>
      </c>
      <c r="K164" s="91">
        <f t="shared" si="13"/>
        <v>0.44950000000000001</v>
      </c>
      <c r="L164" s="91">
        <f t="shared" si="13"/>
        <v>0.44950000000000001</v>
      </c>
      <c r="M164" s="91">
        <f t="shared" si="13"/>
        <v>0.44950000000000001</v>
      </c>
      <c r="P164" s="72"/>
      <c r="Q164" s="94"/>
    </row>
    <row r="165" spans="1:17" x14ac:dyDescent="0.25">
      <c r="A165" s="39" t="s">
        <v>152</v>
      </c>
      <c r="B165" s="71" t="s">
        <v>737</v>
      </c>
      <c r="D165" s="76" t="str">
        <f t="shared" si="10"/>
        <v>No</v>
      </c>
      <c r="E165" s="91">
        <v>0</v>
      </c>
      <c r="F165" s="91">
        <f>IFERROR(VLOOKUP(A:A,'2023 CEP List'!A:G,7,FALSE),0)</f>
        <v>0</v>
      </c>
      <c r="G165" s="91">
        <f>IFERROR(VLOOKUP(A:A,'2024 CEP List'!A:G,7,FALSE),0)</f>
        <v>0</v>
      </c>
      <c r="H165" s="91">
        <f>IFERROR(VLOOKUP(A:A,'2025 CEP List'!A:G,7,FALSE),0)</f>
        <v>0</v>
      </c>
      <c r="I165" s="91">
        <f>IFERROR(VLOOKUP(A:A,'2026 CEP List'!A:G,7,FALSE),0)</f>
        <v>0</v>
      </c>
      <c r="J165" s="91">
        <f t="shared" si="13"/>
        <v>0</v>
      </c>
      <c r="K165" s="91">
        <f t="shared" si="13"/>
        <v>0</v>
      </c>
      <c r="L165" s="91">
        <f t="shared" si="13"/>
        <v>0</v>
      </c>
      <c r="M165" s="91">
        <f t="shared" si="13"/>
        <v>0</v>
      </c>
      <c r="P165" s="72"/>
      <c r="Q165" s="94"/>
    </row>
    <row r="166" spans="1:17" x14ac:dyDescent="0.25">
      <c r="A166" s="39" t="s">
        <v>153</v>
      </c>
      <c r="B166" s="71" t="s">
        <v>738</v>
      </c>
      <c r="D166" s="76" t="str">
        <f t="shared" si="10"/>
        <v>No</v>
      </c>
      <c r="E166" s="91">
        <v>0</v>
      </c>
      <c r="F166" s="91">
        <f>IFERROR(VLOOKUP(A:A,'2023 CEP List'!A:G,7,FALSE),0)</f>
        <v>0</v>
      </c>
      <c r="G166" s="91">
        <f>IFERROR(VLOOKUP(A:A,'2024 CEP List'!A:G,7,FALSE),0)</f>
        <v>0</v>
      </c>
      <c r="H166" s="91">
        <f>IFERROR(VLOOKUP(A:A,'2025 CEP List'!A:G,7,FALSE),0)</f>
        <v>0</v>
      </c>
      <c r="I166" s="91">
        <f>IFERROR(VLOOKUP(A:A,'2026 CEP List'!A:G,7,FALSE),0)</f>
        <v>0</v>
      </c>
      <c r="J166" s="91">
        <f t="shared" si="13"/>
        <v>0</v>
      </c>
      <c r="K166" s="91">
        <f t="shared" si="13"/>
        <v>0</v>
      </c>
      <c r="L166" s="91">
        <f t="shared" si="13"/>
        <v>0</v>
      </c>
      <c r="M166" s="91">
        <f t="shared" si="13"/>
        <v>0</v>
      </c>
      <c r="P166" s="72"/>
      <c r="Q166" s="94"/>
    </row>
    <row r="167" spans="1:17" x14ac:dyDescent="0.25">
      <c r="A167" s="39" t="s">
        <v>154</v>
      </c>
      <c r="B167" s="71" t="s">
        <v>739</v>
      </c>
      <c r="D167" s="76" t="str">
        <f t="shared" si="10"/>
        <v>No</v>
      </c>
      <c r="E167" s="91">
        <v>0</v>
      </c>
      <c r="F167" s="91">
        <f>IFERROR(VLOOKUP(A:A,'2023 CEP List'!A:G,7,FALSE),0)</f>
        <v>0</v>
      </c>
      <c r="G167" s="91">
        <f>IFERROR(VLOOKUP(A:A,'2024 CEP List'!A:G,7,FALSE),0)</f>
        <v>0</v>
      </c>
      <c r="H167" s="91">
        <f>IFERROR(VLOOKUP(A:A,'2025 CEP List'!A:G,7,FALSE),0)</f>
        <v>0</v>
      </c>
      <c r="I167" s="91">
        <f>IFERROR(VLOOKUP(A:A,'2026 CEP List'!A:G,7,FALSE),0)</f>
        <v>0</v>
      </c>
      <c r="J167" s="91">
        <f t="shared" si="13"/>
        <v>0</v>
      </c>
      <c r="K167" s="91">
        <f t="shared" si="13"/>
        <v>0</v>
      </c>
      <c r="L167" s="91">
        <f t="shared" si="13"/>
        <v>0</v>
      </c>
      <c r="M167" s="91">
        <f t="shared" si="13"/>
        <v>0</v>
      </c>
      <c r="P167" s="72"/>
      <c r="Q167" s="94"/>
    </row>
    <row r="168" spans="1:17" x14ac:dyDescent="0.25">
      <c r="A168" s="39" t="s">
        <v>155</v>
      </c>
      <c r="B168" s="71" t="s">
        <v>740</v>
      </c>
      <c r="D168" s="76" t="str">
        <f t="shared" si="10"/>
        <v>No</v>
      </c>
      <c r="E168" s="91">
        <v>0</v>
      </c>
      <c r="F168" s="91">
        <f>IFERROR(VLOOKUP(A:A,'2023 CEP List'!A:G,7,FALSE),0)</f>
        <v>0</v>
      </c>
      <c r="G168" s="91">
        <f>IFERROR(VLOOKUP(A:A,'2024 CEP List'!A:G,7,FALSE),0)</f>
        <v>0</v>
      </c>
      <c r="H168" s="91">
        <f>IFERROR(VLOOKUP(A:A,'2025 CEP List'!A:G,7,FALSE),0)</f>
        <v>0</v>
      </c>
      <c r="I168" s="91">
        <f>IFERROR(VLOOKUP(A:A,'2026 CEP List'!A:G,7,FALSE),0)</f>
        <v>0</v>
      </c>
      <c r="J168" s="91">
        <f t="shared" si="13"/>
        <v>0</v>
      </c>
      <c r="K168" s="91">
        <f t="shared" si="13"/>
        <v>0</v>
      </c>
      <c r="L168" s="91">
        <f t="shared" si="13"/>
        <v>0</v>
      </c>
      <c r="M168" s="91">
        <f t="shared" si="13"/>
        <v>0</v>
      </c>
      <c r="P168" s="72"/>
      <c r="Q168" s="94"/>
    </row>
    <row r="169" spans="1:17" x14ac:dyDescent="0.25">
      <c r="A169" s="39" t="s">
        <v>156</v>
      </c>
      <c r="B169" s="71" t="s">
        <v>741</v>
      </c>
      <c r="D169" s="76" t="str">
        <f t="shared" si="10"/>
        <v>No</v>
      </c>
      <c r="E169" s="91">
        <v>0</v>
      </c>
      <c r="F169" s="91">
        <f>IFERROR(VLOOKUP(A:A,'2023 CEP List'!A:G,7,FALSE),0)</f>
        <v>0</v>
      </c>
      <c r="G169" s="91">
        <f>IFERROR(VLOOKUP(A:A,'2024 CEP List'!A:G,7,FALSE),0)</f>
        <v>0</v>
      </c>
      <c r="H169" s="91">
        <f>IFERROR(VLOOKUP(A:A,'2025 CEP List'!A:G,7,FALSE),0)</f>
        <v>0</v>
      </c>
      <c r="I169" s="91">
        <f>IFERROR(VLOOKUP(A:A,'2026 CEP List'!A:G,7,FALSE),0)</f>
        <v>0</v>
      </c>
      <c r="J169" s="91">
        <f t="shared" si="13"/>
        <v>0</v>
      </c>
      <c r="K169" s="91">
        <f t="shared" si="13"/>
        <v>0</v>
      </c>
      <c r="L169" s="91">
        <f t="shared" si="13"/>
        <v>0</v>
      </c>
      <c r="M169" s="91">
        <f t="shared" si="13"/>
        <v>0</v>
      </c>
      <c r="P169" s="72"/>
      <c r="Q169" s="94"/>
    </row>
    <row r="170" spans="1:17" x14ac:dyDescent="0.25">
      <c r="A170" s="39" t="s">
        <v>157</v>
      </c>
      <c r="B170" s="71" t="s">
        <v>742</v>
      </c>
      <c r="D170" s="76" t="str">
        <f t="shared" si="10"/>
        <v>No</v>
      </c>
      <c r="E170" s="91">
        <v>0</v>
      </c>
      <c r="F170" s="91">
        <f>IFERROR(VLOOKUP(A:A,'2023 CEP List'!A:G,7,FALSE),0)</f>
        <v>0</v>
      </c>
      <c r="G170" s="91">
        <f>IFERROR(VLOOKUP(A:A,'2024 CEP List'!A:G,7,FALSE),0)</f>
        <v>0</v>
      </c>
      <c r="H170" s="91">
        <f>IFERROR(VLOOKUP(A:A,'2025 CEP List'!A:G,7,FALSE),0)</f>
        <v>0</v>
      </c>
      <c r="I170" s="91">
        <f>IFERROR(VLOOKUP(A:A,'2026 CEP List'!A:G,7,FALSE),0)</f>
        <v>0</v>
      </c>
      <c r="J170" s="91">
        <f t="shared" si="13"/>
        <v>0</v>
      </c>
      <c r="K170" s="91">
        <f t="shared" si="13"/>
        <v>0</v>
      </c>
      <c r="L170" s="91">
        <f t="shared" si="13"/>
        <v>0</v>
      </c>
      <c r="M170" s="91">
        <f t="shared" si="13"/>
        <v>0</v>
      </c>
      <c r="P170" s="72"/>
      <c r="Q170" s="94"/>
    </row>
    <row r="171" spans="1:17" x14ac:dyDescent="0.25">
      <c r="A171" s="39" t="s">
        <v>158</v>
      </c>
      <c r="B171" s="71" t="s">
        <v>743</v>
      </c>
      <c r="D171" s="76" t="str">
        <f t="shared" si="10"/>
        <v>No</v>
      </c>
      <c r="E171" s="91">
        <v>0</v>
      </c>
      <c r="F171" s="91">
        <f>IFERROR(VLOOKUP(A:A,'2023 CEP List'!A:G,7,FALSE),0)</f>
        <v>0</v>
      </c>
      <c r="G171" s="91">
        <f>IFERROR(VLOOKUP(A:A,'2024 CEP List'!A:G,7,FALSE),0)</f>
        <v>0</v>
      </c>
      <c r="H171" s="91">
        <f>IFERROR(VLOOKUP(A:A,'2025 CEP List'!A:G,7,FALSE),0)</f>
        <v>0</v>
      </c>
      <c r="I171" s="91">
        <f>IFERROR(VLOOKUP(A:A,'2026 CEP List'!A:G,7,FALSE),0)</f>
        <v>0</v>
      </c>
      <c r="J171" s="91">
        <f t="shared" si="13"/>
        <v>0</v>
      </c>
      <c r="K171" s="91">
        <f t="shared" si="13"/>
        <v>0</v>
      </c>
      <c r="L171" s="91">
        <f t="shared" si="13"/>
        <v>0</v>
      </c>
      <c r="M171" s="91">
        <f t="shared" si="13"/>
        <v>0</v>
      </c>
      <c r="P171" s="72"/>
      <c r="Q171" s="94"/>
    </row>
    <row r="172" spans="1:17" x14ac:dyDescent="0.25">
      <c r="A172" s="39" t="s">
        <v>159</v>
      </c>
      <c r="B172" s="71" t="s">
        <v>744</v>
      </c>
      <c r="D172" s="76" t="str">
        <f t="shared" si="10"/>
        <v>Yes</v>
      </c>
      <c r="E172" s="91">
        <v>0</v>
      </c>
      <c r="F172" s="91">
        <f>IFERROR(VLOOKUP(A:A,'2023 CEP List'!A:G,7,FALSE),0)</f>
        <v>0</v>
      </c>
      <c r="G172" s="91">
        <f>IFERROR(VLOOKUP(A:A,'2024 CEP List'!A:G,7,FALSE),0)</f>
        <v>0</v>
      </c>
      <c r="H172" s="91">
        <f>IFERROR(VLOOKUP(A:A,'2025 CEP List'!A:G,7,FALSE),0)</f>
        <v>0</v>
      </c>
      <c r="I172" s="91">
        <f>IFERROR(VLOOKUP(A:A,'2026 CEP List'!A:G,7,FALSE),0)</f>
        <v>0.44240000000000002</v>
      </c>
      <c r="J172" s="91">
        <f t="shared" si="13"/>
        <v>0.44240000000000002</v>
      </c>
      <c r="K172" s="91">
        <f t="shared" si="13"/>
        <v>0.44240000000000002</v>
      </c>
      <c r="L172" s="91">
        <f t="shared" si="13"/>
        <v>0.44240000000000002</v>
      </c>
      <c r="M172" s="91">
        <f t="shared" si="13"/>
        <v>0.44240000000000002</v>
      </c>
      <c r="P172" s="72"/>
      <c r="Q172" s="94"/>
    </row>
    <row r="173" spans="1:17" x14ac:dyDescent="0.25">
      <c r="A173" s="39" t="s">
        <v>160</v>
      </c>
      <c r="B173" s="71" t="s">
        <v>745</v>
      </c>
      <c r="D173" s="76" t="str">
        <f t="shared" si="10"/>
        <v>No</v>
      </c>
      <c r="E173" s="91">
        <v>0</v>
      </c>
      <c r="F173" s="91">
        <f>IFERROR(VLOOKUP(A:A,'2023 CEP List'!A:G,7,FALSE),0)</f>
        <v>0</v>
      </c>
      <c r="G173" s="91">
        <f>IFERROR(VLOOKUP(A:A,'2024 CEP List'!A:G,7,FALSE),0)</f>
        <v>0</v>
      </c>
      <c r="H173" s="91">
        <f>IFERROR(VLOOKUP(A:A,'2025 CEP List'!A:G,7,FALSE),0)</f>
        <v>0</v>
      </c>
      <c r="I173" s="91">
        <f>IFERROR(VLOOKUP(A:A,'2026 CEP List'!A:G,7,FALSE),0)</f>
        <v>0</v>
      </c>
      <c r="J173" s="91">
        <f t="shared" si="13"/>
        <v>0</v>
      </c>
      <c r="K173" s="91">
        <f t="shared" si="13"/>
        <v>0</v>
      </c>
      <c r="L173" s="91">
        <f t="shared" si="13"/>
        <v>0</v>
      </c>
      <c r="M173" s="91">
        <f t="shared" si="13"/>
        <v>0</v>
      </c>
      <c r="P173" s="72"/>
      <c r="Q173" s="94"/>
    </row>
    <row r="174" spans="1:17" x14ac:dyDescent="0.25">
      <c r="A174" s="39" t="s">
        <v>161</v>
      </c>
      <c r="B174" s="71" t="s">
        <v>746</v>
      </c>
      <c r="D174" s="76" t="str">
        <f t="shared" si="10"/>
        <v>No</v>
      </c>
      <c r="E174" s="91">
        <v>0</v>
      </c>
      <c r="F174" s="91">
        <f>IFERROR(VLOOKUP(A:A,'2023 CEP List'!A:G,7,FALSE),0)</f>
        <v>0</v>
      </c>
      <c r="G174" s="91">
        <f>IFERROR(VLOOKUP(A:A,'2024 CEP List'!A:G,7,FALSE),0)</f>
        <v>0</v>
      </c>
      <c r="H174" s="91">
        <f>IFERROR(VLOOKUP(A:A,'2025 CEP List'!A:G,7,FALSE),0)</f>
        <v>0</v>
      </c>
      <c r="I174" s="91">
        <f>IFERROR(VLOOKUP(A:A,'2026 CEP List'!A:G,7,FALSE),0)</f>
        <v>0</v>
      </c>
      <c r="J174" s="91">
        <f t="shared" si="13"/>
        <v>0</v>
      </c>
      <c r="K174" s="91">
        <f t="shared" si="13"/>
        <v>0</v>
      </c>
      <c r="L174" s="91">
        <f t="shared" si="13"/>
        <v>0</v>
      </c>
      <c r="M174" s="91">
        <f t="shared" si="13"/>
        <v>0</v>
      </c>
      <c r="P174" s="72"/>
      <c r="Q174" s="94"/>
    </row>
    <row r="175" spans="1:17" x14ac:dyDescent="0.25">
      <c r="A175" s="39" t="s">
        <v>162</v>
      </c>
      <c r="B175" s="71" t="s">
        <v>747</v>
      </c>
      <c r="D175" s="76" t="str">
        <f t="shared" si="10"/>
        <v>No</v>
      </c>
      <c r="E175" s="91">
        <v>0</v>
      </c>
      <c r="F175" s="91">
        <f>IFERROR(VLOOKUP(A:A,'2023 CEP List'!A:G,7,FALSE),0)</f>
        <v>0</v>
      </c>
      <c r="G175" s="91">
        <f>IFERROR(VLOOKUP(A:A,'2024 CEP List'!A:G,7,FALSE),0)</f>
        <v>0</v>
      </c>
      <c r="H175" s="91">
        <f>IFERROR(VLOOKUP(A:A,'2025 CEP List'!A:G,7,FALSE),0)</f>
        <v>0</v>
      </c>
      <c r="I175" s="91">
        <f>IFERROR(VLOOKUP(A:A,'2026 CEP List'!A:G,7,FALSE),0)</f>
        <v>0</v>
      </c>
      <c r="J175" s="91">
        <f t="shared" si="13"/>
        <v>0</v>
      </c>
      <c r="K175" s="91">
        <f t="shared" si="13"/>
        <v>0</v>
      </c>
      <c r="L175" s="91">
        <f t="shared" si="13"/>
        <v>0</v>
      </c>
      <c r="M175" s="91">
        <f t="shared" si="13"/>
        <v>0</v>
      </c>
      <c r="P175" s="72"/>
      <c r="Q175" s="94"/>
    </row>
    <row r="176" spans="1:17" x14ac:dyDescent="0.25">
      <c r="A176" s="39" t="s">
        <v>163</v>
      </c>
      <c r="B176" s="71" t="s">
        <v>748</v>
      </c>
      <c r="D176" s="76" t="str">
        <f t="shared" si="10"/>
        <v>No</v>
      </c>
      <c r="E176" s="91">
        <v>0</v>
      </c>
      <c r="F176" s="91">
        <f>IFERROR(VLOOKUP(A:A,'2023 CEP List'!A:G,7,FALSE),0)</f>
        <v>0</v>
      </c>
      <c r="G176" s="91">
        <f>IFERROR(VLOOKUP(A:A,'2024 CEP List'!A:G,7,FALSE),0)</f>
        <v>0</v>
      </c>
      <c r="H176" s="91">
        <f>IFERROR(VLOOKUP(A:A,'2025 CEP List'!A:G,7,FALSE),0)</f>
        <v>0</v>
      </c>
      <c r="I176" s="91">
        <f>IFERROR(VLOOKUP(A:A,'2026 CEP List'!A:G,7,FALSE),0)</f>
        <v>0</v>
      </c>
      <c r="J176" s="91">
        <f t="shared" si="13"/>
        <v>0</v>
      </c>
      <c r="K176" s="91">
        <f t="shared" si="13"/>
        <v>0</v>
      </c>
      <c r="L176" s="91">
        <f t="shared" si="13"/>
        <v>0</v>
      </c>
      <c r="M176" s="91">
        <f t="shared" si="13"/>
        <v>0</v>
      </c>
      <c r="P176" s="72"/>
      <c r="Q176" s="94"/>
    </row>
    <row r="177" spans="1:17" x14ac:dyDescent="0.25">
      <c r="A177" s="39" t="s">
        <v>164</v>
      </c>
      <c r="B177" s="71" t="s">
        <v>1186</v>
      </c>
      <c r="D177" s="76" t="str">
        <f t="shared" si="10"/>
        <v>No</v>
      </c>
      <c r="E177" s="91">
        <v>0</v>
      </c>
      <c r="F177" s="91">
        <f>IFERROR(VLOOKUP(A:A,'2023 CEP List'!A:G,7,FALSE),0)</f>
        <v>0</v>
      </c>
      <c r="G177" s="91">
        <f>IFERROR(VLOOKUP(A:A,'2024 CEP List'!A:G,7,FALSE),0)</f>
        <v>0</v>
      </c>
      <c r="H177" s="91">
        <f>IFERROR(VLOOKUP(A:A,'2025 CEP List'!A:G,7,FALSE),0)</f>
        <v>0</v>
      </c>
      <c r="I177" s="91">
        <f>IFERROR(VLOOKUP(A:A,'2026 CEP List'!A:G,7,FALSE),0)</f>
        <v>0</v>
      </c>
      <c r="J177" s="91">
        <f t="shared" si="13"/>
        <v>0</v>
      </c>
      <c r="K177" s="91">
        <f t="shared" si="13"/>
        <v>0</v>
      </c>
      <c r="L177" s="91">
        <f t="shared" si="13"/>
        <v>0</v>
      </c>
      <c r="M177" s="91">
        <f t="shared" si="13"/>
        <v>0</v>
      </c>
      <c r="P177" s="72"/>
      <c r="Q177" s="94"/>
    </row>
    <row r="178" spans="1:17" x14ac:dyDescent="0.25">
      <c r="A178" s="39" t="s">
        <v>520</v>
      </c>
      <c r="B178" s="71" t="s">
        <v>750</v>
      </c>
      <c r="C178" s="76">
        <v>2016</v>
      </c>
      <c r="D178" s="76" t="str">
        <f t="shared" si="10"/>
        <v>Yes</v>
      </c>
      <c r="E178" s="91">
        <v>0</v>
      </c>
      <c r="F178" s="91">
        <f>IFERROR(VLOOKUP(A:A,'2023 CEP List'!A:G,7,FALSE),0)</f>
        <v>0.76980000000000004</v>
      </c>
      <c r="G178" s="91">
        <f>IFERROR(VLOOKUP(A:A,'2024 CEP List'!A:G,7,FALSE),0)</f>
        <v>0.76980000000000004</v>
      </c>
      <c r="H178" s="91">
        <f>IFERROR(VLOOKUP(A:A,'2025 CEP List'!A:G,7,FALSE),0)</f>
        <v>0.76980000000000004</v>
      </c>
      <c r="I178" s="91">
        <f>IFERROR(VLOOKUP(A:A,'2026 CEP List'!A:G,7,FALSE),0)</f>
        <v>0.76980000000000004</v>
      </c>
      <c r="J178" s="91">
        <f t="shared" si="13"/>
        <v>0.76980000000000004</v>
      </c>
      <c r="K178" s="91">
        <f t="shared" si="13"/>
        <v>0.76980000000000004</v>
      </c>
      <c r="L178" s="91">
        <f t="shared" si="13"/>
        <v>0.76980000000000004</v>
      </c>
      <c r="M178" s="91">
        <f t="shared" si="13"/>
        <v>0.76980000000000004</v>
      </c>
      <c r="P178" s="72"/>
      <c r="Q178" s="94"/>
    </row>
    <row r="179" spans="1:17" x14ac:dyDescent="0.25">
      <c r="A179" s="39" t="s">
        <v>521</v>
      </c>
      <c r="B179" s="71" t="s">
        <v>751</v>
      </c>
      <c r="D179" s="76" t="str">
        <f t="shared" si="10"/>
        <v>No</v>
      </c>
      <c r="E179" s="91">
        <v>0</v>
      </c>
      <c r="F179" s="91">
        <f>IFERROR(VLOOKUP(A:A,'2023 CEP List'!A:G,7,FALSE),0)</f>
        <v>0</v>
      </c>
      <c r="G179" s="91">
        <f>IFERROR(VLOOKUP(A:A,'2024 CEP List'!A:G,7,FALSE),0)</f>
        <v>0</v>
      </c>
      <c r="H179" s="91">
        <f>IFERROR(VLOOKUP(A:A,'2025 CEP List'!A:G,7,FALSE),0)</f>
        <v>0</v>
      </c>
      <c r="I179" s="91">
        <f>IFERROR(VLOOKUP(A:A,'2026 CEP List'!A:G,7,FALSE),0)</f>
        <v>0</v>
      </c>
      <c r="J179" s="91">
        <f t="shared" ref="J179:M194" si="14">I179</f>
        <v>0</v>
      </c>
      <c r="K179" s="91">
        <f t="shared" si="14"/>
        <v>0</v>
      </c>
      <c r="L179" s="91">
        <f t="shared" si="14"/>
        <v>0</v>
      </c>
      <c r="M179" s="91">
        <f t="shared" si="14"/>
        <v>0</v>
      </c>
      <c r="P179" s="72"/>
      <c r="Q179" s="94"/>
    </row>
    <row r="180" spans="1:17" x14ac:dyDescent="0.25">
      <c r="A180" s="39" t="s">
        <v>522</v>
      </c>
      <c r="B180" s="71" t="s">
        <v>752</v>
      </c>
      <c r="D180" s="76" t="str">
        <f t="shared" si="10"/>
        <v>No</v>
      </c>
      <c r="E180" s="91">
        <v>0</v>
      </c>
      <c r="F180" s="91">
        <f>IFERROR(VLOOKUP(A:A,'2023 CEP List'!A:G,7,FALSE),0)</f>
        <v>0</v>
      </c>
      <c r="G180" s="91">
        <f>IFERROR(VLOOKUP(A:A,'2024 CEP List'!A:G,7,FALSE),0)</f>
        <v>0</v>
      </c>
      <c r="H180" s="91">
        <f>IFERROR(VLOOKUP(A:A,'2025 CEP List'!A:G,7,FALSE),0)</f>
        <v>0</v>
      </c>
      <c r="I180" s="91">
        <f>IFERROR(VLOOKUP(A:A,'2026 CEP List'!A:G,7,FALSE),0)</f>
        <v>0</v>
      </c>
      <c r="J180" s="91">
        <f t="shared" si="14"/>
        <v>0</v>
      </c>
      <c r="K180" s="91">
        <f t="shared" si="14"/>
        <v>0</v>
      </c>
      <c r="L180" s="91">
        <f t="shared" si="14"/>
        <v>0</v>
      </c>
      <c r="M180" s="91">
        <f t="shared" si="14"/>
        <v>0</v>
      </c>
      <c r="P180" s="72"/>
      <c r="Q180" s="94"/>
    </row>
    <row r="181" spans="1:17" x14ac:dyDescent="0.25">
      <c r="A181" s="39" t="s">
        <v>165</v>
      </c>
      <c r="B181" s="71" t="s">
        <v>753</v>
      </c>
      <c r="D181" s="76" t="str">
        <f t="shared" si="10"/>
        <v>No</v>
      </c>
      <c r="E181" s="91">
        <v>0</v>
      </c>
      <c r="F181" s="91">
        <f>IFERROR(VLOOKUP(A:A,'2023 CEP List'!A:G,7,FALSE),0)</f>
        <v>0</v>
      </c>
      <c r="G181" s="91">
        <f>IFERROR(VLOOKUP(A:A,'2024 CEP List'!A:G,7,FALSE),0)</f>
        <v>0</v>
      </c>
      <c r="H181" s="91">
        <f>IFERROR(VLOOKUP(A:A,'2025 CEP List'!A:G,7,FALSE),0)</f>
        <v>0</v>
      </c>
      <c r="I181" s="91">
        <f>IFERROR(VLOOKUP(A:A,'2026 CEP List'!A:G,7,FALSE),0)</f>
        <v>0</v>
      </c>
      <c r="J181" s="91">
        <f t="shared" si="14"/>
        <v>0</v>
      </c>
      <c r="K181" s="91">
        <f t="shared" si="14"/>
        <v>0</v>
      </c>
      <c r="L181" s="91">
        <f t="shared" si="14"/>
        <v>0</v>
      </c>
      <c r="M181" s="91">
        <f t="shared" si="14"/>
        <v>0</v>
      </c>
      <c r="P181" s="72"/>
      <c r="Q181" s="94"/>
    </row>
    <row r="182" spans="1:17" x14ac:dyDescent="0.25">
      <c r="A182" s="39" t="s">
        <v>166</v>
      </c>
      <c r="B182" s="71" t="s">
        <v>754</v>
      </c>
      <c r="D182" s="76" t="str">
        <f t="shared" si="10"/>
        <v>No</v>
      </c>
      <c r="E182" s="91">
        <v>0</v>
      </c>
      <c r="F182" s="91">
        <f>IFERROR(VLOOKUP(A:A,'2023 CEP List'!A:G,7,FALSE),0)</f>
        <v>0</v>
      </c>
      <c r="G182" s="91">
        <f>IFERROR(VLOOKUP(A:A,'2024 CEP List'!A:G,7,FALSE),0)</f>
        <v>0</v>
      </c>
      <c r="H182" s="91">
        <f>IFERROR(VLOOKUP(A:A,'2025 CEP List'!A:G,7,FALSE),0)</f>
        <v>0</v>
      </c>
      <c r="I182" s="91">
        <f>IFERROR(VLOOKUP(A:A,'2026 CEP List'!A:G,7,FALSE),0)</f>
        <v>0</v>
      </c>
      <c r="J182" s="91">
        <f t="shared" si="14"/>
        <v>0</v>
      </c>
      <c r="K182" s="91">
        <f t="shared" si="14"/>
        <v>0</v>
      </c>
      <c r="L182" s="91">
        <f t="shared" si="14"/>
        <v>0</v>
      </c>
      <c r="M182" s="91">
        <f t="shared" si="14"/>
        <v>0</v>
      </c>
      <c r="P182" s="72"/>
      <c r="Q182" s="94"/>
    </row>
    <row r="183" spans="1:17" x14ac:dyDescent="0.25">
      <c r="A183" s="39" t="s">
        <v>167</v>
      </c>
      <c r="B183" s="71" t="s">
        <v>755</v>
      </c>
      <c r="D183" s="76" t="str">
        <f t="shared" si="10"/>
        <v>Yes</v>
      </c>
      <c r="E183" s="91">
        <v>0</v>
      </c>
      <c r="F183" s="91">
        <f>IFERROR(VLOOKUP(A:A,'2023 CEP List'!A:G,7,FALSE),0)</f>
        <v>0</v>
      </c>
      <c r="G183" s="91">
        <f>IFERROR(VLOOKUP(A:A,'2024 CEP List'!A:G,7,FALSE),0)</f>
        <v>0</v>
      </c>
      <c r="H183" s="91">
        <f>IFERROR(VLOOKUP(A:A,'2025 CEP List'!A:G,7,FALSE),0)</f>
        <v>0</v>
      </c>
      <c r="I183" s="91">
        <f>IFERROR(VLOOKUP(A:A,'2026 CEP List'!A:G,7,FALSE),0)</f>
        <v>0.51170000000000004</v>
      </c>
      <c r="J183" s="91">
        <f t="shared" si="14"/>
        <v>0.51170000000000004</v>
      </c>
      <c r="K183" s="91">
        <f t="shared" si="14"/>
        <v>0.51170000000000004</v>
      </c>
      <c r="L183" s="91">
        <f t="shared" si="14"/>
        <v>0.51170000000000004</v>
      </c>
      <c r="M183" s="91">
        <f t="shared" si="14"/>
        <v>0.51170000000000004</v>
      </c>
      <c r="P183" s="72"/>
      <c r="Q183" s="94"/>
    </row>
    <row r="184" spans="1:17" x14ac:dyDescent="0.25">
      <c r="A184" s="39" t="s">
        <v>168</v>
      </c>
      <c r="B184" s="71" t="s">
        <v>756</v>
      </c>
      <c r="D184" s="76" t="str">
        <f t="shared" si="10"/>
        <v>No</v>
      </c>
      <c r="E184" s="91">
        <v>0</v>
      </c>
      <c r="F184" s="91">
        <f>IFERROR(VLOOKUP(A:A,'2023 CEP List'!A:G,7,FALSE),0)</f>
        <v>0</v>
      </c>
      <c r="G184" s="91">
        <f>IFERROR(VLOOKUP(A:A,'2024 CEP List'!A:G,7,FALSE),0)</f>
        <v>0</v>
      </c>
      <c r="H184" s="91">
        <f>IFERROR(VLOOKUP(A:A,'2025 CEP List'!A:G,7,FALSE),0)</f>
        <v>0</v>
      </c>
      <c r="I184" s="91">
        <f>IFERROR(VLOOKUP(A:A,'2026 CEP List'!A:G,7,FALSE),0)</f>
        <v>0</v>
      </c>
      <c r="J184" s="91">
        <f t="shared" si="14"/>
        <v>0</v>
      </c>
      <c r="K184" s="91">
        <f t="shared" si="14"/>
        <v>0</v>
      </c>
      <c r="L184" s="91">
        <f t="shared" si="14"/>
        <v>0</v>
      </c>
      <c r="M184" s="91">
        <f t="shared" si="14"/>
        <v>0</v>
      </c>
      <c r="P184" s="72"/>
      <c r="Q184" s="94"/>
    </row>
    <row r="185" spans="1:17" x14ac:dyDescent="0.25">
      <c r="A185" s="39" t="s">
        <v>169</v>
      </c>
      <c r="B185" s="71" t="s">
        <v>757</v>
      </c>
      <c r="D185" s="76" t="str">
        <f t="shared" si="10"/>
        <v>No</v>
      </c>
      <c r="E185" s="91">
        <v>0</v>
      </c>
      <c r="F185" s="91">
        <f>IFERROR(VLOOKUP(A:A,'2023 CEP List'!A:G,7,FALSE),0)</f>
        <v>0</v>
      </c>
      <c r="G185" s="91">
        <f>IFERROR(VLOOKUP(A:A,'2024 CEP List'!A:G,7,FALSE),0)</f>
        <v>0</v>
      </c>
      <c r="H185" s="91">
        <f>IFERROR(VLOOKUP(A:A,'2025 CEP List'!A:G,7,FALSE),0)</f>
        <v>0</v>
      </c>
      <c r="I185" s="91">
        <f>IFERROR(VLOOKUP(A:A,'2026 CEP List'!A:G,7,FALSE),0)</f>
        <v>0</v>
      </c>
      <c r="J185" s="91">
        <f t="shared" si="14"/>
        <v>0</v>
      </c>
      <c r="K185" s="91">
        <f t="shared" si="14"/>
        <v>0</v>
      </c>
      <c r="L185" s="91">
        <f t="shared" si="14"/>
        <v>0</v>
      </c>
      <c r="M185" s="91">
        <f t="shared" si="14"/>
        <v>0</v>
      </c>
      <c r="P185" s="72"/>
      <c r="Q185" s="94"/>
    </row>
    <row r="186" spans="1:17" x14ac:dyDescent="0.25">
      <c r="A186" s="39" t="s">
        <v>170</v>
      </c>
      <c r="B186" s="71" t="s">
        <v>758</v>
      </c>
      <c r="D186" s="76" t="str">
        <f t="shared" si="10"/>
        <v>Yes</v>
      </c>
      <c r="E186" s="91">
        <v>0</v>
      </c>
      <c r="F186" s="91">
        <f>IFERROR(VLOOKUP(A:A,'2023 CEP List'!A:G,7,FALSE),0)</f>
        <v>0</v>
      </c>
      <c r="G186" s="91">
        <f>IFERROR(VLOOKUP(A:A,'2024 CEP List'!A:G,7,FALSE),0)</f>
        <v>0</v>
      </c>
      <c r="H186" s="91">
        <f>IFERROR(VLOOKUP(A:A,'2025 CEP List'!A:G,7,FALSE),0)</f>
        <v>0.8538</v>
      </c>
      <c r="I186" s="91">
        <f>IFERROR(VLOOKUP(A:A,'2026 CEP List'!A:G,7,FALSE),0)</f>
        <v>0.8538</v>
      </c>
      <c r="J186" s="91">
        <f t="shared" si="14"/>
        <v>0.8538</v>
      </c>
      <c r="K186" s="91">
        <f t="shared" si="14"/>
        <v>0.8538</v>
      </c>
      <c r="L186" s="91">
        <f t="shared" si="14"/>
        <v>0.8538</v>
      </c>
      <c r="M186" s="91">
        <f t="shared" si="14"/>
        <v>0.8538</v>
      </c>
      <c r="P186" s="72"/>
      <c r="Q186" s="94"/>
    </row>
    <row r="187" spans="1:17" x14ac:dyDescent="0.25">
      <c r="A187" s="39" t="s">
        <v>171</v>
      </c>
      <c r="B187" s="71" t="s">
        <v>759</v>
      </c>
      <c r="D187" s="76" t="str">
        <f t="shared" si="10"/>
        <v>No</v>
      </c>
      <c r="E187" s="91">
        <v>0</v>
      </c>
      <c r="F187" s="91">
        <f>IFERROR(VLOOKUP(A:A,'2023 CEP List'!A:G,7,FALSE),0)</f>
        <v>0</v>
      </c>
      <c r="G187" s="91">
        <f>IFERROR(VLOOKUP(A:A,'2024 CEP List'!A:G,7,FALSE),0)</f>
        <v>0</v>
      </c>
      <c r="H187" s="91">
        <f>IFERROR(VLOOKUP(A:A,'2025 CEP List'!A:G,7,FALSE),0)</f>
        <v>0</v>
      </c>
      <c r="I187" s="91">
        <f>IFERROR(VLOOKUP(A:A,'2026 CEP List'!A:G,7,FALSE),0)</f>
        <v>0</v>
      </c>
      <c r="J187" s="91">
        <f t="shared" si="14"/>
        <v>0</v>
      </c>
      <c r="K187" s="91">
        <f t="shared" si="14"/>
        <v>0</v>
      </c>
      <c r="L187" s="91">
        <f t="shared" si="14"/>
        <v>0</v>
      </c>
      <c r="M187" s="91">
        <f t="shared" si="14"/>
        <v>0</v>
      </c>
      <c r="P187" s="72"/>
      <c r="Q187" s="94"/>
    </row>
    <row r="188" spans="1:17" x14ac:dyDescent="0.25">
      <c r="A188" s="39" t="s">
        <v>523</v>
      </c>
      <c r="B188" s="71" t="s">
        <v>760</v>
      </c>
      <c r="D188" s="76" t="str">
        <f t="shared" si="10"/>
        <v>No</v>
      </c>
      <c r="E188" s="91">
        <v>0</v>
      </c>
      <c r="F188" s="91">
        <f>IFERROR(VLOOKUP(A:A,'2023 CEP List'!A:G,7,FALSE),0)</f>
        <v>0</v>
      </c>
      <c r="G188" s="91">
        <f>IFERROR(VLOOKUP(A:A,'2024 CEP List'!A:G,7,FALSE),0)</f>
        <v>0</v>
      </c>
      <c r="H188" s="91">
        <f>IFERROR(VLOOKUP(A:A,'2025 CEP List'!A:G,7,FALSE),0)</f>
        <v>0</v>
      </c>
      <c r="I188" s="91">
        <f>IFERROR(VLOOKUP(A:A,'2026 CEP List'!A:G,7,FALSE),0)</f>
        <v>0</v>
      </c>
      <c r="J188" s="91">
        <f t="shared" si="14"/>
        <v>0</v>
      </c>
      <c r="K188" s="91">
        <f t="shared" si="14"/>
        <v>0</v>
      </c>
      <c r="L188" s="91">
        <f t="shared" si="14"/>
        <v>0</v>
      </c>
      <c r="M188" s="91">
        <f t="shared" si="14"/>
        <v>0</v>
      </c>
      <c r="P188" s="72"/>
      <c r="Q188" s="94"/>
    </row>
    <row r="189" spans="1:17" x14ac:dyDescent="0.25">
      <c r="A189" s="39" t="s">
        <v>172</v>
      </c>
      <c r="B189" s="71" t="s">
        <v>761</v>
      </c>
      <c r="C189" s="76">
        <v>2015</v>
      </c>
      <c r="D189" s="76" t="str">
        <f t="shared" si="10"/>
        <v>Yes</v>
      </c>
      <c r="E189" s="91">
        <v>0</v>
      </c>
      <c r="F189" s="91">
        <f>IFERROR(VLOOKUP(A:A,'2023 CEP List'!A:G,7,FALSE),0)</f>
        <v>0</v>
      </c>
      <c r="G189" s="91">
        <f>IFERROR(VLOOKUP(A:A,'2024 CEP List'!A:G,7,FALSE),0)</f>
        <v>0</v>
      </c>
      <c r="H189" s="91">
        <f>IFERROR(VLOOKUP(A:A,'2025 CEP List'!A:G,7,FALSE),0)</f>
        <v>0.64870000000000005</v>
      </c>
      <c r="I189" s="91">
        <f>IFERROR(VLOOKUP(A:A,'2026 CEP List'!A:G,7,FALSE),0)</f>
        <v>0.64870000000000005</v>
      </c>
      <c r="J189" s="91">
        <f t="shared" si="14"/>
        <v>0.64870000000000005</v>
      </c>
      <c r="K189" s="91">
        <f t="shared" si="14"/>
        <v>0.64870000000000005</v>
      </c>
      <c r="L189" s="91">
        <f t="shared" si="14"/>
        <v>0.64870000000000005</v>
      </c>
      <c r="M189" s="91">
        <f t="shared" si="14"/>
        <v>0.64870000000000005</v>
      </c>
      <c r="P189" s="72"/>
      <c r="Q189" s="94"/>
    </row>
    <row r="190" spans="1:17" x14ac:dyDescent="0.25">
      <c r="A190" s="39" t="s">
        <v>524</v>
      </c>
      <c r="B190" s="71" t="s">
        <v>762</v>
      </c>
      <c r="C190" s="76">
        <v>2015</v>
      </c>
      <c r="D190" s="76" t="str">
        <f t="shared" si="10"/>
        <v>Yes</v>
      </c>
      <c r="E190" s="91">
        <v>0.58830000000000005</v>
      </c>
      <c r="F190" s="91">
        <f>IFERROR(VLOOKUP(A:A,'2023 CEP List'!A:G,7,FALSE),0)</f>
        <v>0.58830000000000005</v>
      </c>
      <c r="G190" s="91">
        <f>IFERROR(VLOOKUP(A:A,'2024 CEP List'!A:G,7,FALSE),0)</f>
        <v>0.58830000000000005</v>
      </c>
      <c r="H190" s="91">
        <f>IFERROR(VLOOKUP(A:A,'2025 CEP List'!A:G,7,FALSE),0)</f>
        <v>0.58830000000000005</v>
      </c>
      <c r="I190" s="91">
        <f>IFERROR(VLOOKUP(A:A,'2026 CEP List'!A:G,7,FALSE),0)</f>
        <v>0.58830000000000005</v>
      </c>
      <c r="J190" s="91">
        <f t="shared" si="14"/>
        <v>0.58830000000000005</v>
      </c>
      <c r="K190" s="91">
        <f t="shared" si="14"/>
        <v>0.58830000000000005</v>
      </c>
      <c r="L190" s="91">
        <f t="shared" si="14"/>
        <v>0.58830000000000005</v>
      </c>
      <c r="M190" s="91">
        <f t="shared" si="14"/>
        <v>0.58830000000000005</v>
      </c>
      <c r="P190" s="72"/>
      <c r="Q190" s="94"/>
    </row>
    <row r="191" spans="1:17" x14ac:dyDescent="0.25">
      <c r="A191" s="39" t="s">
        <v>525</v>
      </c>
      <c r="B191" s="71" t="s">
        <v>763</v>
      </c>
      <c r="D191" s="76" t="str">
        <f t="shared" si="10"/>
        <v>No</v>
      </c>
      <c r="E191" s="91">
        <v>0</v>
      </c>
      <c r="F191" s="91">
        <f>IFERROR(VLOOKUP(A:A,'2023 CEP List'!A:G,7,FALSE),0)</f>
        <v>0</v>
      </c>
      <c r="G191" s="91">
        <f>IFERROR(VLOOKUP(A:A,'2024 CEP List'!A:G,7,FALSE),0)</f>
        <v>0</v>
      </c>
      <c r="H191" s="91">
        <f>IFERROR(VLOOKUP(A:A,'2025 CEP List'!A:G,7,FALSE),0)</f>
        <v>0</v>
      </c>
      <c r="I191" s="91">
        <f>IFERROR(VLOOKUP(A:A,'2026 CEP List'!A:G,7,FALSE),0)</f>
        <v>0</v>
      </c>
      <c r="J191" s="91">
        <f t="shared" si="14"/>
        <v>0</v>
      </c>
      <c r="K191" s="91">
        <f t="shared" si="14"/>
        <v>0</v>
      </c>
      <c r="L191" s="91">
        <f t="shared" si="14"/>
        <v>0</v>
      </c>
      <c r="M191" s="91">
        <f t="shared" si="14"/>
        <v>0</v>
      </c>
      <c r="P191" s="72"/>
      <c r="Q191" s="94"/>
    </row>
    <row r="192" spans="1:17" x14ac:dyDescent="0.25">
      <c r="A192" s="39" t="s">
        <v>173</v>
      </c>
      <c r="B192" s="71" t="s">
        <v>764</v>
      </c>
      <c r="D192" s="76" t="str">
        <f t="shared" si="10"/>
        <v>No</v>
      </c>
      <c r="E192" s="91">
        <v>0</v>
      </c>
      <c r="F192" s="91">
        <f>IFERROR(VLOOKUP(A:A,'2023 CEP List'!A:G,7,FALSE),0)</f>
        <v>0</v>
      </c>
      <c r="G192" s="91">
        <f>IFERROR(VLOOKUP(A:A,'2024 CEP List'!A:G,7,FALSE),0)</f>
        <v>0</v>
      </c>
      <c r="H192" s="91">
        <f>IFERROR(VLOOKUP(A:A,'2025 CEP List'!A:G,7,FALSE),0)</f>
        <v>0</v>
      </c>
      <c r="I192" s="91">
        <f>IFERROR(VLOOKUP(A:A,'2026 CEP List'!A:G,7,FALSE),0)</f>
        <v>0</v>
      </c>
      <c r="J192" s="91">
        <f t="shared" si="14"/>
        <v>0</v>
      </c>
      <c r="K192" s="91">
        <f t="shared" si="14"/>
        <v>0</v>
      </c>
      <c r="L192" s="91">
        <f t="shared" si="14"/>
        <v>0</v>
      </c>
      <c r="M192" s="91">
        <f t="shared" si="14"/>
        <v>0</v>
      </c>
      <c r="P192" s="72"/>
      <c r="Q192" s="94"/>
    </row>
    <row r="193" spans="1:17" x14ac:dyDescent="0.25">
      <c r="A193" s="39" t="s">
        <v>174</v>
      </c>
      <c r="B193" s="71" t="s">
        <v>765</v>
      </c>
      <c r="D193" s="76" t="str">
        <f t="shared" si="10"/>
        <v>No</v>
      </c>
      <c r="E193" s="91">
        <v>0</v>
      </c>
      <c r="F193" s="91">
        <f>IFERROR(VLOOKUP(A:A,'2023 CEP List'!A:G,7,FALSE),0)</f>
        <v>0</v>
      </c>
      <c r="G193" s="91">
        <f>IFERROR(VLOOKUP(A:A,'2024 CEP List'!A:G,7,FALSE),0)</f>
        <v>0</v>
      </c>
      <c r="H193" s="91">
        <f>IFERROR(VLOOKUP(A:A,'2025 CEP List'!A:G,7,FALSE),0)</f>
        <v>0.56320000000000003</v>
      </c>
      <c r="I193" s="91">
        <f>IFERROR(VLOOKUP(A:A,'2026 CEP List'!A:G,7,FALSE),0)</f>
        <v>0</v>
      </c>
      <c r="J193" s="91">
        <f t="shared" si="14"/>
        <v>0</v>
      </c>
      <c r="K193" s="91">
        <f t="shared" si="14"/>
        <v>0</v>
      </c>
      <c r="L193" s="91">
        <f t="shared" si="14"/>
        <v>0</v>
      </c>
      <c r="M193" s="91">
        <f t="shared" si="14"/>
        <v>0</v>
      </c>
      <c r="P193" s="72"/>
      <c r="Q193" s="94"/>
    </row>
    <row r="194" spans="1:17" x14ac:dyDescent="0.25">
      <c r="A194" s="39" t="s">
        <v>175</v>
      </c>
      <c r="B194" s="71" t="s">
        <v>766</v>
      </c>
      <c r="D194" s="76" t="str">
        <f t="shared" si="10"/>
        <v>No</v>
      </c>
      <c r="E194" s="91">
        <v>0</v>
      </c>
      <c r="F194" s="91">
        <f>IFERROR(VLOOKUP(A:A,'2023 CEP List'!A:G,7,FALSE),0)</f>
        <v>0</v>
      </c>
      <c r="G194" s="91">
        <f>IFERROR(VLOOKUP(A:A,'2024 CEP List'!A:G,7,FALSE),0)</f>
        <v>0</v>
      </c>
      <c r="H194" s="91">
        <f>IFERROR(VLOOKUP(A:A,'2025 CEP List'!A:G,7,FALSE),0)</f>
        <v>0</v>
      </c>
      <c r="I194" s="91">
        <f>IFERROR(VLOOKUP(A:A,'2026 CEP List'!A:G,7,FALSE),0)</f>
        <v>0</v>
      </c>
      <c r="J194" s="91">
        <f t="shared" si="14"/>
        <v>0</v>
      </c>
      <c r="K194" s="91">
        <f t="shared" si="14"/>
        <v>0</v>
      </c>
      <c r="L194" s="91">
        <f t="shared" si="14"/>
        <v>0</v>
      </c>
      <c r="M194" s="91">
        <f t="shared" si="14"/>
        <v>0</v>
      </c>
      <c r="P194" s="72"/>
      <c r="Q194" s="94"/>
    </row>
    <row r="195" spans="1:17" x14ac:dyDescent="0.25">
      <c r="A195" s="39" t="s">
        <v>176</v>
      </c>
      <c r="B195" s="71" t="s">
        <v>767</v>
      </c>
      <c r="D195" s="76" t="str">
        <f t="shared" ref="D195:D258" si="15">IF(I195&gt;0,"Yes","No")</f>
        <v>No</v>
      </c>
      <c r="E195" s="91">
        <v>0</v>
      </c>
      <c r="F195" s="91">
        <f>IFERROR(VLOOKUP(A:A,'2023 CEP List'!A:G,7,FALSE),0)</f>
        <v>0</v>
      </c>
      <c r="G195" s="91">
        <f>IFERROR(VLOOKUP(A:A,'2024 CEP List'!A:G,7,FALSE),0)</f>
        <v>0</v>
      </c>
      <c r="H195" s="91">
        <f>IFERROR(VLOOKUP(A:A,'2025 CEP List'!A:G,7,FALSE),0)</f>
        <v>0</v>
      </c>
      <c r="I195" s="91">
        <f>IFERROR(VLOOKUP(A:A,'2026 CEP List'!A:G,7,FALSE),0)</f>
        <v>0</v>
      </c>
      <c r="J195" s="91">
        <f t="shared" ref="J195:M210" si="16">I195</f>
        <v>0</v>
      </c>
      <c r="K195" s="91">
        <f t="shared" si="16"/>
        <v>0</v>
      </c>
      <c r="L195" s="91">
        <f t="shared" si="16"/>
        <v>0</v>
      </c>
      <c r="M195" s="91">
        <f t="shared" si="16"/>
        <v>0</v>
      </c>
      <c r="P195" s="72"/>
      <c r="Q195" s="94"/>
    </row>
    <row r="196" spans="1:17" x14ac:dyDescent="0.25">
      <c r="A196" s="39" t="s">
        <v>177</v>
      </c>
      <c r="B196" s="71" t="s">
        <v>768</v>
      </c>
      <c r="D196" s="76" t="str">
        <f t="shared" si="15"/>
        <v>No</v>
      </c>
      <c r="E196" s="91">
        <v>0</v>
      </c>
      <c r="F196" s="91">
        <f>IFERROR(VLOOKUP(A:A,'2023 CEP List'!A:G,7,FALSE),0)</f>
        <v>0</v>
      </c>
      <c r="G196" s="91">
        <f>IFERROR(VLOOKUP(A:A,'2024 CEP List'!A:G,7,FALSE),0)</f>
        <v>0</v>
      </c>
      <c r="H196" s="91">
        <f>IFERROR(VLOOKUP(A:A,'2025 CEP List'!A:G,7,FALSE),0)</f>
        <v>0</v>
      </c>
      <c r="I196" s="91">
        <f>IFERROR(VLOOKUP(A:A,'2026 CEP List'!A:G,7,FALSE),0)</f>
        <v>0</v>
      </c>
      <c r="J196" s="91">
        <f t="shared" si="16"/>
        <v>0</v>
      </c>
      <c r="K196" s="91">
        <f t="shared" si="16"/>
        <v>0</v>
      </c>
      <c r="L196" s="91">
        <f t="shared" si="16"/>
        <v>0</v>
      </c>
      <c r="M196" s="91">
        <f t="shared" si="16"/>
        <v>0</v>
      </c>
      <c r="P196" s="72"/>
      <c r="Q196" s="94"/>
    </row>
    <row r="197" spans="1:17" x14ac:dyDescent="0.25">
      <c r="A197" s="39" t="s">
        <v>178</v>
      </c>
      <c r="B197" s="71" t="s">
        <v>769</v>
      </c>
      <c r="C197" s="71">
        <v>2023</v>
      </c>
      <c r="D197" s="76" t="str">
        <f t="shared" si="15"/>
        <v>Yes</v>
      </c>
      <c r="E197" s="91">
        <v>0</v>
      </c>
      <c r="F197" s="91">
        <f>IFERROR(VLOOKUP(A:A,'2023 CEP List'!A:G,7,FALSE),0)</f>
        <v>0.49020000000000002</v>
      </c>
      <c r="G197" s="91">
        <f>IFERROR(VLOOKUP(A:A,'2024 CEP List'!A:G,7,FALSE),0)</f>
        <v>0.49020000000000002</v>
      </c>
      <c r="H197" s="91">
        <f>IFERROR(VLOOKUP(A:A,'2025 CEP List'!A:G,7,FALSE),0)</f>
        <v>0.49020000000000002</v>
      </c>
      <c r="I197" s="91">
        <f>IFERROR(VLOOKUP(A:A,'2026 CEP List'!A:G,7,FALSE),0)</f>
        <v>0.49020000000000002</v>
      </c>
      <c r="J197" s="91">
        <f t="shared" si="16"/>
        <v>0.49020000000000002</v>
      </c>
      <c r="K197" s="91">
        <f t="shared" si="16"/>
        <v>0.49020000000000002</v>
      </c>
      <c r="L197" s="91">
        <f t="shared" si="16"/>
        <v>0.49020000000000002</v>
      </c>
      <c r="M197" s="91">
        <f t="shared" si="16"/>
        <v>0.49020000000000002</v>
      </c>
      <c r="P197" s="72"/>
      <c r="Q197" s="94"/>
    </row>
    <row r="198" spans="1:17" x14ac:dyDescent="0.25">
      <c r="A198" s="39" t="s">
        <v>179</v>
      </c>
      <c r="B198" s="71" t="s">
        <v>770</v>
      </c>
      <c r="C198" s="71">
        <v>2020</v>
      </c>
      <c r="D198" s="76" t="str">
        <f t="shared" si="15"/>
        <v>Yes</v>
      </c>
      <c r="E198" s="91">
        <v>0.83630000000000004</v>
      </c>
      <c r="F198" s="91">
        <f>IFERROR(VLOOKUP(A:A,'2023 CEP List'!A:G,7,FALSE),0)</f>
        <v>0.83630000000000004</v>
      </c>
      <c r="G198" s="91">
        <f>IFERROR(VLOOKUP(A:A,'2024 CEP List'!A:G,7,FALSE),0)</f>
        <v>0.83630000000000004</v>
      </c>
      <c r="H198" s="91">
        <f>IFERROR(VLOOKUP(A:A,'2025 CEP List'!A:G,7,FALSE),0)</f>
        <v>0.83630000000000004</v>
      </c>
      <c r="I198" s="91">
        <f>IFERROR(VLOOKUP(A:A,'2026 CEP List'!A:G,7,FALSE),0)</f>
        <v>0.83630000000000004</v>
      </c>
      <c r="J198" s="91">
        <f t="shared" si="16"/>
        <v>0.83630000000000004</v>
      </c>
      <c r="K198" s="91">
        <f t="shared" si="16"/>
        <v>0.83630000000000004</v>
      </c>
      <c r="L198" s="91">
        <f t="shared" si="16"/>
        <v>0.83630000000000004</v>
      </c>
      <c r="M198" s="91">
        <f t="shared" si="16"/>
        <v>0.83630000000000004</v>
      </c>
      <c r="P198" s="72"/>
      <c r="Q198" s="94"/>
    </row>
    <row r="199" spans="1:17" x14ac:dyDescent="0.25">
      <c r="A199" s="39" t="s">
        <v>180</v>
      </c>
      <c r="B199" s="71" t="s">
        <v>771</v>
      </c>
      <c r="D199" s="76" t="str">
        <f t="shared" si="15"/>
        <v>No</v>
      </c>
      <c r="E199" s="91">
        <v>0</v>
      </c>
      <c r="F199" s="91">
        <f>IFERROR(VLOOKUP(A:A,'2023 CEP List'!A:G,7,FALSE),0)</f>
        <v>0</v>
      </c>
      <c r="G199" s="91">
        <f>IFERROR(VLOOKUP(A:A,'2024 CEP List'!A:G,7,FALSE),0)</f>
        <v>0</v>
      </c>
      <c r="H199" s="91">
        <f>IFERROR(VLOOKUP(A:A,'2025 CEP List'!A:G,7,FALSE),0)</f>
        <v>0</v>
      </c>
      <c r="I199" s="91">
        <f>IFERROR(VLOOKUP(A:A,'2026 CEP List'!A:G,7,FALSE),0)</f>
        <v>0</v>
      </c>
      <c r="J199" s="91">
        <f t="shared" si="16"/>
        <v>0</v>
      </c>
      <c r="K199" s="91">
        <f t="shared" si="16"/>
        <v>0</v>
      </c>
      <c r="L199" s="91">
        <f t="shared" si="16"/>
        <v>0</v>
      </c>
      <c r="M199" s="91">
        <f t="shared" si="16"/>
        <v>0</v>
      </c>
      <c r="P199" s="72"/>
      <c r="Q199" s="94"/>
    </row>
    <row r="200" spans="1:17" x14ac:dyDescent="0.25">
      <c r="A200" s="39" t="s">
        <v>181</v>
      </c>
      <c r="B200" s="71" t="s">
        <v>772</v>
      </c>
      <c r="D200" s="76" t="str">
        <f t="shared" si="15"/>
        <v>No</v>
      </c>
      <c r="E200" s="91">
        <v>0</v>
      </c>
      <c r="F200" s="91">
        <f>IFERROR(VLOOKUP(A:A,'2023 CEP List'!A:G,7,FALSE),0)</f>
        <v>0</v>
      </c>
      <c r="G200" s="91">
        <f>IFERROR(VLOOKUP(A:A,'2024 CEP List'!A:G,7,FALSE),0)</f>
        <v>0</v>
      </c>
      <c r="H200" s="91">
        <f>IFERROR(VLOOKUP(A:A,'2025 CEP List'!A:G,7,FALSE),0)</f>
        <v>0</v>
      </c>
      <c r="I200" s="91">
        <f>IFERROR(VLOOKUP(A:A,'2026 CEP List'!A:G,7,FALSE),0)</f>
        <v>0</v>
      </c>
      <c r="J200" s="91">
        <f t="shared" si="16"/>
        <v>0</v>
      </c>
      <c r="K200" s="91">
        <f t="shared" si="16"/>
        <v>0</v>
      </c>
      <c r="L200" s="91">
        <f t="shared" si="16"/>
        <v>0</v>
      </c>
      <c r="M200" s="91">
        <f t="shared" si="16"/>
        <v>0</v>
      </c>
      <c r="P200" s="72"/>
      <c r="Q200" s="94"/>
    </row>
    <row r="201" spans="1:17" x14ac:dyDescent="0.25">
      <c r="A201" s="39" t="s">
        <v>182</v>
      </c>
      <c r="B201" s="71" t="s">
        <v>773</v>
      </c>
      <c r="D201" s="76" t="str">
        <f t="shared" si="15"/>
        <v>No</v>
      </c>
      <c r="E201" s="91">
        <v>0</v>
      </c>
      <c r="F201" s="91">
        <f>IFERROR(VLOOKUP(A:A,'2023 CEP List'!A:G,7,FALSE),0)</f>
        <v>0</v>
      </c>
      <c r="G201" s="91">
        <f>IFERROR(VLOOKUP(A:A,'2024 CEP List'!A:G,7,FALSE),0)</f>
        <v>0</v>
      </c>
      <c r="H201" s="91">
        <f>IFERROR(VLOOKUP(A:A,'2025 CEP List'!A:G,7,FALSE),0)</f>
        <v>0</v>
      </c>
      <c r="I201" s="91">
        <f>IFERROR(VLOOKUP(A:A,'2026 CEP List'!A:G,7,FALSE),0)</f>
        <v>0</v>
      </c>
      <c r="J201" s="91">
        <f t="shared" si="16"/>
        <v>0</v>
      </c>
      <c r="K201" s="91">
        <f t="shared" si="16"/>
        <v>0</v>
      </c>
      <c r="L201" s="91">
        <f t="shared" si="16"/>
        <v>0</v>
      </c>
      <c r="M201" s="91">
        <f t="shared" si="16"/>
        <v>0</v>
      </c>
      <c r="P201" s="72"/>
      <c r="Q201" s="94"/>
    </row>
    <row r="202" spans="1:17" x14ac:dyDescent="0.25">
      <c r="A202" s="39" t="s">
        <v>183</v>
      </c>
      <c r="B202" s="71" t="s">
        <v>774</v>
      </c>
      <c r="D202" s="76" t="str">
        <f t="shared" si="15"/>
        <v>No</v>
      </c>
      <c r="E202" s="91">
        <v>0</v>
      </c>
      <c r="F202" s="91">
        <f>IFERROR(VLOOKUP(A:A,'2023 CEP List'!A:G,7,FALSE),0)</f>
        <v>0</v>
      </c>
      <c r="G202" s="91">
        <f>IFERROR(VLOOKUP(A:A,'2024 CEP List'!A:G,7,FALSE),0)</f>
        <v>0</v>
      </c>
      <c r="H202" s="91">
        <f>IFERROR(VLOOKUP(A:A,'2025 CEP List'!A:G,7,FALSE),0)</f>
        <v>0</v>
      </c>
      <c r="I202" s="91">
        <f>IFERROR(VLOOKUP(A:A,'2026 CEP List'!A:G,7,FALSE),0)</f>
        <v>0</v>
      </c>
      <c r="J202" s="91">
        <f t="shared" si="16"/>
        <v>0</v>
      </c>
      <c r="K202" s="91">
        <f t="shared" si="16"/>
        <v>0</v>
      </c>
      <c r="L202" s="91">
        <f t="shared" si="16"/>
        <v>0</v>
      </c>
      <c r="M202" s="91">
        <f t="shared" si="16"/>
        <v>0</v>
      </c>
      <c r="P202" s="72"/>
      <c r="Q202" s="94"/>
    </row>
    <row r="203" spans="1:17" x14ac:dyDescent="0.25">
      <c r="A203" s="39" t="s">
        <v>184</v>
      </c>
      <c r="B203" s="71" t="s">
        <v>775</v>
      </c>
      <c r="D203" s="76" t="str">
        <f t="shared" si="15"/>
        <v>No</v>
      </c>
      <c r="E203" s="91">
        <v>0</v>
      </c>
      <c r="F203" s="91">
        <f>IFERROR(VLOOKUP(A:A,'2023 CEP List'!A:G,7,FALSE),0)</f>
        <v>0</v>
      </c>
      <c r="G203" s="91">
        <f>IFERROR(VLOOKUP(A:A,'2024 CEP List'!A:G,7,FALSE),0)</f>
        <v>0</v>
      </c>
      <c r="H203" s="91">
        <f>IFERROR(VLOOKUP(A:A,'2025 CEP List'!A:G,7,FALSE),0)</f>
        <v>0</v>
      </c>
      <c r="I203" s="91">
        <f>IFERROR(VLOOKUP(A:A,'2026 CEP List'!A:G,7,FALSE),0)</f>
        <v>0</v>
      </c>
      <c r="J203" s="91">
        <f t="shared" si="16"/>
        <v>0</v>
      </c>
      <c r="K203" s="91">
        <f t="shared" si="16"/>
        <v>0</v>
      </c>
      <c r="L203" s="91">
        <f t="shared" si="16"/>
        <v>0</v>
      </c>
      <c r="M203" s="91">
        <f t="shared" si="16"/>
        <v>0</v>
      </c>
      <c r="P203" s="72"/>
      <c r="Q203" s="94"/>
    </row>
    <row r="204" spans="1:17" x14ac:dyDescent="0.25">
      <c r="A204" s="39" t="s">
        <v>526</v>
      </c>
      <c r="B204" s="71" t="s">
        <v>776</v>
      </c>
      <c r="D204" s="76" t="str">
        <f t="shared" si="15"/>
        <v>No</v>
      </c>
      <c r="E204" s="91">
        <v>0</v>
      </c>
      <c r="F204" s="91">
        <f>IFERROR(VLOOKUP(A:A,'2023 CEP List'!A:G,7,FALSE),0)</f>
        <v>0</v>
      </c>
      <c r="G204" s="91">
        <f>IFERROR(VLOOKUP(A:A,'2024 CEP List'!A:G,7,FALSE),0)</f>
        <v>0</v>
      </c>
      <c r="H204" s="91">
        <f>IFERROR(VLOOKUP(A:A,'2025 CEP List'!A:G,7,FALSE),0)</f>
        <v>0</v>
      </c>
      <c r="I204" s="91">
        <f>IFERROR(VLOOKUP(A:A,'2026 CEP List'!A:G,7,FALSE),0)</f>
        <v>0</v>
      </c>
      <c r="J204" s="91">
        <f t="shared" si="16"/>
        <v>0</v>
      </c>
      <c r="K204" s="91">
        <f t="shared" si="16"/>
        <v>0</v>
      </c>
      <c r="L204" s="91">
        <f t="shared" si="16"/>
        <v>0</v>
      </c>
      <c r="M204" s="91">
        <f t="shared" si="16"/>
        <v>0</v>
      </c>
      <c r="P204" s="72"/>
      <c r="Q204" s="94"/>
    </row>
    <row r="205" spans="1:17" x14ac:dyDescent="0.25">
      <c r="A205" s="39" t="s">
        <v>185</v>
      </c>
      <c r="B205" s="71" t="s">
        <v>777</v>
      </c>
      <c r="C205" s="71">
        <v>2018</v>
      </c>
      <c r="D205" s="76" t="str">
        <f t="shared" si="15"/>
        <v>No</v>
      </c>
      <c r="E205" s="91">
        <v>0.70289999999999997</v>
      </c>
      <c r="F205" s="91">
        <f>IFERROR(VLOOKUP(A:A,'2023 CEP List'!A:G,7,FALSE),0)</f>
        <v>0.70289999999999997</v>
      </c>
      <c r="G205" s="91">
        <f>IFERROR(VLOOKUP(A:A,'2024 CEP List'!A:G,7,FALSE),0)</f>
        <v>0.70289999999999997</v>
      </c>
      <c r="H205" s="91">
        <f>IFERROR(VLOOKUP(A:A,'2025 CEP List'!A:G,7,FALSE),0)</f>
        <v>0</v>
      </c>
      <c r="I205" s="91">
        <f>IFERROR(VLOOKUP(A:A,'2026 CEP List'!A:G,7,FALSE),0)</f>
        <v>0</v>
      </c>
      <c r="J205" s="91">
        <f t="shared" si="16"/>
        <v>0</v>
      </c>
      <c r="K205" s="91">
        <f t="shared" si="16"/>
        <v>0</v>
      </c>
      <c r="L205" s="91">
        <f t="shared" si="16"/>
        <v>0</v>
      </c>
      <c r="M205" s="91">
        <f t="shared" si="16"/>
        <v>0</v>
      </c>
      <c r="P205" s="72"/>
      <c r="Q205" s="94"/>
    </row>
    <row r="206" spans="1:17" x14ac:dyDescent="0.25">
      <c r="A206" s="39" t="s">
        <v>186</v>
      </c>
      <c r="B206" s="71" t="s">
        <v>778</v>
      </c>
      <c r="D206" s="76" t="str">
        <f t="shared" si="15"/>
        <v>No</v>
      </c>
      <c r="E206" s="91">
        <v>0</v>
      </c>
      <c r="F206" s="91">
        <f>IFERROR(VLOOKUP(A:A,'2023 CEP List'!A:G,7,FALSE),0)</f>
        <v>0</v>
      </c>
      <c r="G206" s="91">
        <f>IFERROR(VLOOKUP(A:A,'2024 CEP List'!A:G,7,FALSE),0)</f>
        <v>0</v>
      </c>
      <c r="H206" s="91">
        <f>IFERROR(VLOOKUP(A:A,'2025 CEP List'!A:G,7,FALSE),0)</f>
        <v>0</v>
      </c>
      <c r="I206" s="91">
        <f>IFERROR(VLOOKUP(A:A,'2026 CEP List'!A:G,7,FALSE),0)</f>
        <v>0</v>
      </c>
      <c r="J206" s="91">
        <f t="shared" si="16"/>
        <v>0</v>
      </c>
      <c r="K206" s="91">
        <f t="shared" si="16"/>
        <v>0</v>
      </c>
      <c r="L206" s="91">
        <f t="shared" si="16"/>
        <v>0</v>
      </c>
      <c r="M206" s="91">
        <f t="shared" si="16"/>
        <v>0</v>
      </c>
      <c r="P206" s="72"/>
      <c r="Q206" s="94"/>
    </row>
    <row r="207" spans="1:17" x14ac:dyDescent="0.25">
      <c r="A207" s="39" t="s">
        <v>527</v>
      </c>
      <c r="B207" s="71" t="s">
        <v>779</v>
      </c>
      <c r="D207" s="76" t="str">
        <f t="shared" si="15"/>
        <v>No</v>
      </c>
      <c r="E207" s="91">
        <v>0</v>
      </c>
      <c r="F207" s="91">
        <f>IFERROR(VLOOKUP(A:A,'2023 CEP List'!A:G,7,FALSE),0)</f>
        <v>0</v>
      </c>
      <c r="G207" s="91">
        <f>IFERROR(VLOOKUP(A:A,'2024 CEP List'!A:G,7,FALSE),0)</f>
        <v>0</v>
      </c>
      <c r="H207" s="91">
        <f>IFERROR(VLOOKUP(A:A,'2025 CEP List'!A:G,7,FALSE),0)</f>
        <v>0</v>
      </c>
      <c r="I207" s="91">
        <f>IFERROR(VLOOKUP(A:A,'2026 CEP List'!A:G,7,FALSE),0)</f>
        <v>0</v>
      </c>
      <c r="J207" s="91">
        <f t="shared" si="16"/>
        <v>0</v>
      </c>
      <c r="K207" s="91">
        <f t="shared" si="16"/>
        <v>0</v>
      </c>
      <c r="L207" s="91">
        <f t="shared" si="16"/>
        <v>0</v>
      </c>
      <c r="M207" s="91">
        <f t="shared" si="16"/>
        <v>0</v>
      </c>
      <c r="P207" s="72"/>
      <c r="Q207" s="94"/>
    </row>
    <row r="208" spans="1:17" x14ac:dyDescent="0.25">
      <c r="A208" s="39" t="s">
        <v>187</v>
      </c>
      <c r="B208" s="71" t="s">
        <v>780</v>
      </c>
      <c r="D208" s="76" t="str">
        <f t="shared" si="15"/>
        <v>No</v>
      </c>
      <c r="E208" s="91">
        <v>0</v>
      </c>
      <c r="F208" s="91">
        <f>IFERROR(VLOOKUP(A:A,'2023 CEP List'!A:G,7,FALSE),0)</f>
        <v>0</v>
      </c>
      <c r="G208" s="91">
        <f>IFERROR(VLOOKUP(A:A,'2024 CEP List'!A:G,7,FALSE),0)</f>
        <v>0</v>
      </c>
      <c r="H208" s="91">
        <f>IFERROR(VLOOKUP(A:A,'2025 CEP List'!A:G,7,FALSE),0)</f>
        <v>0</v>
      </c>
      <c r="I208" s="91">
        <f>IFERROR(VLOOKUP(A:A,'2026 CEP List'!A:G,7,FALSE),0)</f>
        <v>0</v>
      </c>
      <c r="J208" s="91">
        <f t="shared" si="16"/>
        <v>0</v>
      </c>
      <c r="K208" s="91">
        <f t="shared" si="16"/>
        <v>0</v>
      </c>
      <c r="L208" s="91">
        <f t="shared" si="16"/>
        <v>0</v>
      </c>
      <c r="M208" s="91">
        <f t="shared" si="16"/>
        <v>0</v>
      </c>
      <c r="P208" s="72"/>
      <c r="Q208" s="94"/>
    </row>
    <row r="209" spans="1:17" x14ac:dyDescent="0.25">
      <c r="A209" s="39" t="s">
        <v>528</v>
      </c>
      <c r="B209" s="71" t="s">
        <v>781</v>
      </c>
      <c r="D209" s="76" t="str">
        <f t="shared" si="15"/>
        <v>Yes</v>
      </c>
      <c r="E209" s="91">
        <v>0</v>
      </c>
      <c r="F209" s="91">
        <f>IFERROR(VLOOKUP(A:A,'2023 CEP List'!A:G,7,FALSE),0)</f>
        <v>0</v>
      </c>
      <c r="G209" s="91">
        <f>IFERROR(VLOOKUP(A:A,'2024 CEP List'!A:G,7,FALSE),0)</f>
        <v>0</v>
      </c>
      <c r="H209" s="91">
        <f>IFERROR(VLOOKUP(A:A,'2025 CEP List'!A:G,7,FALSE),0)</f>
        <v>0</v>
      </c>
      <c r="I209" s="91">
        <f>IFERROR(VLOOKUP(A:A,'2026 CEP List'!A:G,7,FALSE),0)</f>
        <v>0.53600000000000003</v>
      </c>
      <c r="J209" s="91">
        <f t="shared" si="16"/>
        <v>0.53600000000000003</v>
      </c>
      <c r="K209" s="91">
        <f t="shared" si="16"/>
        <v>0.53600000000000003</v>
      </c>
      <c r="L209" s="91">
        <f t="shared" si="16"/>
        <v>0.53600000000000003</v>
      </c>
      <c r="M209" s="91">
        <f t="shared" si="16"/>
        <v>0.53600000000000003</v>
      </c>
      <c r="P209" s="72"/>
      <c r="Q209" s="94"/>
    </row>
    <row r="210" spans="1:17" x14ac:dyDescent="0.25">
      <c r="A210" s="39" t="s">
        <v>529</v>
      </c>
      <c r="B210" s="71" t="s">
        <v>782</v>
      </c>
      <c r="D210" s="76" t="str">
        <f t="shared" si="15"/>
        <v>No</v>
      </c>
      <c r="E210" s="91">
        <v>0</v>
      </c>
      <c r="F210" s="91">
        <f>IFERROR(VLOOKUP(A:A,'2023 CEP List'!A:G,7,FALSE),0)</f>
        <v>0</v>
      </c>
      <c r="G210" s="91">
        <f>IFERROR(VLOOKUP(A:A,'2024 CEP List'!A:G,7,FALSE),0)</f>
        <v>0</v>
      </c>
      <c r="H210" s="91">
        <f>IFERROR(VLOOKUP(A:A,'2025 CEP List'!A:G,7,FALSE),0)</f>
        <v>0</v>
      </c>
      <c r="I210" s="91">
        <f>IFERROR(VLOOKUP(A:A,'2026 CEP List'!A:G,7,FALSE),0)</f>
        <v>0</v>
      </c>
      <c r="J210" s="91">
        <f t="shared" si="16"/>
        <v>0</v>
      </c>
      <c r="K210" s="91">
        <f t="shared" si="16"/>
        <v>0</v>
      </c>
      <c r="L210" s="91">
        <f t="shared" si="16"/>
        <v>0</v>
      </c>
      <c r="M210" s="91">
        <f t="shared" si="16"/>
        <v>0</v>
      </c>
      <c r="P210" s="72"/>
      <c r="Q210" s="94"/>
    </row>
    <row r="211" spans="1:17" x14ac:dyDescent="0.25">
      <c r="A211" s="39" t="s">
        <v>530</v>
      </c>
      <c r="B211" s="71" t="s">
        <v>783</v>
      </c>
      <c r="D211" s="76" t="str">
        <f t="shared" si="15"/>
        <v>No</v>
      </c>
      <c r="E211" s="91">
        <v>0</v>
      </c>
      <c r="F211" s="91">
        <f>IFERROR(VLOOKUP(A:A,'2023 CEP List'!A:G,7,FALSE),0)</f>
        <v>0</v>
      </c>
      <c r="G211" s="91">
        <f>IFERROR(VLOOKUP(A:A,'2024 CEP List'!A:G,7,FALSE),0)</f>
        <v>0</v>
      </c>
      <c r="H211" s="91">
        <f>IFERROR(VLOOKUP(A:A,'2025 CEP List'!A:G,7,FALSE),0)</f>
        <v>0</v>
      </c>
      <c r="I211" s="91">
        <f>IFERROR(VLOOKUP(A:A,'2026 CEP List'!A:G,7,FALSE),0)</f>
        <v>0</v>
      </c>
      <c r="J211" s="91">
        <f t="shared" ref="J211:M226" si="17">I211</f>
        <v>0</v>
      </c>
      <c r="K211" s="91">
        <f t="shared" si="17"/>
        <v>0</v>
      </c>
      <c r="L211" s="91">
        <f t="shared" si="17"/>
        <v>0</v>
      </c>
      <c r="M211" s="91">
        <f t="shared" si="17"/>
        <v>0</v>
      </c>
      <c r="P211" s="72"/>
      <c r="Q211" s="94"/>
    </row>
    <row r="212" spans="1:17" x14ac:dyDescent="0.25">
      <c r="A212" s="39" t="s">
        <v>188</v>
      </c>
      <c r="B212" s="71" t="s">
        <v>784</v>
      </c>
      <c r="D212" s="76" t="str">
        <f t="shared" si="15"/>
        <v>No</v>
      </c>
      <c r="E212" s="91">
        <v>0</v>
      </c>
      <c r="F212" s="91">
        <f>IFERROR(VLOOKUP(A:A,'2023 CEP List'!A:G,7,FALSE),0)</f>
        <v>0</v>
      </c>
      <c r="G212" s="91">
        <f>IFERROR(VLOOKUP(A:A,'2024 CEP List'!A:G,7,FALSE),0)</f>
        <v>0</v>
      </c>
      <c r="H212" s="91">
        <f>IFERROR(VLOOKUP(A:A,'2025 CEP List'!A:G,7,FALSE),0)</f>
        <v>0</v>
      </c>
      <c r="I212" s="91">
        <f>IFERROR(VLOOKUP(A:A,'2026 CEP List'!A:G,7,FALSE),0)</f>
        <v>0</v>
      </c>
      <c r="J212" s="91">
        <f t="shared" si="17"/>
        <v>0</v>
      </c>
      <c r="K212" s="91">
        <f t="shared" si="17"/>
        <v>0</v>
      </c>
      <c r="L212" s="91">
        <f t="shared" si="17"/>
        <v>0</v>
      </c>
      <c r="M212" s="91">
        <f t="shared" si="17"/>
        <v>0</v>
      </c>
      <c r="P212" s="72"/>
      <c r="Q212" s="94"/>
    </row>
    <row r="213" spans="1:17" x14ac:dyDescent="0.25">
      <c r="A213" s="39" t="s">
        <v>189</v>
      </c>
      <c r="B213" s="71" t="s">
        <v>785</v>
      </c>
      <c r="C213" s="71">
        <v>2020</v>
      </c>
      <c r="D213" s="76" t="str">
        <f t="shared" si="15"/>
        <v>Yes</v>
      </c>
      <c r="E213" s="91">
        <v>0.62190000000000001</v>
      </c>
      <c r="F213" s="91">
        <f>IFERROR(VLOOKUP(A:A,'2023 CEP List'!A:G,7,FALSE),0)</f>
        <v>0.62190000000000001</v>
      </c>
      <c r="G213" s="91">
        <f>IFERROR(VLOOKUP(A:A,'2024 CEP List'!A:G,7,FALSE),0)</f>
        <v>0.62190000000000001</v>
      </c>
      <c r="H213" s="91">
        <f>IFERROR(VLOOKUP(A:A,'2025 CEP List'!A:G,7,FALSE),0)</f>
        <v>0.62190000000000001</v>
      </c>
      <c r="I213" s="91">
        <f>IFERROR(VLOOKUP(A:A,'2026 CEP List'!A:G,7,FALSE),0)</f>
        <v>0.63400000000000001</v>
      </c>
      <c r="J213" s="91">
        <f t="shared" si="17"/>
        <v>0.63400000000000001</v>
      </c>
      <c r="K213" s="91">
        <f t="shared" si="17"/>
        <v>0.63400000000000001</v>
      </c>
      <c r="L213" s="91">
        <f t="shared" si="17"/>
        <v>0.63400000000000001</v>
      </c>
      <c r="M213" s="91">
        <f t="shared" si="17"/>
        <v>0.63400000000000001</v>
      </c>
      <c r="P213" s="72"/>
      <c r="Q213" s="94"/>
    </row>
    <row r="214" spans="1:17" x14ac:dyDescent="0.25">
      <c r="A214" s="39" t="s">
        <v>531</v>
      </c>
      <c r="B214" s="71" t="s">
        <v>786</v>
      </c>
      <c r="D214" s="76" t="str">
        <f t="shared" si="15"/>
        <v>Yes</v>
      </c>
      <c r="E214" s="91">
        <v>0</v>
      </c>
      <c r="F214" s="91">
        <f>IFERROR(VLOOKUP(A:A,'2023 CEP List'!A:G,7,FALSE),0)</f>
        <v>0</v>
      </c>
      <c r="G214" s="91">
        <f>IFERROR(VLOOKUP(A:A,'2024 CEP List'!A:G,7,FALSE),0)</f>
        <v>0.63370000000000004</v>
      </c>
      <c r="H214" s="91">
        <f>IFERROR(VLOOKUP(A:A,'2025 CEP List'!A:G,7,FALSE),0)</f>
        <v>0.63370000000000004</v>
      </c>
      <c r="I214" s="91">
        <f>IFERROR(VLOOKUP(A:A,'2026 CEP List'!A:G,7,FALSE),0)</f>
        <v>0.63370000000000004</v>
      </c>
      <c r="J214" s="91">
        <f t="shared" si="17"/>
        <v>0.63370000000000004</v>
      </c>
      <c r="K214" s="91">
        <f t="shared" si="17"/>
        <v>0.63370000000000004</v>
      </c>
      <c r="L214" s="91">
        <f t="shared" si="17"/>
        <v>0.63370000000000004</v>
      </c>
      <c r="M214" s="91">
        <f t="shared" si="17"/>
        <v>0.63370000000000004</v>
      </c>
      <c r="P214" s="72"/>
      <c r="Q214" s="94"/>
    </row>
    <row r="215" spans="1:17" x14ac:dyDescent="0.25">
      <c r="A215" s="39" t="s">
        <v>190</v>
      </c>
      <c r="B215" s="71" t="s">
        <v>787</v>
      </c>
      <c r="D215" s="76" t="str">
        <f t="shared" si="15"/>
        <v>No</v>
      </c>
      <c r="E215" s="91">
        <v>0.60389999999999999</v>
      </c>
      <c r="F215" s="91">
        <f>IFERROR(VLOOKUP(A:A,'2023 CEP List'!A:G,7,FALSE),0)</f>
        <v>0</v>
      </c>
      <c r="G215" s="91">
        <f>IFERROR(VLOOKUP(A:A,'2024 CEP List'!A:G,7,FALSE),0)</f>
        <v>0</v>
      </c>
      <c r="H215" s="91">
        <f>IFERROR(VLOOKUP(A:A,'2025 CEP List'!A:G,7,FALSE),0)</f>
        <v>0</v>
      </c>
      <c r="I215" s="91">
        <f>IFERROR(VLOOKUP(A:A,'2026 CEP List'!A:G,7,FALSE),0)</f>
        <v>0</v>
      </c>
      <c r="J215" s="91">
        <f t="shared" si="17"/>
        <v>0</v>
      </c>
      <c r="K215" s="91">
        <f t="shared" si="17"/>
        <v>0</v>
      </c>
      <c r="L215" s="91">
        <f t="shared" si="17"/>
        <v>0</v>
      </c>
      <c r="M215" s="91">
        <f t="shared" si="17"/>
        <v>0</v>
      </c>
      <c r="P215" s="72"/>
      <c r="Q215" s="94"/>
    </row>
    <row r="216" spans="1:17" x14ac:dyDescent="0.25">
      <c r="A216" s="39" t="s">
        <v>191</v>
      </c>
      <c r="B216" s="71" t="s">
        <v>788</v>
      </c>
      <c r="D216" s="76" t="str">
        <f t="shared" si="15"/>
        <v>No</v>
      </c>
      <c r="E216" s="91">
        <v>0</v>
      </c>
      <c r="F216" s="91">
        <f>IFERROR(VLOOKUP(A:A,'2023 CEP List'!A:G,7,FALSE),0)</f>
        <v>0</v>
      </c>
      <c r="G216" s="91">
        <f>IFERROR(VLOOKUP(A:A,'2024 CEP List'!A:G,7,FALSE),0)</f>
        <v>0</v>
      </c>
      <c r="H216" s="91">
        <f>IFERROR(VLOOKUP(A:A,'2025 CEP List'!A:G,7,FALSE),0)</f>
        <v>0</v>
      </c>
      <c r="I216" s="91">
        <f>IFERROR(VLOOKUP(A:A,'2026 CEP List'!A:G,7,FALSE),0)</f>
        <v>0</v>
      </c>
      <c r="J216" s="91">
        <f t="shared" si="17"/>
        <v>0</v>
      </c>
      <c r="K216" s="91">
        <f t="shared" si="17"/>
        <v>0</v>
      </c>
      <c r="L216" s="91">
        <f t="shared" si="17"/>
        <v>0</v>
      </c>
      <c r="M216" s="91">
        <f t="shared" si="17"/>
        <v>0</v>
      </c>
      <c r="P216" s="72"/>
      <c r="Q216" s="94"/>
    </row>
    <row r="217" spans="1:17" x14ac:dyDescent="0.25">
      <c r="A217" s="39" t="s">
        <v>192</v>
      </c>
      <c r="B217" s="71" t="s">
        <v>789</v>
      </c>
      <c r="D217" s="76" t="str">
        <f t="shared" si="15"/>
        <v>No</v>
      </c>
      <c r="E217" s="91">
        <v>0</v>
      </c>
      <c r="F217" s="91">
        <f>IFERROR(VLOOKUP(A:A,'2023 CEP List'!A:G,7,FALSE),0)</f>
        <v>0</v>
      </c>
      <c r="G217" s="91">
        <f>IFERROR(VLOOKUP(A:A,'2024 CEP List'!A:G,7,FALSE),0)</f>
        <v>0</v>
      </c>
      <c r="H217" s="91">
        <f>IFERROR(VLOOKUP(A:A,'2025 CEP List'!A:G,7,FALSE),0)</f>
        <v>0</v>
      </c>
      <c r="I217" s="91">
        <f>IFERROR(VLOOKUP(A:A,'2026 CEP List'!A:G,7,FALSE),0)</f>
        <v>0</v>
      </c>
      <c r="J217" s="91">
        <f t="shared" si="17"/>
        <v>0</v>
      </c>
      <c r="K217" s="91">
        <f t="shared" si="17"/>
        <v>0</v>
      </c>
      <c r="L217" s="91">
        <f t="shared" si="17"/>
        <v>0</v>
      </c>
      <c r="M217" s="91">
        <f t="shared" si="17"/>
        <v>0</v>
      </c>
      <c r="P217" s="72"/>
      <c r="Q217" s="94"/>
    </row>
    <row r="218" spans="1:17" x14ac:dyDescent="0.25">
      <c r="A218" s="39" t="s">
        <v>193</v>
      </c>
      <c r="B218" s="71" t="s">
        <v>790</v>
      </c>
      <c r="D218" s="76" t="str">
        <f t="shared" si="15"/>
        <v>No</v>
      </c>
      <c r="E218" s="91">
        <v>0</v>
      </c>
      <c r="F218" s="91">
        <f>IFERROR(VLOOKUP(A:A,'2023 CEP List'!A:G,7,FALSE),0)</f>
        <v>0</v>
      </c>
      <c r="G218" s="91">
        <f>IFERROR(VLOOKUP(A:A,'2024 CEP List'!A:G,7,FALSE),0)</f>
        <v>0</v>
      </c>
      <c r="H218" s="91">
        <f>IFERROR(VLOOKUP(A:A,'2025 CEP List'!A:G,7,FALSE),0)</f>
        <v>0</v>
      </c>
      <c r="I218" s="91">
        <f>IFERROR(VLOOKUP(A:A,'2026 CEP List'!A:G,7,FALSE),0)</f>
        <v>0</v>
      </c>
      <c r="J218" s="91">
        <f t="shared" si="17"/>
        <v>0</v>
      </c>
      <c r="K218" s="91">
        <f t="shared" si="17"/>
        <v>0</v>
      </c>
      <c r="L218" s="91">
        <f t="shared" si="17"/>
        <v>0</v>
      </c>
      <c r="M218" s="91">
        <f t="shared" si="17"/>
        <v>0</v>
      </c>
      <c r="P218" s="72"/>
      <c r="Q218" s="94"/>
    </row>
    <row r="219" spans="1:17" x14ac:dyDescent="0.25">
      <c r="A219" s="39" t="s">
        <v>194</v>
      </c>
      <c r="B219" s="71" t="s">
        <v>791</v>
      </c>
      <c r="D219" s="76" t="str">
        <f t="shared" si="15"/>
        <v>No</v>
      </c>
      <c r="E219" s="91">
        <v>0</v>
      </c>
      <c r="F219" s="91">
        <f>IFERROR(VLOOKUP(A:A,'2023 CEP List'!A:G,7,FALSE),0)</f>
        <v>0</v>
      </c>
      <c r="G219" s="91">
        <f>IFERROR(VLOOKUP(A:A,'2024 CEP List'!A:G,7,FALSE),0)</f>
        <v>0</v>
      </c>
      <c r="H219" s="91">
        <f>IFERROR(VLOOKUP(A:A,'2025 CEP List'!A:G,7,FALSE),0)</f>
        <v>0</v>
      </c>
      <c r="I219" s="91">
        <f>IFERROR(VLOOKUP(A:A,'2026 CEP List'!A:G,7,FALSE),0)</f>
        <v>0</v>
      </c>
      <c r="J219" s="91">
        <f t="shared" si="17"/>
        <v>0</v>
      </c>
      <c r="K219" s="91">
        <f t="shared" si="17"/>
        <v>0</v>
      </c>
      <c r="L219" s="91">
        <f t="shared" si="17"/>
        <v>0</v>
      </c>
      <c r="M219" s="91">
        <f t="shared" si="17"/>
        <v>0</v>
      </c>
      <c r="P219" s="72"/>
      <c r="Q219" s="94"/>
    </row>
    <row r="220" spans="1:17" x14ac:dyDescent="0.25">
      <c r="A220" s="39" t="s">
        <v>195</v>
      </c>
      <c r="B220" s="71" t="s">
        <v>792</v>
      </c>
      <c r="D220" s="76" t="str">
        <f t="shared" si="15"/>
        <v>No</v>
      </c>
      <c r="E220" s="91">
        <v>0</v>
      </c>
      <c r="F220" s="91">
        <f>IFERROR(VLOOKUP(A:A,'2023 CEP List'!A:G,7,FALSE),0)</f>
        <v>0</v>
      </c>
      <c r="G220" s="91">
        <f>IFERROR(VLOOKUP(A:A,'2024 CEP List'!A:G,7,FALSE),0)</f>
        <v>0</v>
      </c>
      <c r="H220" s="91">
        <f>IFERROR(VLOOKUP(A:A,'2025 CEP List'!A:G,7,FALSE),0)</f>
        <v>0</v>
      </c>
      <c r="I220" s="91">
        <f>IFERROR(VLOOKUP(A:A,'2026 CEP List'!A:G,7,FALSE),0)</f>
        <v>0</v>
      </c>
      <c r="J220" s="91">
        <f t="shared" si="17"/>
        <v>0</v>
      </c>
      <c r="K220" s="91">
        <f t="shared" si="17"/>
        <v>0</v>
      </c>
      <c r="L220" s="91">
        <f t="shared" si="17"/>
        <v>0</v>
      </c>
      <c r="M220" s="91">
        <f t="shared" si="17"/>
        <v>0</v>
      </c>
      <c r="P220" s="72"/>
      <c r="Q220" s="94"/>
    </row>
    <row r="221" spans="1:17" x14ac:dyDescent="0.25">
      <c r="A221" s="39" t="s">
        <v>196</v>
      </c>
      <c r="B221" s="71" t="s">
        <v>793</v>
      </c>
      <c r="C221" s="76">
        <v>2015</v>
      </c>
      <c r="D221" s="76" t="str">
        <f t="shared" si="15"/>
        <v>Yes</v>
      </c>
      <c r="E221" s="91">
        <v>0.92700000000000005</v>
      </c>
      <c r="F221" s="91">
        <f>IFERROR(VLOOKUP(A:A,'2023 CEP List'!A:G,7,FALSE),0)</f>
        <v>0.92700000000000005</v>
      </c>
      <c r="G221" s="91">
        <f>IFERROR(VLOOKUP(A:A,'2024 CEP List'!A:G,7,FALSE),0)</f>
        <v>0.92700000000000005</v>
      </c>
      <c r="H221" s="91">
        <f>IFERROR(VLOOKUP(A:A,'2025 CEP List'!A:G,7,FALSE),0)</f>
        <v>0.92700000000000005</v>
      </c>
      <c r="I221" s="91">
        <f>IFERROR(VLOOKUP(A:A,'2026 CEP List'!A:G,7,FALSE),0)</f>
        <v>0.92700000000000005</v>
      </c>
      <c r="J221" s="91">
        <f t="shared" si="17"/>
        <v>0.92700000000000005</v>
      </c>
      <c r="K221" s="91">
        <f t="shared" si="17"/>
        <v>0.92700000000000005</v>
      </c>
      <c r="L221" s="91">
        <f t="shared" si="17"/>
        <v>0.92700000000000005</v>
      </c>
      <c r="M221" s="91">
        <f t="shared" si="17"/>
        <v>0.92700000000000005</v>
      </c>
      <c r="P221" s="72"/>
      <c r="Q221" s="94"/>
    </row>
    <row r="222" spans="1:17" x14ac:dyDescent="0.25">
      <c r="A222" s="39" t="s">
        <v>197</v>
      </c>
      <c r="B222" s="71" t="s">
        <v>794</v>
      </c>
      <c r="D222" s="76" t="str">
        <f t="shared" si="15"/>
        <v>No</v>
      </c>
      <c r="E222" s="91">
        <v>0</v>
      </c>
      <c r="F222" s="91">
        <f>IFERROR(VLOOKUP(A:A,'2023 CEP List'!A:G,7,FALSE),0)</f>
        <v>0</v>
      </c>
      <c r="G222" s="91">
        <f>IFERROR(VLOOKUP(A:A,'2024 CEP List'!A:G,7,FALSE),0)</f>
        <v>0</v>
      </c>
      <c r="H222" s="91">
        <f>IFERROR(VLOOKUP(A:A,'2025 CEP List'!A:G,7,FALSE),0)</f>
        <v>0</v>
      </c>
      <c r="I222" s="91">
        <f>IFERROR(VLOOKUP(A:A,'2026 CEP List'!A:G,7,FALSE),0)</f>
        <v>0</v>
      </c>
      <c r="J222" s="91">
        <f t="shared" si="17"/>
        <v>0</v>
      </c>
      <c r="K222" s="91">
        <f t="shared" si="17"/>
        <v>0</v>
      </c>
      <c r="L222" s="91">
        <f t="shared" si="17"/>
        <v>0</v>
      </c>
      <c r="M222" s="91">
        <f t="shared" si="17"/>
        <v>0</v>
      </c>
      <c r="P222" s="72"/>
      <c r="Q222" s="94"/>
    </row>
    <row r="223" spans="1:17" x14ac:dyDescent="0.25">
      <c r="A223" s="39" t="s">
        <v>198</v>
      </c>
      <c r="B223" s="71" t="s">
        <v>795</v>
      </c>
      <c r="D223" s="76" t="str">
        <f t="shared" si="15"/>
        <v>No</v>
      </c>
      <c r="E223" s="91">
        <v>0</v>
      </c>
      <c r="F223" s="91">
        <f>IFERROR(VLOOKUP(A:A,'2023 CEP List'!A:G,7,FALSE),0)</f>
        <v>0</v>
      </c>
      <c r="G223" s="91">
        <f>IFERROR(VLOOKUP(A:A,'2024 CEP List'!A:G,7,FALSE),0)</f>
        <v>0</v>
      </c>
      <c r="H223" s="91">
        <f>IFERROR(VLOOKUP(A:A,'2025 CEP List'!A:G,7,FALSE),0)</f>
        <v>0</v>
      </c>
      <c r="I223" s="91">
        <f>IFERROR(VLOOKUP(A:A,'2026 CEP List'!A:G,7,FALSE),0)</f>
        <v>0</v>
      </c>
      <c r="J223" s="91">
        <f t="shared" si="17"/>
        <v>0</v>
      </c>
      <c r="K223" s="91">
        <f t="shared" si="17"/>
        <v>0</v>
      </c>
      <c r="L223" s="91">
        <f t="shared" si="17"/>
        <v>0</v>
      </c>
      <c r="M223" s="91">
        <f t="shared" si="17"/>
        <v>0</v>
      </c>
      <c r="P223" s="72"/>
      <c r="Q223" s="94"/>
    </row>
    <row r="224" spans="1:17" x14ac:dyDescent="0.25">
      <c r="A224" s="39" t="s">
        <v>199</v>
      </c>
      <c r="B224" s="71" t="s">
        <v>796</v>
      </c>
      <c r="D224" s="76" t="str">
        <f t="shared" si="15"/>
        <v>No</v>
      </c>
      <c r="E224" s="91">
        <v>0</v>
      </c>
      <c r="F224" s="91">
        <f>IFERROR(VLOOKUP(A:A,'2023 CEP List'!A:G,7,FALSE),0)</f>
        <v>0</v>
      </c>
      <c r="G224" s="91">
        <f>IFERROR(VLOOKUP(A:A,'2024 CEP List'!A:G,7,FALSE),0)</f>
        <v>0</v>
      </c>
      <c r="H224" s="91">
        <f>IFERROR(VLOOKUP(A:A,'2025 CEP List'!A:G,7,FALSE),0)</f>
        <v>0</v>
      </c>
      <c r="I224" s="91">
        <f>IFERROR(VLOOKUP(A:A,'2026 CEP List'!A:G,7,FALSE),0)</f>
        <v>0</v>
      </c>
      <c r="J224" s="91">
        <f t="shared" si="17"/>
        <v>0</v>
      </c>
      <c r="K224" s="91">
        <f t="shared" si="17"/>
        <v>0</v>
      </c>
      <c r="L224" s="91">
        <f t="shared" si="17"/>
        <v>0</v>
      </c>
      <c r="M224" s="91">
        <f t="shared" si="17"/>
        <v>0</v>
      </c>
      <c r="P224" s="72"/>
      <c r="Q224" s="94"/>
    </row>
    <row r="225" spans="1:17" x14ac:dyDescent="0.25">
      <c r="A225" s="39" t="s">
        <v>200</v>
      </c>
      <c r="B225" s="71" t="s">
        <v>797</v>
      </c>
      <c r="D225" s="76" t="str">
        <f t="shared" si="15"/>
        <v>No</v>
      </c>
      <c r="E225" s="91">
        <v>0</v>
      </c>
      <c r="F225" s="91">
        <f>IFERROR(VLOOKUP(A:A,'2023 CEP List'!A:G,7,FALSE),0)</f>
        <v>0</v>
      </c>
      <c r="G225" s="91">
        <f>IFERROR(VLOOKUP(A:A,'2024 CEP List'!A:G,7,FALSE),0)</f>
        <v>0</v>
      </c>
      <c r="H225" s="91">
        <f>IFERROR(VLOOKUP(A:A,'2025 CEP List'!A:G,7,FALSE),0)</f>
        <v>0</v>
      </c>
      <c r="I225" s="91">
        <f>IFERROR(VLOOKUP(A:A,'2026 CEP List'!A:G,7,FALSE),0)</f>
        <v>0</v>
      </c>
      <c r="J225" s="91">
        <f t="shared" si="17"/>
        <v>0</v>
      </c>
      <c r="K225" s="91">
        <f t="shared" si="17"/>
        <v>0</v>
      </c>
      <c r="L225" s="91">
        <f t="shared" si="17"/>
        <v>0</v>
      </c>
      <c r="M225" s="91">
        <f t="shared" si="17"/>
        <v>0</v>
      </c>
      <c r="P225" s="72"/>
      <c r="Q225" s="94"/>
    </row>
    <row r="226" spans="1:17" x14ac:dyDescent="0.25">
      <c r="A226" s="39" t="s">
        <v>201</v>
      </c>
      <c r="B226" s="71" t="s">
        <v>798</v>
      </c>
      <c r="C226" s="76">
        <v>2015</v>
      </c>
      <c r="D226" s="76" t="str">
        <f t="shared" si="15"/>
        <v>Yes</v>
      </c>
      <c r="E226" s="91">
        <v>0</v>
      </c>
      <c r="F226" s="91">
        <f>IFERROR(VLOOKUP(A:A,'2023 CEP List'!A:G,7,FALSE),0)</f>
        <v>1.2027000000000001</v>
      </c>
      <c r="G226" s="91">
        <f>IFERROR(VLOOKUP(A:A,'2024 CEP List'!A:G,7,FALSE),0)</f>
        <v>1.2027000000000001</v>
      </c>
      <c r="H226" s="91">
        <f>IFERROR(VLOOKUP(A:A,'2025 CEP List'!A:G,7,FALSE),0)</f>
        <v>1.2027000000000001</v>
      </c>
      <c r="I226" s="91">
        <f>IFERROR(VLOOKUP(A:A,'2026 CEP List'!A:G,7,FALSE),0)</f>
        <v>1.2027000000000001</v>
      </c>
      <c r="J226" s="91">
        <f t="shared" si="17"/>
        <v>1.2027000000000001</v>
      </c>
      <c r="K226" s="91">
        <f t="shared" si="17"/>
        <v>1.2027000000000001</v>
      </c>
      <c r="L226" s="91">
        <f t="shared" si="17"/>
        <v>1.2027000000000001</v>
      </c>
      <c r="M226" s="91">
        <f t="shared" si="17"/>
        <v>1.2027000000000001</v>
      </c>
      <c r="P226" s="72"/>
      <c r="Q226" s="94"/>
    </row>
    <row r="227" spans="1:17" x14ac:dyDescent="0.25">
      <c r="A227" s="39" t="s">
        <v>202</v>
      </c>
      <c r="B227" s="71" t="s">
        <v>799</v>
      </c>
      <c r="C227" s="76">
        <v>2015</v>
      </c>
      <c r="D227" s="76" t="str">
        <f t="shared" si="15"/>
        <v>Yes</v>
      </c>
      <c r="E227" s="91">
        <v>0.79500000000000004</v>
      </c>
      <c r="F227" s="91">
        <f>IFERROR(VLOOKUP(A:A,'2023 CEP List'!A:G,7,FALSE),0)</f>
        <v>0.79500000000000004</v>
      </c>
      <c r="G227" s="91">
        <f>IFERROR(VLOOKUP(A:A,'2024 CEP List'!A:G,7,FALSE),0)</f>
        <v>0.79500000000000004</v>
      </c>
      <c r="H227" s="91">
        <f>IFERROR(VLOOKUP(A:A,'2025 CEP List'!A:G,7,FALSE),0)</f>
        <v>0.79500000000000004</v>
      </c>
      <c r="I227" s="91">
        <f>IFERROR(VLOOKUP(A:A,'2026 CEP List'!A:G,7,FALSE),0)</f>
        <v>0.79500000000000004</v>
      </c>
      <c r="J227" s="91">
        <f t="shared" ref="J227:M251" si="18">I227</f>
        <v>0.79500000000000004</v>
      </c>
      <c r="K227" s="91">
        <f t="shared" si="18"/>
        <v>0.79500000000000004</v>
      </c>
      <c r="L227" s="91">
        <f t="shared" si="18"/>
        <v>0.79500000000000004</v>
      </c>
      <c r="M227" s="91">
        <f t="shared" si="18"/>
        <v>0.79500000000000004</v>
      </c>
      <c r="P227" s="72"/>
      <c r="Q227" s="94"/>
    </row>
    <row r="228" spans="1:17" x14ac:dyDescent="0.25">
      <c r="A228" s="39" t="s">
        <v>203</v>
      </c>
      <c r="B228" s="71" t="s">
        <v>800</v>
      </c>
      <c r="C228" s="76"/>
      <c r="D228" s="76" t="str">
        <f t="shared" si="15"/>
        <v>Yes</v>
      </c>
      <c r="E228" s="91">
        <v>0</v>
      </c>
      <c r="F228" s="91">
        <f>IFERROR(VLOOKUP(A:A,'2023 CEP List'!A:G,7,FALSE),0)</f>
        <v>0.72360000000000002</v>
      </c>
      <c r="G228" s="91">
        <f>IFERROR(VLOOKUP(A:A,'2024 CEP List'!A:G,7,FALSE),0)</f>
        <v>0.72360000000000002</v>
      </c>
      <c r="H228" s="91">
        <f>IFERROR(VLOOKUP(A:A,'2025 CEP List'!A:G,7,FALSE),0)</f>
        <v>0.72360000000000002</v>
      </c>
      <c r="I228" s="91">
        <f>IFERROR(VLOOKUP(A:A,'2026 CEP List'!A:G,7,FALSE),0)</f>
        <v>0.72360000000000002</v>
      </c>
      <c r="J228" s="91">
        <f t="shared" si="18"/>
        <v>0.72360000000000002</v>
      </c>
      <c r="K228" s="91">
        <f t="shared" si="18"/>
        <v>0.72360000000000002</v>
      </c>
      <c r="L228" s="91">
        <f t="shared" si="18"/>
        <v>0.72360000000000002</v>
      </c>
      <c r="M228" s="91">
        <f t="shared" si="18"/>
        <v>0.72360000000000002</v>
      </c>
      <c r="P228" s="72"/>
      <c r="Q228" s="94"/>
    </row>
    <row r="229" spans="1:17" x14ac:dyDescent="0.25">
      <c r="A229" s="39" t="s">
        <v>204</v>
      </c>
      <c r="B229" s="71" t="s">
        <v>1207</v>
      </c>
      <c r="C229" s="76"/>
      <c r="D229" s="76" t="str">
        <f t="shared" si="15"/>
        <v>Yes</v>
      </c>
      <c r="E229" s="91">
        <v>0</v>
      </c>
      <c r="F229" s="91">
        <f>IFERROR(VLOOKUP(A:A,'2023 CEP List'!A:G,7,FALSE),0)</f>
        <v>1.0358000000000001</v>
      </c>
      <c r="G229" s="91">
        <f>IFERROR(VLOOKUP(A:A,'2024 CEP List'!A:G,7,FALSE),0)</f>
        <v>1.0358000000000001</v>
      </c>
      <c r="H229" s="91">
        <f>IFERROR(VLOOKUP(A:A,'2025 CEP List'!A:G,7,FALSE),0)</f>
        <v>1.0358000000000001</v>
      </c>
      <c r="I229" s="91">
        <f>IFERROR(VLOOKUP(A:A,'2026 CEP List'!A:G,7,FALSE),0)</f>
        <v>1.0358000000000001</v>
      </c>
      <c r="J229" s="91">
        <f t="shared" si="18"/>
        <v>1.0358000000000001</v>
      </c>
      <c r="K229" s="91">
        <f t="shared" si="18"/>
        <v>1.0358000000000001</v>
      </c>
      <c r="L229" s="91">
        <f t="shared" si="18"/>
        <v>1.0358000000000001</v>
      </c>
      <c r="M229" s="91">
        <f t="shared" si="18"/>
        <v>1.0358000000000001</v>
      </c>
      <c r="P229" s="72"/>
      <c r="Q229" s="94"/>
    </row>
    <row r="230" spans="1:17" x14ac:dyDescent="0.25">
      <c r="A230" s="39" t="s">
        <v>205</v>
      </c>
      <c r="B230" s="71" t="s">
        <v>802</v>
      </c>
      <c r="C230" s="76">
        <v>2015</v>
      </c>
      <c r="D230" s="76" t="str">
        <f t="shared" si="15"/>
        <v>Yes</v>
      </c>
      <c r="E230" s="91">
        <v>0</v>
      </c>
      <c r="F230" s="91">
        <f>IFERROR(VLOOKUP(A:A,'2023 CEP List'!A:G,7,FALSE),0)</f>
        <v>0</v>
      </c>
      <c r="G230" s="91">
        <f>IFERROR(VLOOKUP(A:A,'2024 CEP List'!A:G,7,FALSE),0)</f>
        <v>0</v>
      </c>
      <c r="H230" s="91">
        <f>IFERROR(VLOOKUP(A:A,'2025 CEP List'!A:G,7,FALSE),0)</f>
        <v>0</v>
      </c>
      <c r="I230" s="91">
        <f>IFERROR(VLOOKUP(A:A,'2026 CEP List'!A:G,7,FALSE),0)</f>
        <v>1.133</v>
      </c>
      <c r="J230" s="91">
        <f t="shared" si="18"/>
        <v>1.133</v>
      </c>
      <c r="K230" s="91">
        <f t="shared" si="18"/>
        <v>1.133</v>
      </c>
      <c r="L230" s="91">
        <f t="shared" si="18"/>
        <v>1.133</v>
      </c>
      <c r="M230" s="91">
        <f t="shared" si="18"/>
        <v>1.133</v>
      </c>
      <c r="P230" s="72"/>
      <c r="Q230" s="94"/>
    </row>
    <row r="231" spans="1:17" x14ac:dyDescent="0.25">
      <c r="A231" s="39" t="s">
        <v>206</v>
      </c>
      <c r="B231" s="71" t="s">
        <v>1181</v>
      </c>
      <c r="C231" s="76">
        <v>2015</v>
      </c>
      <c r="D231" s="76" t="str">
        <f t="shared" si="15"/>
        <v>Yes</v>
      </c>
      <c r="E231" s="91">
        <v>0</v>
      </c>
      <c r="F231" s="91">
        <f>IFERROR(VLOOKUP(A:A,'2023 CEP List'!A:G,7,FALSE),0)</f>
        <v>0</v>
      </c>
      <c r="G231" s="91">
        <f>IFERROR(VLOOKUP(A:A,'2024 CEP List'!A:G,7,FALSE),0)</f>
        <v>0</v>
      </c>
      <c r="H231" s="91">
        <f>IFERROR(VLOOKUP(A:A,'2025 CEP List'!A:G,7,FALSE),0)</f>
        <v>0</v>
      </c>
      <c r="I231" s="91">
        <f>IFERROR(VLOOKUP(A:A,'2026 CEP List'!A:G,7,FALSE),0)</f>
        <v>0.9829</v>
      </c>
      <c r="J231" s="91">
        <f t="shared" si="18"/>
        <v>0.9829</v>
      </c>
      <c r="K231" s="91">
        <f t="shared" si="18"/>
        <v>0.9829</v>
      </c>
      <c r="L231" s="91">
        <f t="shared" si="18"/>
        <v>0.9829</v>
      </c>
      <c r="M231" s="91">
        <f t="shared" si="18"/>
        <v>0.9829</v>
      </c>
      <c r="P231" s="72"/>
      <c r="Q231" s="94"/>
    </row>
    <row r="232" spans="1:17" x14ac:dyDescent="0.25">
      <c r="A232" s="39" t="s">
        <v>207</v>
      </c>
      <c r="B232" s="71" t="s">
        <v>804</v>
      </c>
      <c r="C232" s="76"/>
      <c r="D232" s="76" t="str">
        <f t="shared" si="15"/>
        <v>Yes</v>
      </c>
      <c r="E232" s="91">
        <v>0</v>
      </c>
      <c r="F232" s="91">
        <f>IFERROR(VLOOKUP(A:A,'2023 CEP List'!A:G,7,FALSE),0)</f>
        <v>0</v>
      </c>
      <c r="G232" s="91">
        <f>IFERROR(VLOOKUP(A:A,'2024 CEP List'!A:G,7,FALSE),0)</f>
        <v>0</v>
      </c>
      <c r="H232" s="91">
        <f>IFERROR(VLOOKUP(A:A,'2025 CEP List'!A:G,7,FALSE),0)</f>
        <v>0.91510000000000002</v>
      </c>
      <c r="I232" s="91">
        <f>IFERROR(VLOOKUP(A:A,'2026 CEP List'!A:G,7,FALSE),0)</f>
        <v>0.91510000000000002</v>
      </c>
      <c r="J232" s="91">
        <f t="shared" si="18"/>
        <v>0.91510000000000002</v>
      </c>
      <c r="K232" s="91">
        <f t="shared" si="18"/>
        <v>0.91510000000000002</v>
      </c>
      <c r="L232" s="91">
        <f t="shared" si="18"/>
        <v>0.91510000000000002</v>
      </c>
      <c r="M232" s="91">
        <f t="shared" si="18"/>
        <v>0.91510000000000002</v>
      </c>
      <c r="P232" s="72"/>
      <c r="Q232" s="94"/>
    </row>
    <row r="233" spans="1:17" x14ac:dyDescent="0.25">
      <c r="A233" s="39" t="s">
        <v>208</v>
      </c>
      <c r="B233" s="71" t="s">
        <v>805</v>
      </c>
      <c r="C233" s="76">
        <v>2015</v>
      </c>
      <c r="D233" s="76" t="str">
        <f t="shared" si="15"/>
        <v>Yes</v>
      </c>
      <c r="E233" s="91">
        <v>0.999</v>
      </c>
      <c r="F233" s="91">
        <f>IFERROR(VLOOKUP(A:A,'2023 CEP List'!A:G,7,FALSE),0)</f>
        <v>0</v>
      </c>
      <c r="G233" s="91">
        <f>IFERROR(VLOOKUP(A:A,'2024 CEP List'!A:G,7,FALSE),0)</f>
        <v>1.0874999999999999</v>
      </c>
      <c r="H233" s="91">
        <f>IFERROR(VLOOKUP(A:A,'2025 CEP List'!A:G,7,FALSE),0)</f>
        <v>1.0874999999999999</v>
      </c>
      <c r="I233" s="91">
        <f>IFERROR(VLOOKUP(A:A,'2026 CEP List'!A:G,7,FALSE),0)</f>
        <v>1.0874999999999999</v>
      </c>
      <c r="J233" s="91">
        <f t="shared" si="18"/>
        <v>1.0874999999999999</v>
      </c>
      <c r="K233" s="91">
        <f t="shared" si="18"/>
        <v>1.0874999999999999</v>
      </c>
      <c r="L233" s="91">
        <f t="shared" si="18"/>
        <v>1.0874999999999999</v>
      </c>
      <c r="M233" s="91">
        <f t="shared" si="18"/>
        <v>1.0874999999999999</v>
      </c>
      <c r="P233" s="72"/>
      <c r="Q233" s="94"/>
    </row>
    <row r="234" spans="1:17" x14ac:dyDescent="0.25">
      <c r="A234" s="39" t="s">
        <v>210</v>
      </c>
      <c r="B234" s="71" t="s">
        <v>1208</v>
      </c>
      <c r="C234" s="76">
        <v>2015</v>
      </c>
      <c r="D234" s="76" t="str">
        <f t="shared" si="15"/>
        <v>Yes</v>
      </c>
      <c r="E234" s="91">
        <v>0.96279999999999999</v>
      </c>
      <c r="F234" s="91">
        <f>IFERROR(VLOOKUP(A:A,'2023 CEP List'!A:G,7,FALSE),0)</f>
        <v>0.96279999999999999</v>
      </c>
      <c r="G234" s="91">
        <f>IFERROR(VLOOKUP(A:A,'2024 CEP List'!A:G,7,FALSE),0)</f>
        <v>0.96279999999999999</v>
      </c>
      <c r="H234" s="91">
        <f>IFERROR(VLOOKUP(A:A,'2025 CEP List'!A:G,7,FALSE),0)</f>
        <v>0.96279999999999999</v>
      </c>
      <c r="I234" s="91">
        <f>IFERROR(VLOOKUP(A:A,'2026 CEP List'!A:G,7,FALSE),0)</f>
        <v>0.96279999999999999</v>
      </c>
      <c r="J234" s="91">
        <f t="shared" si="18"/>
        <v>0.96279999999999999</v>
      </c>
      <c r="K234" s="91">
        <f t="shared" si="18"/>
        <v>0.96279999999999999</v>
      </c>
      <c r="L234" s="91">
        <f t="shared" si="18"/>
        <v>0.96279999999999999</v>
      </c>
      <c r="M234" s="91">
        <f t="shared" si="18"/>
        <v>0.96279999999999999</v>
      </c>
      <c r="P234" s="72"/>
      <c r="Q234" s="94"/>
    </row>
    <row r="235" spans="1:17" x14ac:dyDescent="0.25">
      <c r="A235" s="39" t="s">
        <v>211</v>
      </c>
      <c r="B235" s="71" t="s">
        <v>808</v>
      </c>
      <c r="C235" s="76">
        <v>2015</v>
      </c>
      <c r="D235" s="76" t="str">
        <f t="shared" si="15"/>
        <v>Yes</v>
      </c>
      <c r="E235" s="91">
        <v>0</v>
      </c>
      <c r="F235" s="91">
        <f>IFERROR(VLOOKUP(A:A,'2023 CEP List'!A:G,7,FALSE),0)</f>
        <v>0</v>
      </c>
      <c r="G235" s="91">
        <f>IFERROR(VLOOKUP(A:A,'2024 CEP List'!A:G,7,FALSE),0)</f>
        <v>0</v>
      </c>
      <c r="H235" s="91">
        <f>IFERROR(VLOOKUP(A:A,'2025 CEP List'!A:G,7,FALSE),0)</f>
        <v>0</v>
      </c>
      <c r="I235" s="91">
        <f>IFERROR(VLOOKUP(A:A,'2026 CEP List'!A:G,7,FALSE),0)</f>
        <v>1.024</v>
      </c>
      <c r="J235" s="91">
        <f t="shared" si="18"/>
        <v>1.024</v>
      </c>
      <c r="K235" s="91">
        <f t="shared" si="18"/>
        <v>1.024</v>
      </c>
      <c r="L235" s="91">
        <f t="shared" si="18"/>
        <v>1.024</v>
      </c>
      <c r="M235" s="91">
        <f t="shared" si="18"/>
        <v>1.024</v>
      </c>
      <c r="P235" s="72"/>
      <c r="Q235" s="94"/>
    </row>
    <row r="236" spans="1:17" x14ac:dyDescent="0.25">
      <c r="A236" s="39" t="s">
        <v>212</v>
      </c>
      <c r="B236" s="71" t="s">
        <v>809</v>
      </c>
      <c r="C236" s="76"/>
      <c r="D236" s="76" t="str">
        <f t="shared" si="15"/>
        <v>No</v>
      </c>
      <c r="E236" s="91">
        <v>0</v>
      </c>
      <c r="F236" s="91">
        <f>IFERROR(VLOOKUP(A:A,'2023 CEP List'!A:G,7,FALSE),0)</f>
        <v>0</v>
      </c>
      <c r="G236" s="91">
        <f>IFERROR(VLOOKUP(A:A,'2024 CEP List'!A:G,7,FALSE),0)</f>
        <v>0</v>
      </c>
      <c r="H236" s="91">
        <f>IFERROR(VLOOKUP(A:A,'2025 CEP List'!A:G,7,FALSE),0)</f>
        <v>0</v>
      </c>
      <c r="I236" s="91">
        <f>IFERROR(VLOOKUP(A:A,'2026 CEP List'!A:G,7,FALSE),0)</f>
        <v>0</v>
      </c>
      <c r="J236" s="91">
        <f t="shared" si="18"/>
        <v>0</v>
      </c>
      <c r="K236" s="91">
        <f t="shared" si="18"/>
        <v>0</v>
      </c>
      <c r="L236" s="91">
        <f t="shared" si="18"/>
        <v>0</v>
      </c>
      <c r="M236" s="91">
        <f t="shared" si="18"/>
        <v>0</v>
      </c>
      <c r="P236" s="72"/>
      <c r="Q236" s="94"/>
    </row>
    <row r="237" spans="1:17" x14ac:dyDescent="0.25">
      <c r="A237" s="39" t="s">
        <v>213</v>
      </c>
      <c r="B237" s="71" t="s">
        <v>810</v>
      </c>
      <c r="C237" s="76"/>
      <c r="D237" s="76" t="str">
        <f t="shared" si="15"/>
        <v>Yes</v>
      </c>
      <c r="E237" s="91">
        <v>0</v>
      </c>
      <c r="F237" s="91">
        <f>IFERROR(VLOOKUP(A:A,'2023 CEP List'!A:G,7,FALSE),0)</f>
        <v>0</v>
      </c>
      <c r="G237" s="91">
        <f>IFERROR(VLOOKUP(A:A,'2024 CEP List'!A:G,7,FALSE),0)</f>
        <v>0</v>
      </c>
      <c r="H237" s="91">
        <f>IFERROR(VLOOKUP(A:A,'2025 CEP List'!A:G,7,FALSE),0)</f>
        <v>0.90049999999999997</v>
      </c>
      <c r="I237" s="91">
        <f>IFERROR(VLOOKUP(A:A,'2026 CEP List'!A:G,7,FALSE),0)</f>
        <v>0.90049999999999997</v>
      </c>
      <c r="J237" s="91">
        <f t="shared" si="18"/>
        <v>0.90049999999999997</v>
      </c>
      <c r="K237" s="91">
        <f t="shared" si="18"/>
        <v>0.90049999999999997</v>
      </c>
      <c r="L237" s="91">
        <f t="shared" si="18"/>
        <v>0.90049999999999997</v>
      </c>
      <c r="M237" s="91">
        <f t="shared" si="18"/>
        <v>0.90049999999999997</v>
      </c>
      <c r="P237" s="72"/>
      <c r="Q237" s="94"/>
    </row>
    <row r="238" spans="1:17" x14ac:dyDescent="0.25">
      <c r="A238" s="39" t="s">
        <v>214</v>
      </c>
      <c r="B238" s="71" t="s">
        <v>1182</v>
      </c>
      <c r="C238" s="76">
        <v>2015</v>
      </c>
      <c r="D238" s="76" t="str">
        <f t="shared" si="15"/>
        <v>Yes</v>
      </c>
      <c r="E238" s="91">
        <v>0.99970000000000003</v>
      </c>
      <c r="F238" s="91">
        <f>IFERROR(VLOOKUP(A:A,'2023 CEP List'!A:G,7,FALSE),0)</f>
        <v>0.99970000000000003</v>
      </c>
      <c r="G238" s="91">
        <f>IFERROR(VLOOKUP(A:A,'2024 CEP List'!A:G,7,FALSE),0)</f>
        <v>0.99970000000000003</v>
      </c>
      <c r="H238" s="91">
        <f>IFERROR(VLOOKUP(A:A,'2025 CEP List'!A:G,7,FALSE),0)</f>
        <v>0.99970000000000003</v>
      </c>
      <c r="I238" s="91">
        <f>IFERROR(VLOOKUP(A:A,'2026 CEP List'!A:G,7,FALSE),0)</f>
        <v>0.99970000000000003</v>
      </c>
      <c r="J238" s="91">
        <f t="shared" si="18"/>
        <v>0.99970000000000003</v>
      </c>
      <c r="K238" s="91">
        <f t="shared" si="18"/>
        <v>0.99970000000000003</v>
      </c>
      <c r="L238" s="91">
        <f t="shared" si="18"/>
        <v>0.99970000000000003</v>
      </c>
      <c r="M238" s="91">
        <f t="shared" si="18"/>
        <v>0.99970000000000003</v>
      </c>
      <c r="P238" s="72"/>
      <c r="Q238" s="94"/>
    </row>
    <row r="239" spans="1:17" x14ac:dyDescent="0.25">
      <c r="A239" s="39" t="s">
        <v>215</v>
      </c>
      <c r="B239" s="71" t="s">
        <v>812</v>
      </c>
      <c r="C239" s="76"/>
      <c r="D239" s="76" t="str">
        <f t="shared" si="15"/>
        <v>Yes</v>
      </c>
      <c r="E239" s="91">
        <v>0.98270000000000002</v>
      </c>
      <c r="F239" s="91">
        <f>IFERROR(VLOOKUP(A:A,'2023 CEP List'!A:G,7,FALSE),0)</f>
        <v>0.98270000000000002</v>
      </c>
      <c r="G239" s="91">
        <f>IFERROR(VLOOKUP(A:A,'2024 CEP List'!A:G,7,FALSE),0)</f>
        <v>0.98270000000000002</v>
      </c>
      <c r="H239" s="91">
        <f>IFERROR(VLOOKUP(A:A,'2025 CEP List'!A:G,7,FALSE),0)</f>
        <v>0.98270000000000002</v>
      </c>
      <c r="I239" s="91">
        <f>IFERROR(VLOOKUP(A:A,'2026 CEP List'!A:G,7,FALSE),0)</f>
        <v>0.98270000000000002</v>
      </c>
      <c r="J239" s="91">
        <f t="shared" si="18"/>
        <v>0.98270000000000002</v>
      </c>
      <c r="K239" s="91">
        <f t="shared" si="18"/>
        <v>0.98270000000000002</v>
      </c>
      <c r="L239" s="91">
        <f t="shared" si="18"/>
        <v>0.98270000000000002</v>
      </c>
      <c r="M239" s="91">
        <f t="shared" si="18"/>
        <v>0.98270000000000002</v>
      </c>
      <c r="P239" s="72"/>
      <c r="Q239" s="94"/>
    </row>
    <row r="240" spans="1:17" x14ac:dyDescent="0.25">
      <c r="A240" s="39" t="s">
        <v>217</v>
      </c>
      <c r="B240" s="71" t="s">
        <v>1209</v>
      </c>
      <c r="C240" s="76">
        <v>2017</v>
      </c>
      <c r="D240" s="76" t="str">
        <f t="shared" si="15"/>
        <v>No</v>
      </c>
      <c r="E240" s="91">
        <v>0.86050000000000004</v>
      </c>
      <c r="F240" s="91">
        <f>IFERROR(VLOOKUP(A:A,'2023 CEP List'!A:G,7,FALSE),0)</f>
        <v>0.86050000000000004</v>
      </c>
      <c r="G240" s="91">
        <f>IFERROR(VLOOKUP(A:A,'2024 CEP List'!A:G,7,FALSE),0)</f>
        <v>0.86050000000000004</v>
      </c>
      <c r="H240" s="91">
        <f>IFERROR(VLOOKUP(A:A,'2025 CEP List'!A:G,7,FALSE),0)</f>
        <v>0.86050000000000004</v>
      </c>
      <c r="I240" s="91">
        <f>IFERROR(VLOOKUP(A:A,'2026 CEP List'!A:G,7,FALSE),0)</f>
        <v>0</v>
      </c>
      <c r="J240" s="91">
        <f t="shared" si="18"/>
        <v>0</v>
      </c>
      <c r="K240" s="91">
        <f t="shared" si="18"/>
        <v>0</v>
      </c>
      <c r="L240" s="91">
        <f t="shared" si="18"/>
        <v>0</v>
      </c>
      <c r="M240" s="91">
        <f t="shared" si="18"/>
        <v>0</v>
      </c>
      <c r="P240" s="72"/>
      <c r="Q240" s="94"/>
    </row>
    <row r="241" spans="1:17" x14ac:dyDescent="0.25">
      <c r="A241" s="39" t="s">
        <v>218</v>
      </c>
      <c r="B241" s="71" t="s">
        <v>815</v>
      </c>
      <c r="C241" s="76">
        <v>2015</v>
      </c>
      <c r="D241" s="76" t="str">
        <f t="shared" si="15"/>
        <v>Yes</v>
      </c>
      <c r="E241" s="91">
        <v>0.97699999999999998</v>
      </c>
      <c r="F241" s="91">
        <f>IFERROR(VLOOKUP(A:A,'2023 CEP List'!A:G,7,FALSE),0)</f>
        <v>0.97699999999999998</v>
      </c>
      <c r="G241" s="91">
        <f>IFERROR(VLOOKUP(A:A,'2024 CEP List'!A:G,7,FALSE),0)</f>
        <v>0.97699999999999998</v>
      </c>
      <c r="H241" s="91">
        <f>IFERROR(VLOOKUP(A:A,'2025 CEP List'!A:G,7,FALSE),0)</f>
        <v>0.97699999999999998</v>
      </c>
      <c r="I241" s="91">
        <f>IFERROR(VLOOKUP(A:A,'2026 CEP List'!A:G,7,FALSE),0)</f>
        <v>0.97699999999999998</v>
      </c>
      <c r="J241" s="91">
        <f t="shared" si="18"/>
        <v>0.97699999999999998</v>
      </c>
      <c r="K241" s="91">
        <f t="shared" si="18"/>
        <v>0.97699999999999998</v>
      </c>
      <c r="L241" s="91">
        <f t="shared" si="18"/>
        <v>0.97699999999999998</v>
      </c>
      <c r="M241" s="91">
        <f t="shared" si="18"/>
        <v>0.97699999999999998</v>
      </c>
      <c r="P241" s="72"/>
      <c r="Q241" s="94"/>
    </row>
    <row r="242" spans="1:17" x14ac:dyDescent="0.25">
      <c r="A242" s="39" t="s">
        <v>219</v>
      </c>
      <c r="B242" s="71" t="s">
        <v>816</v>
      </c>
      <c r="C242" s="76">
        <v>2015</v>
      </c>
      <c r="D242" s="76" t="str">
        <f t="shared" si="15"/>
        <v>Yes</v>
      </c>
      <c r="E242" s="91">
        <v>0</v>
      </c>
      <c r="F242" s="91">
        <f>IFERROR(VLOOKUP(A:A,'2023 CEP List'!A:G,7,FALSE),0)</f>
        <v>0</v>
      </c>
      <c r="G242" s="91">
        <f>IFERROR(VLOOKUP(A:A,'2024 CEP List'!A:G,7,FALSE),0)</f>
        <v>0</v>
      </c>
      <c r="H242" s="91">
        <f>IFERROR(VLOOKUP(A:A,'2025 CEP List'!A:G,7,FALSE),0)</f>
        <v>0</v>
      </c>
      <c r="I242" s="91">
        <f>IFERROR(VLOOKUP(A:A,'2026 CEP List'!A:G,7,FALSE),0)</f>
        <v>0.86099999999999999</v>
      </c>
      <c r="J242" s="91">
        <f t="shared" si="18"/>
        <v>0.86099999999999999</v>
      </c>
      <c r="K242" s="91">
        <f t="shared" si="18"/>
        <v>0.86099999999999999</v>
      </c>
      <c r="L242" s="91">
        <f t="shared" si="18"/>
        <v>0.86099999999999999</v>
      </c>
      <c r="M242" s="91">
        <f t="shared" si="18"/>
        <v>0.86099999999999999</v>
      </c>
      <c r="P242" s="72"/>
      <c r="Q242" s="94"/>
    </row>
    <row r="243" spans="1:17" x14ac:dyDescent="0.25">
      <c r="A243" s="39" t="s">
        <v>220</v>
      </c>
      <c r="B243" s="71" t="s">
        <v>817</v>
      </c>
      <c r="C243" s="76">
        <v>2015</v>
      </c>
      <c r="D243" s="76" t="str">
        <f t="shared" si="15"/>
        <v>Yes</v>
      </c>
      <c r="E243" s="91">
        <v>0</v>
      </c>
      <c r="F243" s="91">
        <f>IFERROR(VLOOKUP(A:A,'2023 CEP List'!A:G,7,FALSE),0)</f>
        <v>0</v>
      </c>
      <c r="G243" s="91">
        <f>IFERROR(VLOOKUP(A:A,'2024 CEP List'!A:G,7,FALSE),0)</f>
        <v>0</v>
      </c>
      <c r="H243" s="91">
        <f>IFERROR(VLOOKUP(A:A,'2025 CEP List'!A:G,7,FALSE),0)</f>
        <v>0</v>
      </c>
      <c r="I243" s="91">
        <f>IFERROR(VLOOKUP(A:A,'2026 CEP List'!A:G,7,FALSE),0)</f>
        <v>1.1632</v>
      </c>
      <c r="J243" s="91">
        <f t="shared" si="18"/>
        <v>1.1632</v>
      </c>
      <c r="K243" s="91">
        <f t="shared" si="18"/>
        <v>1.1632</v>
      </c>
      <c r="L243" s="91">
        <f t="shared" si="18"/>
        <v>1.1632</v>
      </c>
      <c r="M243" s="91">
        <f t="shared" si="18"/>
        <v>1.1632</v>
      </c>
      <c r="P243" s="72"/>
      <c r="Q243" s="94"/>
    </row>
    <row r="244" spans="1:17" x14ac:dyDescent="0.25">
      <c r="A244" s="39" t="s">
        <v>221</v>
      </c>
      <c r="B244" s="71" t="s">
        <v>1210</v>
      </c>
      <c r="C244" s="76"/>
      <c r="D244" s="76" t="str">
        <f t="shared" si="15"/>
        <v>No</v>
      </c>
      <c r="E244" s="91">
        <v>0</v>
      </c>
      <c r="F244" s="91">
        <f>IFERROR(VLOOKUP(A:A,'2023 CEP List'!A:G,7,FALSE),0)</f>
        <v>0</v>
      </c>
      <c r="G244" s="91">
        <f>IFERROR(VLOOKUP(A:A,'2024 CEP List'!A:G,7,FALSE),0)</f>
        <v>0</v>
      </c>
      <c r="H244" s="91">
        <f>IFERROR(VLOOKUP(A:A,'2025 CEP List'!A:G,7,FALSE),0)</f>
        <v>0</v>
      </c>
      <c r="I244" s="91">
        <f>IFERROR(VLOOKUP(A:A,'2026 CEP List'!A:G,7,FALSE),0)</f>
        <v>0</v>
      </c>
      <c r="J244" s="91">
        <f t="shared" si="18"/>
        <v>0</v>
      </c>
      <c r="K244" s="91">
        <f t="shared" si="18"/>
        <v>0</v>
      </c>
      <c r="L244" s="91">
        <f t="shared" si="18"/>
        <v>0</v>
      </c>
      <c r="M244" s="91">
        <f t="shared" si="18"/>
        <v>0</v>
      </c>
      <c r="P244" s="72"/>
      <c r="Q244" s="94"/>
    </row>
    <row r="245" spans="1:17" x14ac:dyDescent="0.25">
      <c r="A245" s="39" t="s">
        <v>222</v>
      </c>
      <c r="B245" s="71" t="s">
        <v>819</v>
      </c>
      <c r="C245" s="76">
        <v>2017</v>
      </c>
      <c r="D245" s="76" t="str">
        <f t="shared" si="15"/>
        <v>Yes</v>
      </c>
      <c r="E245" s="91">
        <v>0.99590000000000001</v>
      </c>
      <c r="F245" s="91">
        <f>IFERROR(VLOOKUP(A:A,'2023 CEP List'!A:G,7,FALSE),0)</f>
        <v>0.99590000000000001</v>
      </c>
      <c r="G245" s="91">
        <f>IFERROR(VLOOKUP(A:A,'2024 CEP List'!A:G,7,FALSE),0)</f>
        <v>0.99590000000000001</v>
      </c>
      <c r="H245" s="91">
        <f>IFERROR(VLOOKUP(A:A,'2025 CEP List'!A:G,7,FALSE),0)</f>
        <v>0.99590000000000001</v>
      </c>
      <c r="I245" s="91">
        <f>IFERROR(VLOOKUP(A:A,'2026 CEP List'!A:G,7,FALSE),0)</f>
        <v>0.99590000000000001</v>
      </c>
      <c r="J245" s="91">
        <f t="shared" si="18"/>
        <v>0.99590000000000001</v>
      </c>
      <c r="K245" s="91">
        <f t="shared" si="18"/>
        <v>0.99590000000000001</v>
      </c>
      <c r="L245" s="91">
        <f t="shared" si="18"/>
        <v>0.99590000000000001</v>
      </c>
      <c r="M245" s="91">
        <f t="shared" si="18"/>
        <v>0.99590000000000001</v>
      </c>
      <c r="P245" s="72"/>
      <c r="Q245" s="94"/>
    </row>
    <row r="246" spans="1:17" x14ac:dyDescent="0.25">
      <c r="A246" s="39" t="s">
        <v>1165</v>
      </c>
      <c r="B246" s="71" t="s">
        <v>1157</v>
      </c>
      <c r="C246" s="76"/>
      <c r="D246" s="76" t="str">
        <f t="shared" si="15"/>
        <v>No</v>
      </c>
      <c r="E246" s="91">
        <v>0</v>
      </c>
      <c r="F246" s="91">
        <f>IFERROR(VLOOKUP(A:A,'2023 CEP List'!A:G,7,FALSE),0)</f>
        <v>0</v>
      </c>
      <c r="G246" s="91">
        <f>IFERROR(VLOOKUP(A:A,'2024 CEP List'!A:G,7,FALSE),0)</f>
        <v>0</v>
      </c>
      <c r="H246" s="91">
        <f>IFERROR(VLOOKUP(A:A,'2025 CEP List'!A:G,7,FALSE),0)</f>
        <v>0</v>
      </c>
      <c r="I246" s="91">
        <f>IFERROR(VLOOKUP(A:A,'2026 CEP List'!A:G,7,FALSE),0)</f>
        <v>0</v>
      </c>
      <c r="J246" s="91">
        <f t="shared" si="18"/>
        <v>0</v>
      </c>
      <c r="K246" s="91">
        <f t="shared" si="18"/>
        <v>0</v>
      </c>
      <c r="L246" s="91">
        <f t="shared" si="18"/>
        <v>0</v>
      </c>
      <c r="M246" s="91">
        <f t="shared" si="18"/>
        <v>0</v>
      </c>
      <c r="P246" s="72"/>
      <c r="Q246" s="94"/>
    </row>
    <row r="247" spans="1:17" x14ac:dyDescent="0.25">
      <c r="A247" s="39" t="s">
        <v>1223</v>
      </c>
      <c r="B247" s="71" t="s">
        <v>1226</v>
      </c>
      <c r="C247" s="76"/>
      <c r="D247" s="76" t="str">
        <f t="shared" si="15"/>
        <v>Yes</v>
      </c>
      <c r="E247" s="91">
        <v>0.91690000000000005</v>
      </c>
      <c r="F247" s="91">
        <f>IFERROR(VLOOKUP(A:A,'2023 CEP List'!A:G,7,FALSE),0)</f>
        <v>0.91690000000000005</v>
      </c>
      <c r="G247" s="91">
        <f>IFERROR(VLOOKUP(A:A,'2024 CEP List'!A:G,7,FALSE),0)</f>
        <v>0.91690000000000005</v>
      </c>
      <c r="H247" s="91">
        <f>IFERROR(VLOOKUP(A:A,'2025 CEP List'!A:G,7,FALSE),0)</f>
        <v>0.91690000000000005</v>
      </c>
      <c r="I247" s="91">
        <f>IFERROR(VLOOKUP(A:A,'2026 CEP List'!A:G,7,FALSE),0)</f>
        <v>0.91690000000000005</v>
      </c>
      <c r="J247" s="91">
        <f t="shared" si="18"/>
        <v>0.91690000000000005</v>
      </c>
      <c r="K247" s="91">
        <f t="shared" si="18"/>
        <v>0.91690000000000005</v>
      </c>
      <c r="L247" s="91">
        <f t="shared" si="18"/>
        <v>0.91690000000000005</v>
      </c>
      <c r="M247" s="91">
        <f t="shared" si="18"/>
        <v>0.91690000000000005</v>
      </c>
      <c r="P247" s="72"/>
      <c r="Q247" s="94"/>
    </row>
    <row r="248" spans="1:17" x14ac:dyDescent="0.25">
      <c r="A248" s="39" t="s">
        <v>223</v>
      </c>
      <c r="B248" s="71" t="s">
        <v>820</v>
      </c>
      <c r="D248" s="76" t="str">
        <f t="shared" si="15"/>
        <v>No</v>
      </c>
      <c r="E248" s="91">
        <v>0</v>
      </c>
      <c r="F248" s="91">
        <f>IFERROR(VLOOKUP(A:A,'2023 CEP List'!A:G,7,FALSE),0)</f>
        <v>0</v>
      </c>
      <c r="G248" s="91">
        <f>IFERROR(VLOOKUP(A:A,'2024 CEP List'!A:G,7,FALSE),0)</f>
        <v>0</v>
      </c>
      <c r="H248" s="91">
        <f>IFERROR(VLOOKUP(A:A,'2025 CEP List'!A:G,7,FALSE),0)</f>
        <v>0</v>
      </c>
      <c r="I248" s="91">
        <f>IFERROR(VLOOKUP(A:A,'2026 CEP List'!A:G,7,FALSE),0)</f>
        <v>0</v>
      </c>
      <c r="J248" s="91">
        <f t="shared" si="18"/>
        <v>0</v>
      </c>
      <c r="K248" s="91">
        <f t="shared" si="18"/>
        <v>0</v>
      </c>
      <c r="L248" s="91">
        <f t="shared" si="18"/>
        <v>0</v>
      </c>
      <c r="M248" s="91">
        <f t="shared" si="18"/>
        <v>0</v>
      </c>
      <c r="P248" s="72"/>
      <c r="Q248" s="94"/>
    </row>
    <row r="249" spans="1:17" x14ac:dyDescent="0.25">
      <c r="A249" s="39" t="s">
        <v>532</v>
      </c>
      <c r="B249" s="71" t="s">
        <v>821</v>
      </c>
      <c r="D249" s="76" t="str">
        <f t="shared" si="15"/>
        <v>No</v>
      </c>
      <c r="E249" s="91">
        <v>0</v>
      </c>
      <c r="F249" s="91">
        <f>IFERROR(VLOOKUP(A:A,'2023 CEP List'!A:G,7,FALSE),0)</f>
        <v>0</v>
      </c>
      <c r="G249" s="91">
        <f>IFERROR(VLOOKUP(A:A,'2024 CEP List'!A:G,7,FALSE),0)</f>
        <v>0</v>
      </c>
      <c r="H249" s="91">
        <f>IFERROR(VLOOKUP(A:A,'2025 CEP List'!A:G,7,FALSE),0)</f>
        <v>0</v>
      </c>
      <c r="I249" s="91">
        <f>IFERROR(VLOOKUP(A:A,'2026 CEP List'!A:G,7,FALSE),0)</f>
        <v>0</v>
      </c>
      <c r="J249" s="91">
        <f t="shared" si="18"/>
        <v>0</v>
      </c>
      <c r="K249" s="91">
        <f t="shared" si="18"/>
        <v>0</v>
      </c>
      <c r="L249" s="91">
        <f t="shared" si="18"/>
        <v>0</v>
      </c>
      <c r="M249" s="91">
        <f t="shared" si="18"/>
        <v>0</v>
      </c>
      <c r="P249" s="72"/>
      <c r="Q249" s="94"/>
    </row>
    <row r="250" spans="1:17" x14ac:dyDescent="0.25">
      <c r="A250" s="39" t="s">
        <v>224</v>
      </c>
      <c r="B250" s="71" t="s">
        <v>822</v>
      </c>
      <c r="D250" s="76" t="str">
        <f t="shared" si="15"/>
        <v>No</v>
      </c>
      <c r="E250" s="91">
        <v>0</v>
      </c>
      <c r="F250" s="91">
        <f>IFERROR(VLOOKUP(A:A,'2023 CEP List'!A:G,7,FALSE),0)</f>
        <v>0</v>
      </c>
      <c r="G250" s="91">
        <f>IFERROR(VLOOKUP(A:A,'2024 CEP List'!A:G,7,FALSE),0)</f>
        <v>0</v>
      </c>
      <c r="H250" s="91">
        <f>IFERROR(VLOOKUP(A:A,'2025 CEP List'!A:G,7,FALSE),0)</f>
        <v>0</v>
      </c>
      <c r="I250" s="91">
        <f>IFERROR(VLOOKUP(A:A,'2026 CEP List'!A:G,7,FALSE),0)</f>
        <v>0</v>
      </c>
      <c r="J250" s="91">
        <f t="shared" si="18"/>
        <v>0</v>
      </c>
      <c r="K250" s="91">
        <f t="shared" si="18"/>
        <v>0</v>
      </c>
      <c r="L250" s="91">
        <f t="shared" si="18"/>
        <v>0</v>
      </c>
      <c r="M250" s="91">
        <f t="shared" si="18"/>
        <v>0</v>
      </c>
      <c r="P250" s="72"/>
      <c r="Q250" s="94"/>
    </row>
    <row r="251" spans="1:17" x14ac:dyDescent="0.25">
      <c r="A251" s="39" t="s">
        <v>225</v>
      </c>
      <c r="B251" s="71" t="s">
        <v>823</v>
      </c>
      <c r="D251" s="76" t="str">
        <f t="shared" si="15"/>
        <v>No</v>
      </c>
      <c r="E251" s="91">
        <v>0</v>
      </c>
      <c r="F251" s="91">
        <f>IFERROR(VLOOKUP(A:A,'2023 CEP List'!A:G,7,FALSE),0)</f>
        <v>0</v>
      </c>
      <c r="G251" s="91">
        <f>IFERROR(VLOOKUP(A:A,'2024 CEP List'!A:G,7,FALSE),0)</f>
        <v>0</v>
      </c>
      <c r="H251" s="91">
        <f>IFERROR(VLOOKUP(A:A,'2025 CEP List'!A:G,7,FALSE),0)</f>
        <v>0</v>
      </c>
      <c r="I251" s="91">
        <f>IFERROR(VLOOKUP(A:A,'2026 CEP List'!A:G,7,FALSE),0)</f>
        <v>0</v>
      </c>
      <c r="J251" s="91">
        <f t="shared" si="18"/>
        <v>0</v>
      </c>
      <c r="K251" s="91">
        <f t="shared" si="18"/>
        <v>0</v>
      </c>
      <c r="L251" s="91">
        <f t="shared" si="18"/>
        <v>0</v>
      </c>
      <c r="M251" s="91">
        <f t="shared" si="18"/>
        <v>0</v>
      </c>
      <c r="P251" s="72"/>
      <c r="Q251" s="94"/>
    </row>
    <row r="252" spans="1:17" x14ac:dyDescent="0.25">
      <c r="A252" s="39" t="s">
        <v>226</v>
      </c>
      <c r="B252" s="71" t="s">
        <v>824</v>
      </c>
      <c r="D252" s="76" t="str">
        <f t="shared" si="15"/>
        <v>No</v>
      </c>
      <c r="E252" s="91">
        <v>0</v>
      </c>
      <c r="F252" s="91">
        <f>IFERROR(VLOOKUP(A:A,'2023 CEP List'!A:G,7,FALSE),0)</f>
        <v>0</v>
      </c>
      <c r="G252" s="91">
        <f>IFERROR(VLOOKUP(A:A,'2024 CEP List'!A:G,7,FALSE),0)</f>
        <v>0</v>
      </c>
      <c r="H252" s="91">
        <f>IFERROR(VLOOKUP(A:A,'2025 CEP List'!A:G,7,FALSE),0)</f>
        <v>0</v>
      </c>
      <c r="I252" s="91">
        <f>IFERROR(VLOOKUP(A:A,'2026 CEP List'!A:G,7,FALSE),0)</f>
        <v>0</v>
      </c>
      <c r="J252" s="91">
        <f t="shared" ref="J252:M267" si="19">I252</f>
        <v>0</v>
      </c>
      <c r="K252" s="91">
        <f t="shared" si="19"/>
        <v>0</v>
      </c>
      <c r="L252" s="91">
        <f t="shared" si="19"/>
        <v>0</v>
      </c>
      <c r="M252" s="91">
        <f t="shared" si="19"/>
        <v>0</v>
      </c>
      <c r="P252" s="72"/>
      <c r="Q252" s="94"/>
    </row>
    <row r="253" spans="1:17" x14ac:dyDescent="0.25">
      <c r="A253" s="39" t="s">
        <v>227</v>
      </c>
      <c r="B253" s="71" t="s">
        <v>825</v>
      </c>
      <c r="D253" s="76" t="str">
        <f t="shared" si="15"/>
        <v>No</v>
      </c>
      <c r="E253" s="91">
        <v>0</v>
      </c>
      <c r="F253" s="91">
        <f>IFERROR(VLOOKUP(A:A,'2023 CEP List'!A:G,7,FALSE),0)</f>
        <v>0</v>
      </c>
      <c r="G253" s="91">
        <f>IFERROR(VLOOKUP(A:A,'2024 CEP List'!A:G,7,FALSE),0)</f>
        <v>0</v>
      </c>
      <c r="H253" s="91">
        <f>IFERROR(VLOOKUP(A:A,'2025 CEP List'!A:G,7,FALSE),0)</f>
        <v>0</v>
      </c>
      <c r="I253" s="91">
        <f>IFERROR(VLOOKUP(A:A,'2026 CEP List'!A:G,7,FALSE),0)</f>
        <v>0</v>
      </c>
      <c r="J253" s="91">
        <f t="shared" si="19"/>
        <v>0</v>
      </c>
      <c r="K253" s="91">
        <f t="shared" si="19"/>
        <v>0</v>
      </c>
      <c r="L253" s="91">
        <f t="shared" si="19"/>
        <v>0</v>
      </c>
      <c r="M253" s="91">
        <f t="shared" si="19"/>
        <v>0</v>
      </c>
      <c r="P253" s="72"/>
      <c r="Q253" s="94"/>
    </row>
    <row r="254" spans="1:17" x14ac:dyDescent="0.25">
      <c r="A254" s="39" t="s">
        <v>228</v>
      </c>
      <c r="B254" s="71" t="s">
        <v>826</v>
      </c>
      <c r="D254" s="76" t="str">
        <f t="shared" si="15"/>
        <v>No</v>
      </c>
      <c r="E254" s="91">
        <v>0</v>
      </c>
      <c r="F254" s="91">
        <f>IFERROR(VLOOKUP(A:A,'2023 CEP List'!A:G,7,FALSE),0)</f>
        <v>0</v>
      </c>
      <c r="G254" s="91">
        <f>IFERROR(VLOOKUP(A:A,'2024 CEP List'!A:G,7,FALSE),0)</f>
        <v>0</v>
      </c>
      <c r="H254" s="91">
        <f>IFERROR(VLOOKUP(A:A,'2025 CEP List'!A:G,7,FALSE),0)</f>
        <v>0</v>
      </c>
      <c r="I254" s="91">
        <f>IFERROR(VLOOKUP(A:A,'2026 CEP List'!A:G,7,FALSE),0)</f>
        <v>0</v>
      </c>
      <c r="J254" s="91">
        <f t="shared" si="19"/>
        <v>0</v>
      </c>
      <c r="K254" s="91">
        <f t="shared" si="19"/>
        <v>0</v>
      </c>
      <c r="L254" s="91">
        <f t="shared" si="19"/>
        <v>0</v>
      </c>
      <c r="M254" s="91">
        <f t="shared" si="19"/>
        <v>0</v>
      </c>
      <c r="P254" s="72"/>
      <c r="Q254" s="94"/>
    </row>
    <row r="255" spans="1:17" x14ac:dyDescent="0.25">
      <c r="A255" s="39" t="s">
        <v>229</v>
      </c>
      <c r="B255" s="71" t="s">
        <v>827</v>
      </c>
      <c r="D255" s="76" t="str">
        <f t="shared" si="15"/>
        <v>No</v>
      </c>
      <c r="E255" s="91">
        <v>0</v>
      </c>
      <c r="F255" s="91">
        <f>IFERROR(VLOOKUP(A:A,'2023 CEP List'!A:G,7,FALSE),0)</f>
        <v>0</v>
      </c>
      <c r="G255" s="91">
        <f>IFERROR(VLOOKUP(A:A,'2024 CEP List'!A:G,7,FALSE),0)</f>
        <v>0</v>
      </c>
      <c r="H255" s="91">
        <f>IFERROR(VLOOKUP(A:A,'2025 CEP List'!A:G,7,FALSE),0)</f>
        <v>0</v>
      </c>
      <c r="I255" s="91">
        <f>IFERROR(VLOOKUP(A:A,'2026 CEP List'!A:G,7,FALSE),0)</f>
        <v>0</v>
      </c>
      <c r="J255" s="91">
        <f t="shared" si="19"/>
        <v>0</v>
      </c>
      <c r="K255" s="91">
        <f t="shared" si="19"/>
        <v>0</v>
      </c>
      <c r="L255" s="91">
        <f t="shared" si="19"/>
        <v>0</v>
      </c>
      <c r="M255" s="91">
        <f t="shared" si="19"/>
        <v>0</v>
      </c>
      <c r="P255" s="72"/>
      <c r="Q255" s="94"/>
    </row>
    <row r="256" spans="1:17" x14ac:dyDescent="0.25">
      <c r="A256" s="39" t="s">
        <v>230</v>
      </c>
      <c r="B256" s="71" t="s">
        <v>828</v>
      </c>
      <c r="D256" s="76" t="str">
        <f t="shared" si="15"/>
        <v>No</v>
      </c>
      <c r="E256" s="91">
        <v>0</v>
      </c>
      <c r="F256" s="91">
        <f>IFERROR(VLOOKUP(A:A,'2023 CEP List'!A:G,7,FALSE),0)</f>
        <v>0</v>
      </c>
      <c r="G256" s="91">
        <f>IFERROR(VLOOKUP(A:A,'2024 CEP List'!A:G,7,FALSE),0)</f>
        <v>0</v>
      </c>
      <c r="H256" s="91">
        <f>IFERROR(VLOOKUP(A:A,'2025 CEP List'!A:G,7,FALSE),0)</f>
        <v>0</v>
      </c>
      <c r="I256" s="91">
        <f>IFERROR(VLOOKUP(A:A,'2026 CEP List'!A:G,7,FALSE),0)</f>
        <v>0</v>
      </c>
      <c r="J256" s="91">
        <f t="shared" si="19"/>
        <v>0</v>
      </c>
      <c r="K256" s="91">
        <f t="shared" si="19"/>
        <v>0</v>
      </c>
      <c r="L256" s="91">
        <f t="shared" si="19"/>
        <v>0</v>
      </c>
      <c r="M256" s="91">
        <f t="shared" si="19"/>
        <v>0</v>
      </c>
      <c r="P256" s="72"/>
      <c r="Q256" s="94"/>
    </row>
    <row r="257" spans="1:17" x14ac:dyDescent="0.25">
      <c r="A257" s="39" t="s">
        <v>231</v>
      </c>
      <c r="B257" s="71" t="s">
        <v>829</v>
      </c>
      <c r="D257" s="76" t="str">
        <f t="shared" si="15"/>
        <v>No</v>
      </c>
      <c r="E257" s="91">
        <v>0</v>
      </c>
      <c r="F257" s="91">
        <f>IFERROR(VLOOKUP(A:A,'2023 CEP List'!A:G,7,FALSE),0)</f>
        <v>0</v>
      </c>
      <c r="G257" s="91">
        <f>IFERROR(VLOOKUP(A:A,'2024 CEP List'!A:G,7,FALSE),0)</f>
        <v>0</v>
      </c>
      <c r="H257" s="91">
        <f>IFERROR(VLOOKUP(A:A,'2025 CEP List'!A:G,7,FALSE),0)</f>
        <v>0</v>
      </c>
      <c r="I257" s="91">
        <f>IFERROR(VLOOKUP(A:A,'2026 CEP List'!A:G,7,FALSE),0)</f>
        <v>0</v>
      </c>
      <c r="J257" s="91">
        <f t="shared" si="19"/>
        <v>0</v>
      </c>
      <c r="K257" s="91">
        <f t="shared" si="19"/>
        <v>0</v>
      </c>
      <c r="L257" s="91">
        <f t="shared" si="19"/>
        <v>0</v>
      </c>
      <c r="M257" s="91">
        <f t="shared" si="19"/>
        <v>0</v>
      </c>
      <c r="P257" s="72"/>
      <c r="Q257" s="94"/>
    </row>
    <row r="258" spans="1:17" x14ac:dyDescent="0.25">
      <c r="A258" s="39" t="s">
        <v>232</v>
      </c>
      <c r="B258" s="71" t="s">
        <v>830</v>
      </c>
      <c r="D258" s="76" t="str">
        <f t="shared" si="15"/>
        <v>No</v>
      </c>
      <c r="E258" s="91">
        <v>0</v>
      </c>
      <c r="F258" s="91">
        <f>IFERROR(VLOOKUP(A:A,'2023 CEP List'!A:G,7,FALSE),0)</f>
        <v>0</v>
      </c>
      <c r="G258" s="91">
        <f>IFERROR(VLOOKUP(A:A,'2024 CEP List'!A:G,7,FALSE),0)</f>
        <v>0</v>
      </c>
      <c r="H258" s="91">
        <f>IFERROR(VLOOKUP(A:A,'2025 CEP List'!A:G,7,FALSE),0)</f>
        <v>0</v>
      </c>
      <c r="I258" s="91">
        <f>IFERROR(VLOOKUP(A:A,'2026 CEP List'!A:G,7,FALSE),0)</f>
        <v>0</v>
      </c>
      <c r="J258" s="91">
        <f t="shared" si="19"/>
        <v>0</v>
      </c>
      <c r="K258" s="91">
        <f t="shared" si="19"/>
        <v>0</v>
      </c>
      <c r="L258" s="91">
        <f t="shared" si="19"/>
        <v>0</v>
      </c>
      <c r="M258" s="91">
        <f t="shared" si="19"/>
        <v>0</v>
      </c>
      <c r="P258" s="72"/>
      <c r="Q258" s="94"/>
    </row>
    <row r="259" spans="1:17" x14ac:dyDescent="0.25">
      <c r="A259" s="39" t="s">
        <v>233</v>
      </c>
      <c r="B259" s="71" t="s">
        <v>831</v>
      </c>
      <c r="D259" s="76" t="str">
        <f t="shared" ref="D259:D322" si="20">IF(I259&gt;0,"Yes","No")</f>
        <v>No</v>
      </c>
      <c r="E259" s="91">
        <v>0</v>
      </c>
      <c r="F259" s="91">
        <f>IFERROR(VLOOKUP(A:A,'2023 CEP List'!A:G,7,FALSE),0)</f>
        <v>0</v>
      </c>
      <c r="G259" s="91">
        <f>IFERROR(VLOOKUP(A:A,'2024 CEP List'!A:G,7,FALSE),0)</f>
        <v>0</v>
      </c>
      <c r="H259" s="91">
        <f>IFERROR(VLOOKUP(A:A,'2025 CEP List'!A:G,7,FALSE),0)</f>
        <v>0</v>
      </c>
      <c r="I259" s="91">
        <f>IFERROR(VLOOKUP(A:A,'2026 CEP List'!A:G,7,FALSE),0)</f>
        <v>0</v>
      </c>
      <c r="J259" s="91">
        <f t="shared" si="19"/>
        <v>0</v>
      </c>
      <c r="K259" s="91">
        <f t="shared" si="19"/>
        <v>0</v>
      </c>
      <c r="L259" s="91">
        <f t="shared" si="19"/>
        <v>0</v>
      </c>
      <c r="M259" s="91">
        <f t="shared" si="19"/>
        <v>0</v>
      </c>
      <c r="P259" s="72"/>
      <c r="Q259" s="94"/>
    </row>
    <row r="260" spans="1:17" x14ac:dyDescent="0.25">
      <c r="A260" s="39" t="s">
        <v>234</v>
      </c>
      <c r="B260" s="71" t="s">
        <v>832</v>
      </c>
      <c r="D260" s="76" t="str">
        <f t="shared" si="20"/>
        <v>No</v>
      </c>
      <c r="E260" s="91">
        <v>0</v>
      </c>
      <c r="F260" s="91">
        <f>IFERROR(VLOOKUP(A:A,'2023 CEP List'!A:G,7,FALSE),0)</f>
        <v>0</v>
      </c>
      <c r="G260" s="91">
        <f>IFERROR(VLOOKUP(A:A,'2024 CEP List'!A:G,7,FALSE),0)</f>
        <v>0</v>
      </c>
      <c r="H260" s="91">
        <f>IFERROR(VLOOKUP(A:A,'2025 CEP List'!A:G,7,FALSE),0)</f>
        <v>0</v>
      </c>
      <c r="I260" s="91">
        <f>IFERROR(VLOOKUP(A:A,'2026 CEP List'!A:G,7,FALSE),0)</f>
        <v>0</v>
      </c>
      <c r="J260" s="91">
        <f t="shared" si="19"/>
        <v>0</v>
      </c>
      <c r="K260" s="91">
        <f t="shared" si="19"/>
        <v>0</v>
      </c>
      <c r="L260" s="91">
        <f t="shared" si="19"/>
        <v>0</v>
      </c>
      <c r="M260" s="91">
        <f t="shared" si="19"/>
        <v>0</v>
      </c>
      <c r="P260" s="72"/>
      <c r="Q260" s="94"/>
    </row>
    <row r="261" spans="1:17" x14ac:dyDescent="0.25">
      <c r="A261" s="39" t="s">
        <v>533</v>
      </c>
      <c r="B261" s="71" t="s">
        <v>833</v>
      </c>
      <c r="D261" s="76" t="str">
        <f t="shared" si="20"/>
        <v>No</v>
      </c>
      <c r="E261" s="91">
        <v>0</v>
      </c>
      <c r="F261" s="91">
        <f>IFERROR(VLOOKUP(A:A,'2023 CEP List'!A:G,7,FALSE),0)</f>
        <v>0</v>
      </c>
      <c r="G261" s="91">
        <f>IFERROR(VLOOKUP(A:A,'2024 CEP List'!A:G,7,FALSE),0)</f>
        <v>0</v>
      </c>
      <c r="H261" s="91">
        <f>IFERROR(VLOOKUP(A:A,'2025 CEP List'!A:G,7,FALSE),0)</f>
        <v>0</v>
      </c>
      <c r="I261" s="91">
        <f>IFERROR(VLOOKUP(A:A,'2026 CEP List'!A:G,7,FALSE),0)</f>
        <v>0</v>
      </c>
      <c r="J261" s="91">
        <f t="shared" si="19"/>
        <v>0</v>
      </c>
      <c r="K261" s="91">
        <f t="shared" si="19"/>
        <v>0</v>
      </c>
      <c r="L261" s="91">
        <f t="shared" si="19"/>
        <v>0</v>
      </c>
      <c r="M261" s="91">
        <f t="shared" si="19"/>
        <v>0</v>
      </c>
      <c r="P261" s="72"/>
      <c r="Q261" s="94"/>
    </row>
    <row r="262" spans="1:17" x14ac:dyDescent="0.25">
      <c r="A262" s="39" t="s">
        <v>235</v>
      </c>
      <c r="B262" s="71" t="s">
        <v>834</v>
      </c>
      <c r="D262" s="76" t="str">
        <f t="shared" si="20"/>
        <v>No</v>
      </c>
      <c r="E262" s="91">
        <v>0</v>
      </c>
      <c r="F262" s="91">
        <f>IFERROR(VLOOKUP(A:A,'2023 CEP List'!A:G,7,FALSE),0)</f>
        <v>0</v>
      </c>
      <c r="G262" s="91">
        <f>IFERROR(VLOOKUP(A:A,'2024 CEP List'!A:G,7,FALSE),0)</f>
        <v>0</v>
      </c>
      <c r="H262" s="91">
        <f>IFERROR(VLOOKUP(A:A,'2025 CEP List'!A:G,7,FALSE),0)</f>
        <v>0</v>
      </c>
      <c r="I262" s="91">
        <f>IFERROR(VLOOKUP(A:A,'2026 CEP List'!A:G,7,FALSE),0)</f>
        <v>0</v>
      </c>
      <c r="J262" s="91">
        <f t="shared" si="19"/>
        <v>0</v>
      </c>
      <c r="K262" s="91">
        <f t="shared" si="19"/>
        <v>0</v>
      </c>
      <c r="L262" s="91">
        <f t="shared" si="19"/>
        <v>0</v>
      </c>
      <c r="M262" s="91">
        <f t="shared" si="19"/>
        <v>0</v>
      </c>
      <c r="P262" s="72"/>
      <c r="Q262" s="94"/>
    </row>
    <row r="263" spans="1:17" x14ac:dyDescent="0.25">
      <c r="A263" s="39" t="s">
        <v>236</v>
      </c>
      <c r="B263" s="71" t="s">
        <v>1239</v>
      </c>
      <c r="D263" s="76" t="str">
        <f t="shared" si="20"/>
        <v>No</v>
      </c>
      <c r="E263" s="91">
        <v>0</v>
      </c>
      <c r="F263" s="91">
        <f>IFERROR(VLOOKUP(A:A,'2023 CEP List'!A:G,7,FALSE),0)</f>
        <v>0</v>
      </c>
      <c r="G263" s="91">
        <f>IFERROR(VLOOKUP(A:A,'2024 CEP List'!A:G,7,FALSE),0)</f>
        <v>0</v>
      </c>
      <c r="H263" s="91">
        <f>IFERROR(VLOOKUP(A:A,'2025 CEP List'!A:G,7,FALSE),0)</f>
        <v>0</v>
      </c>
      <c r="I263" s="91">
        <f>IFERROR(VLOOKUP(A:A,'2026 CEP List'!A:G,7,FALSE),0)</f>
        <v>0</v>
      </c>
      <c r="J263" s="91">
        <f t="shared" si="19"/>
        <v>0</v>
      </c>
      <c r="K263" s="91">
        <f t="shared" si="19"/>
        <v>0</v>
      </c>
      <c r="L263" s="91">
        <f t="shared" si="19"/>
        <v>0</v>
      </c>
      <c r="M263" s="91">
        <f t="shared" si="19"/>
        <v>0</v>
      </c>
      <c r="P263" s="72"/>
      <c r="Q263" s="94"/>
    </row>
    <row r="264" spans="1:17" x14ac:dyDescent="0.25">
      <c r="A264" s="39" t="s">
        <v>237</v>
      </c>
      <c r="B264" s="71" t="s">
        <v>836</v>
      </c>
      <c r="D264" s="76" t="str">
        <f t="shared" si="20"/>
        <v>No</v>
      </c>
      <c r="E264" s="91">
        <v>0</v>
      </c>
      <c r="F264" s="91">
        <f>IFERROR(VLOOKUP(A:A,'2023 CEP List'!A:G,7,FALSE),0)</f>
        <v>0</v>
      </c>
      <c r="G264" s="91">
        <f>IFERROR(VLOOKUP(A:A,'2024 CEP List'!A:G,7,FALSE),0)</f>
        <v>0</v>
      </c>
      <c r="H264" s="91">
        <f>IFERROR(VLOOKUP(A:A,'2025 CEP List'!A:G,7,FALSE),0)</f>
        <v>0</v>
      </c>
      <c r="I264" s="91">
        <f>IFERROR(VLOOKUP(A:A,'2026 CEP List'!A:G,7,FALSE),0)</f>
        <v>0</v>
      </c>
      <c r="J264" s="91">
        <f t="shared" si="19"/>
        <v>0</v>
      </c>
      <c r="K264" s="91">
        <f t="shared" si="19"/>
        <v>0</v>
      </c>
      <c r="L264" s="91">
        <f t="shared" si="19"/>
        <v>0</v>
      </c>
      <c r="M264" s="91">
        <f t="shared" si="19"/>
        <v>0</v>
      </c>
      <c r="P264" s="72"/>
      <c r="Q264" s="94"/>
    </row>
    <row r="265" spans="1:17" x14ac:dyDescent="0.25">
      <c r="A265" s="39" t="s">
        <v>238</v>
      </c>
      <c r="B265" s="71" t="s">
        <v>837</v>
      </c>
      <c r="D265" s="76" t="str">
        <f t="shared" si="20"/>
        <v>No</v>
      </c>
      <c r="E265" s="91">
        <v>0</v>
      </c>
      <c r="F265" s="91">
        <f>IFERROR(VLOOKUP(A:A,'2023 CEP List'!A:G,7,FALSE),0)</f>
        <v>0</v>
      </c>
      <c r="G265" s="91">
        <f>IFERROR(VLOOKUP(A:A,'2024 CEP List'!A:G,7,FALSE),0)</f>
        <v>0</v>
      </c>
      <c r="H265" s="91">
        <f>IFERROR(VLOOKUP(A:A,'2025 CEP List'!A:G,7,FALSE),0)</f>
        <v>0</v>
      </c>
      <c r="I265" s="91">
        <f>IFERROR(VLOOKUP(A:A,'2026 CEP List'!A:G,7,FALSE),0)</f>
        <v>0</v>
      </c>
      <c r="J265" s="91">
        <f t="shared" si="19"/>
        <v>0</v>
      </c>
      <c r="K265" s="91">
        <f t="shared" si="19"/>
        <v>0</v>
      </c>
      <c r="L265" s="91">
        <f t="shared" si="19"/>
        <v>0</v>
      </c>
      <c r="M265" s="91">
        <f t="shared" si="19"/>
        <v>0</v>
      </c>
      <c r="P265" s="72"/>
      <c r="Q265" s="94"/>
    </row>
    <row r="266" spans="1:17" x14ac:dyDescent="0.25">
      <c r="A266" s="39" t="s">
        <v>239</v>
      </c>
      <c r="B266" s="71" t="s">
        <v>838</v>
      </c>
      <c r="D266" s="76" t="str">
        <f t="shared" si="20"/>
        <v>No</v>
      </c>
      <c r="E266" s="91">
        <v>0</v>
      </c>
      <c r="F266" s="91">
        <f>IFERROR(VLOOKUP(A:A,'2023 CEP List'!A:G,7,FALSE),0)</f>
        <v>0</v>
      </c>
      <c r="G266" s="91">
        <f>IFERROR(VLOOKUP(A:A,'2024 CEP List'!A:G,7,FALSE),0)</f>
        <v>0</v>
      </c>
      <c r="H266" s="91">
        <f>IFERROR(VLOOKUP(A:A,'2025 CEP List'!A:G,7,FALSE),0)</f>
        <v>0</v>
      </c>
      <c r="I266" s="91">
        <f>IFERROR(VLOOKUP(A:A,'2026 CEP List'!A:G,7,FALSE),0)</f>
        <v>0</v>
      </c>
      <c r="J266" s="91">
        <f t="shared" si="19"/>
        <v>0</v>
      </c>
      <c r="K266" s="91">
        <f t="shared" si="19"/>
        <v>0</v>
      </c>
      <c r="L266" s="91">
        <f t="shared" si="19"/>
        <v>0</v>
      </c>
      <c r="M266" s="91">
        <f t="shared" si="19"/>
        <v>0</v>
      </c>
      <c r="P266" s="72"/>
      <c r="Q266" s="94"/>
    </row>
    <row r="267" spans="1:17" x14ac:dyDescent="0.25">
      <c r="A267" s="39" t="s">
        <v>240</v>
      </c>
      <c r="B267" s="71" t="s">
        <v>839</v>
      </c>
      <c r="D267" s="76" t="str">
        <f t="shared" si="20"/>
        <v>No</v>
      </c>
      <c r="E267" s="91">
        <v>0</v>
      </c>
      <c r="F267" s="91">
        <f>IFERROR(VLOOKUP(A:A,'2023 CEP List'!A:G,7,FALSE),0)</f>
        <v>0</v>
      </c>
      <c r="G267" s="91">
        <f>IFERROR(VLOOKUP(A:A,'2024 CEP List'!A:G,7,FALSE),0)</f>
        <v>0</v>
      </c>
      <c r="H267" s="91">
        <f>IFERROR(VLOOKUP(A:A,'2025 CEP List'!A:G,7,FALSE),0)</f>
        <v>0</v>
      </c>
      <c r="I267" s="91">
        <f>IFERROR(VLOOKUP(A:A,'2026 CEP List'!A:G,7,FALSE),0)</f>
        <v>0</v>
      </c>
      <c r="J267" s="91">
        <f t="shared" si="19"/>
        <v>0</v>
      </c>
      <c r="K267" s="91">
        <f t="shared" si="19"/>
        <v>0</v>
      </c>
      <c r="L267" s="91">
        <f t="shared" si="19"/>
        <v>0</v>
      </c>
      <c r="M267" s="91">
        <f t="shared" si="19"/>
        <v>0</v>
      </c>
      <c r="P267" s="72"/>
      <c r="Q267" s="94"/>
    </row>
    <row r="268" spans="1:17" x14ac:dyDescent="0.25">
      <c r="A268" s="39" t="s">
        <v>241</v>
      </c>
      <c r="B268" s="71" t="s">
        <v>840</v>
      </c>
      <c r="D268" s="76" t="str">
        <f t="shared" si="20"/>
        <v>No</v>
      </c>
      <c r="E268" s="91">
        <v>0</v>
      </c>
      <c r="F268" s="91">
        <f>IFERROR(VLOOKUP(A:A,'2023 CEP List'!A:G,7,FALSE),0)</f>
        <v>0</v>
      </c>
      <c r="G268" s="91">
        <f>IFERROR(VLOOKUP(A:A,'2024 CEP List'!A:G,7,FALSE),0)</f>
        <v>0</v>
      </c>
      <c r="H268" s="91">
        <f>IFERROR(VLOOKUP(A:A,'2025 CEP List'!A:G,7,FALSE),0)</f>
        <v>0</v>
      </c>
      <c r="I268" s="91">
        <f>IFERROR(VLOOKUP(A:A,'2026 CEP List'!A:G,7,FALSE),0)</f>
        <v>0</v>
      </c>
      <c r="J268" s="91">
        <f t="shared" ref="J268:M283" si="21">I268</f>
        <v>0</v>
      </c>
      <c r="K268" s="91">
        <f t="shared" si="21"/>
        <v>0</v>
      </c>
      <c r="L268" s="91">
        <f t="shared" si="21"/>
        <v>0</v>
      </c>
      <c r="M268" s="91">
        <f t="shared" si="21"/>
        <v>0</v>
      </c>
      <c r="P268" s="72"/>
      <c r="Q268" s="94"/>
    </row>
    <row r="269" spans="1:17" x14ac:dyDescent="0.25">
      <c r="A269" s="39" t="s">
        <v>242</v>
      </c>
      <c r="B269" s="71" t="s">
        <v>841</v>
      </c>
      <c r="D269" s="76" t="str">
        <f t="shared" si="20"/>
        <v>No</v>
      </c>
      <c r="E269" s="91">
        <v>0</v>
      </c>
      <c r="F269" s="91">
        <f>IFERROR(VLOOKUP(A:A,'2023 CEP List'!A:G,7,FALSE),0)</f>
        <v>0</v>
      </c>
      <c r="G269" s="91">
        <f>IFERROR(VLOOKUP(A:A,'2024 CEP List'!A:G,7,FALSE),0)</f>
        <v>0</v>
      </c>
      <c r="H269" s="91">
        <f>IFERROR(VLOOKUP(A:A,'2025 CEP List'!A:G,7,FALSE),0)</f>
        <v>0</v>
      </c>
      <c r="I269" s="91">
        <f>IFERROR(VLOOKUP(A:A,'2026 CEP List'!A:G,7,FALSE),0)</f>
        <v>0</v>
      </c>
      <c r="J269" s="91">
        <f t="shared" si="21"/>
        <v>0</v>
      </c>
      <c r="K269" s="91">
        <f t="shared" si="21"/>
        <v>0</v>
      </c>
      <c r="L269" s="91">
        <f t="shared" si="21"/>
        <v>0</v>
      </c>
      <c r="M269" s="91">
        <f t="shared" si="21"/>
        <v>0</v>
      </c>
      <c r="P269" s="72"/>
      <c r="Q269" s="94"/>
    </row>
    <row r="270" spans="1:17" x14ac:dyDescent="0.25">
      <c r="A270" s="39" t="s">
        <v>243</v>
      </c>
      <c r="B270" s="71" t="s">
        <v>842</v>
      </c>
      <c r="D270" s="76" t="str">
        <f t="shared" si="20"/>
        <v>No</v>
      </c>
      <c r="E270" s="91">
        <v>0</v>
      </c>
      <c r="F270" s="91">
        <f>IFERROR(VLOOKUP(A:A,'2023 CEP List'!A:G,7,FALSE),0)</f>
        <v>0</v>
      </c>
      <c r="G270" s="91">
        <f>IFERROR(VLOOKUP(A:A,'2024 CEP List'!A:G,7,FALSE),0)</f>
        <v>0</v>
      </c>
      <c r="H270" s="91">
        <f>IFERROR(VLOOKUP(A:A,'2025 CEP List'!A:G,7,FALSE),0)</f>
        <v>0</v>
      </c>
      <c r="I270" s="91">
        <f>IFERROR(VLOOKUP(A:A,'2026 CEP List'!A:G,7,FALSE),0)</f>
        <v>0</v>
      </c>
      <c r="J270" s="91">
        <f t="shared" si="21"/>
        <v>0</v>
      </c>
      <c r="K270" s="91">
        <f t="shared" si="21"/>
        <v>0</v>
      </c>
      <c r="L270" s="91">
        <f t="shared" si="21"/>
        <v>0</v>
      </c>
      <c r="M270" s="91">
        <f t="shared" si="21"/>
        <v>0</v>
      </c>
      <c r="P270" s="72"/>
      <c r="Q270" s="94"/>
    </row>
    <row r="271" spans="1:17" x14ac:dyDescent="0.25">
      <c r="A271" s="39" t="s">
        <v>244</v>
      </c>
      <c r="B271" s="71" t="s">
        <v>843</v>
      </c>
      <c r="D271" s="76" t="str">
        <f t="shared" si="20"/>
        <v>No</v>
      </c>
      <c r="E271" s="91">
        <v>0</v>
      </c>
      <c r="F271" s="91">
        <f>IFERROR(VLOOKUP(A:A,'2023 CEP List'!A:G,7,FALSE),0)</f>
        <v>0</v>
      </c>
      <c r="G271" s="91">
        <f>IFERROR(VLOOKUP(A:A,'2024 CEP List'!A:G,7,FALSE),0)</f>
        <v>0</v>
      </c>
      <c r="H271" s="91">
        <f>IFERROR(VLOOKUP(A:A,'2025 CEP List'!A:G,7,FALSE),0)</f>
        <v>0</v>
      </c>
      <c r="I271" s="91">
        <f>IFERROR(VLOOKUP(A:A,'2026 CEP List'!A:G,7,FALSE),0)</f>
        <v>0</v>
      </c>
      <c r="J271" s="91">
        <f t="shared" si="21"/>
        <v>0</v>
      </c>
      <c r="K271" s="91">
        <f t="shared" si="21"/>
        <v>0</v>
      </c>
      <c r="L271" s="91">
        <f t="shared" si="21"/>
        <v>0</v>
      </c>
      <c r="M271" s="91">
        <f t="shared" si="21"/>
        <v>0</v>
      </c>
      <c r="P271" s="72"/>
      <c r="Q271" s="94"/>
    </row>
    <row r="272" spans="1:17" x14ac:dyDescent="0.25">
      <c r="A272" s="39" t="s">
        <v>245</v>
      </c>
      <c r="B272" s="71" t="s">
        <v>844</v>
      </c>
      <c r="D272" s="76" t="str">
        <f t="shared" si="20"/>
        <v>No</v>
      </c>
      <c r="E272" s="91">
        <v>0</v>
      </c>
      <c r="F272" s="91">
        <f>IFERROR(VLOOKUP(A:A,'2023 CEP List'!A:G,7,FALSE),0)</f>
        <v>0</v>
      </c>
      <c r="G272" s="91">
        <f>IFERROR(VLOOKUP(A:A,'2024 CEP List'!A:G,7,FALSE),0)</f>
        <v>0</v>
      </c>
      <c r="H272" s="91">
        <f>IFERROR(VLOOKUP(A:A,'2025 CEP List'!A:G,7,FALSE),0)</f>
        <v>0</v>
      </c>
      <c r="I272" s="91">
        <f>IFERROR(VLOOKUP(A:A,'2026 CEP List'!A:G,7,FALSE),0)</f>
        <v>0</v>
      </c>
      <c r="J272" s="91">
        <f t="shared" si="21"/>
        <v>0</v>
      </c>
      <c r="K272" s="91">
        <f t="shared" si="21"/>
        <v>0</v>
      </c>
      <c r="L272" s="91">
        <f t="shared" si="21"/>
        <v>0</v>
      </c>
      <c r="M272" s="91">
        <f t="shared" si="21"/>
        <v>0</v>
      </c>
      <c r="P272" s="72"/>
      <c r="Q272" s="94"/>
    </row>
    <row r="273" spans="1:17" x14ac:dyDescent="0.25">
      <c r="A273" s="39" t="s">
        <v>247</v>
      </c>
      <c r="B273" s="71" t="s">
        <v>846</v>
      </c>
      <c r="D273" s="76" t="str">
        <f t="shared" si="20"/>
        <v>No</v>
      </c>
      <c r="E273" s="91">
        <v>0</v>
      </c>
      <c r="F273" s="91">
        <f>IFERROR(VLOOKUP(A:A,'2023 CEP List'!A:G,7,FALSE),0)</f>
        <v>0</v>
      </c>
      <c r="G273" s="91">
        <f>IFERROR(VLOOKUP(A:A,'2024 CEP List'!A:G,7,FALSE),0)</f>
        <v>0</v>
      </c>
      <c r="H273" s="91">
        <f>IFERROR(VLOOKUP(A:A,'2025 CEP List'!A:G,7,FALSE),0)</f>
        <v>0</v>
      </c>
      <c r="I273" s="91">
        <f>IFERROR(VLOOKUP(A:A,'2026 CEP List'!A:G,7,FALSE),0)</f>
        <v>0</v>
      </c>
      <c r="J273" s="91">
        <f t="shared" si="21"/>
        <v>0</v>
      </c>
      <c r="K273" s="91">
        <f t="shared" si="21"/>
        <v>0</v>
      </c>
      <c r="L273" s="91">
        <f t="shared" si="21"/>
        <v>0</v>
      </c>
      <c r="M273" s="91">
        <f t="shared" si="21"/>
        <v>0</v>
      </c>
      <c r="P273" s="72"/>
      <c r="Q273" s="94"/>
    </row>
    <row r="274" spans="1:17" x14ac:dyDescent="0.25">
      <c r="A274" s="39" t="s">
        <v>248</v>
      </c>
      <c r="B274" s="71" t="s">
        <v>847</v>
      </c>
      <c r="D274" s="76" t="str">
        <f t="shared" si="20"/>
        <v>No</v>
      </c>
      <c r="E274" s="91">
        <v>0</v>
      </c>
      <c r="F274" s="91">
        <f>IFERROR(VLOOKUP(A:A,'2023 CEP List'!A:G,7,FALSE),0)</f>
        <v>0</v>
      </c>
      <c r="G274" s="91">
        <f>IFERROR(VLOOKUP(A:A,'2024 CEP List'!A:G,7,FALSE),0)</f>
        <v>0</v>
      </c>
      <c r="H274" s="91">
        <f>IFERROR(VLOOKUP(A:A,'2025 CEP List'!A:G,7,FALSE),0)</f>
        <v>0</v>
      </c>
      <c r="I274" s="91">
        <f>IFERROR(VLOOKUP(A:A,'2026 CEP List'!A:G,7,FALSE),0)</f>
        <v>0</v>
      </c>
      <c r="J274" s="91">
        <f t="shared" si="21"/>
        <v>0</v>
      </c>
      <c r="K274" s="91">
        <f t="shared" si="21"/>
        <v>0</v>
      </c>
      <c r="L274" s="91">
        <f t="shared" si="21"/>
        <v>0</v>
      </c>
      <c r="M274" s="91">
        <f t="shared" si="21"/>
        <v>0</v>
      </c>
      <c r="P274" s="72"/>
      <c r="Q274" s="94"/>
    </row>
    <row r="275" spans="1:17" x14ac:dyDescent="0.25">
      <c r="A275" s="39" t="s">
        <v>534</v>
      </c>
      <c r="B275" s="71" t="s">
        <v>848</v>
      </c>
      <c r="D275" s="76" t="str">
        <f t="shared" si="20"/>
        <v>Yes</v>
      </c>
      <c r="E275" s="91">
        <v>0</v>
      </c>
      <c r="F275" s="91">
        <f>IFERROR(VLOOKUP(A:A,'2023 CEP List'!A:G,7,FALSE),0)</f>
        <v>0</v>
      </c>
      <c r="G275" s="91">
        <f>IFERROR(VLOOKUP(A:A,'2024 CEP List'!A:G,7,FALSE),0)</f>
        <v>0</v>
      </c>
      <c r="H275" s="91">
        <f>IFERROR(VLOOKUP(A:A,'2025 CEP List'!A:G,7,FALSE),0)</f>
        <v>0.64249999999999996</v>
      </c>
      <c r="I275" s="91">
        <f>IFERROR(VLOOKUP(A:A,'2026 CEP List'!A:G,7,FALSE),0)</f>
        <v>0.64249999999999996</v>
      </c>
      <c r="J275" s="91">
        <f t="shared" si="21"/>
        <v>0.64249999999999996</v>
      </c>
      <c r="K275" s="91">
        <f t="shared" si="21"/>
        <v>0.64249999999999996</v>
      </c>
      <c r="L275" s="91">
        <f t="shared" si="21"/>
        <v>0.64249999999999996</v>
      </c>
      <c r="M275" s="91">
        <f t="shared" si="21"/>
        <v>0.64249999999999996</v>
      </c>
      <c r="P275" s="72"/>
      <c r="Q275" s="94"/>
    </row>
    <row r="276" spans="1:17" x14ac:dyDescent="0.25">
      <c r="A276" s="39" t="s">
        <v>249</v>
      </c>
      <c r="B276" s="71" t="s">
        <v>849</v>
      </c>
      <c r="D276" s="76" t="str">
        <f t="shared" si="20"/>
        <v>No</v>
      </c>
      <c r="E276" s="91">
        <v>0</v>
      </c>
      <c r="F276" s="91">
        <f>IFERROR(VLOOKUP(A:A,'2023 CEP List'!A:G,7,FALSE),0)</f>
        <v>0</v>
      </c>
      <c r="G276" s="91">
        <f>IFERROR(VLOOKUP(A:A,'2024 CEP List'!A:G,7,FALSE),0)</f>
        <v>0</v>
      </c>
      <c r="H276" s="91">
        <f>IFERROR(VLOOKUP(A:A,'2025 CEP List'!A:G,7,FALSE),0)</f>
        <v>0</v>
      </c>
      <c r="I276" s="91">
        <f>IFERROR(VLOOKUP(A:A,'2026 CEP List'!A:G,7,FALSE),0)</f>
        <v>0</v>
      </c>
      <c r="J276" s="91">
        <f t="shared" si="21"/>
        <v>0</v>
      </c>
      <c r="K276" s="91">
        <f t="shared" si="21"/>
        <v>0</v>
      </c>
      <c r="L276" s="91">
        <f t="shared" si="21"/>
        <v>0</v>
      </c>
      <c r="M276" s="91">
        <f t="shared" si="21"/>
        <v>0</v>
      </c>
      <c r="P276" s="72"/>
      <c r="Q276" s="94"/>
    </row>
    <row r="277" spans="1:17" x14ac:dyDescent="0.25">
      <c r="A277" s="39" t="s">
        <v>535</v>
      </c>
      <c r="B277" s="71" t="s">
        <v>850</v>
      </c>
      <c r="C277" s="76">
        <v>2024</v>
      </c>
      <c r="D277" s="76" t="str">
        <f t="shared" si="20"/>
        <v>Yes</v>
      </c>
      <c r="E277" s="91">
        <v>0</v>
      </c>
      <c r="F277" s="91">
        <f>IFERROR(VLOOKUP(A:A,'2023 CEP List'!A:G,7,FALSE),0)</f>
        <v>0</v>
      </c>
      <c r="G277" s="91">
        <f>IFERROR(VLOOKUP(A:A,'2024 CEP List'!A:G,7,FALSE),0)</f>
        <v>0.60189999999999999</v>
      </c>
      <c r="H277" s="91">
        <f>IFERROR(VLOOKUP(A:A,'2025 CEP List'!A:G,7,FALSE),0)</f>
        <v>0.60189999999999999</v>
      </c>
      <c r="I277" s="91">
        <f>IFERROR(VLOOKUP(A:A,'2026 CEP List'!A:G,7,FALSE),0)</f>
        <v>0.60189999999999999</v>
      </c>
      <c r="J277" s="91">
        <f t="shared" si="21"/>
        <v>0.60189999999999999</v>
      </c>
      <c r="K277" s="91">
        <f t="shared" si="21"/>
        <v>0.60189999999999999</v>
      </c>
      <c r="L277" s="91">
        <f t="shared" si="21"/>
        <v>0.60189999999999999</v>
      </c>
      <c r="M277" s="91">
        <f t="shared" si="21"/>
        <v>0.60189999999999999</v>
      </c>
      <c r="P277" s="72"/>
      <c r="Q277" s="94"/>
    </row>
    <row r="278" spans="1:17" x14ac:dyDescent="0.25">
      <c r="A278" s="39" t="s">
        <v>250</v>
      </c>
      <c r="B278" s="71" t="s">
        <v>851</v>
      </c>
      <c r="D278" s="76" t="str">
        <f t="shared" si="20"/>
        <v>No</v>
      </c>
      <c r="E278" s="91">
        <v>0</v>
      </c>
      <c r="F278" s="91">
        <f>IFERROR(VLOOKUP(A:A,'2023 CEP List'!A:G,7,FALSE),0)</f>
        <v>0</v>
      </c>
      <c r="G278" s="91">
        <f>IFERROR(VLOOKUP(A:A,'2024 CEP List'!A:G,7,FALSE),0)</f>
        <v>0</v>
      </c>
      <c r="H278" s="91">
        <f>IFERROR(VLOOKUP(A:A,'2025 CEP List'!A:G,7,FALSE),0)</f>
        <v>0</v>
      </c>
      <c r="I278" s="91">
        <f>IFERROR(VLOOKUP(A:A,'2026 CEP List'!A:G,7,FALSE),0)</f>
        <v>0</v>
      </c>
      <c r="J278" s="91">
        <f t="shared" si="21"/>
        <v>0</v>
      </c>
      <c r="K278" s="91">
        <f t="shared" si="21"/>
        <v>0</v>
      </c>
      <c r="L278" s="91">
        <f t="shared" si="21"/>
        <v>0</v>
      </c>
      <c r="M278" s="91">
        <f t="shared" si="21"/>
        <v>0</v>
      </c>
      <c r="P278" s="72"/>
      <c r="Q278" s="94"/>
    </row>
    <row r="279" spans="1:17" x14ac:dyDescent="0.25">
      <c r="A279" s="39" t="s">
        <v>251</v>
      </c>
      <c r="B279" s="71" t="s">
        <v>852</v>
      </c>
      <c r="D279" s="76" t="str">
        <f t="shared" si="20"/>
        <v>No</v>
      </c>
      <c r="E279" s="91">
        <v>0</v>
      </c>
      <c r="F279" s="91">
        <f>IFERROR(VLOOKUP(A:A,'2023 CEP List'!A:G,7,FALSE),0)</f>
        <v>0</v>
      </c>
      <c r="G279" s="91">
        <f>IFERROR(VLOOKUP(A:A,'2024 CEP List'!A:G,7,FALSE),0)</f>
        <v>0</v>
      </c>
      <c r="H279" s="91">
        <f>IFERROR(VLOOKUP(A:A,'2025 CEP List'!A:G,7,FALSE),0)</f>
        <v>0</v>
      </c>
      <c r="I279" s="91">
        <f>IFERROR(VLOOKUP(A:A,'2026 CEP List'!A:G,7,FALSE),0)</f>
        <v>0</v>
      </c>
      <c r="J279" s="91">
        <f t="shared" si="21"/>
        <v>0</v>
      </c>
      <c r="K279" s="91">
        <f t="shared" si="21"/>
        <v>0</v>
      </c>
      <c r="L279" s="91">
        <f t="shared" si="21"/>
        <v>0</v>
      </c>
      <c r="M279" s="91">
        <f t="shared" si="21"/>
        <v>0</v>
      </c>
      <c r="P279" s="72"/>
      <c r="Q279" s="94"/>
    </row>
    <row r="280" spans="1:17" x14ac:dyDescent="0.25">
      <c r="A280" s="39" t="s">
        <v>252</v>
      </c>
      <c r="B280" s="71" t="s">
        <v>853</v>
      </c>
      <c r="D280" s="76" t="str">
        <f t="shared" si="20"/>
        <v>No</v>
      </c>
      <c r="E280" s="91">
        <v>0</v>
      </c>
      <c r="F280" s="91">
        <f>IFERROR(VLOOKUP(A:A,'2023 CEP List'!A:G,7,FALSE),0)</f>
        <v>0</v>
      </c>
      <c r="G280" s="91">
        <f>IFERROR(VLOOKUP(A:A,'2024 CEP List'!A:G,7,FALSE),0)</f>
        <v>0</v>
      </c>
      <c r="H280" s="91">
        <f>IFERROR(VLOOKUP(A:A,'2025 CEP List'!A:G,7,FALSE),0)</f>
        <v>0</v>
      </c>
      <c r="I280" s="91">
        <f>IFERROR(VLOOKUP(A:A,'2026 CEP List'!A:G,7,FALSE),0)</f>
        <v>0</v>
      </c>
      <c r="J280" s="91">
        <f t="shared" si="21"/>
        <v>0</v>
      </c>
      <c r="K280" s="91">
        <f t="shared" si="21"/>
        <v>0</v>
      </c>
      <c r="L280" s="91">
        <f t="shared" si="21"/>
        <v>0</v>
      </c>
      <c r="M280" s="91">
        <f t="shared" si="21"/>
        <v>0</v>
      </c>
      <c r="P280" s="72"/>
      <c r="Q280" s="94"/>
    </row>
    <row r="281" spans="1:17" x14ac:dyDescent="0.25">
      <c r="A281" s="39" t="s">
        <v>253</v>
      </c>
      <c r="B281" s="71" t="s">
        <v>854</v>
      </c>
      <c r="D281" s="76" t="str">
        <f t="shared" si="20"/>
        <v>No</v>
      </c>
      <c r="E281" s="91">
        <v>0</v>
      </c>
      <c r="F281" s="91">
        <f>IFERROR(VLOOKUP(A:A,'2023 CEP List'!A:G,7,FALSE),0)</f>
        <v>0</v>
      </c>
      <c r="G281" s="91">
        <f>IFERROR(VLOOKUP(A:A,'2024 CEP List'!A:G,7,FALSE),0)</f>
        <v>0</v>
      </c>
      <c r="H281" s="91">
        <f>IFERROR(VLOOKUP(A:A,'2025 CEP List'!A:G,7,FALSE),0)</f>
        <v>0</v>
      </c>
      <c r="I281" s="91">
        <f>IFERROR(VLOOKUP(A:A,'2026 CEP List'!A:G,7,FALSE),0)</f>
        <v>0</v>
      </c>
      <c r="J281" s="91">
        <f t="shared" si="21"/>
        <v>0</v>
      </c>
      <c r="K281" s="91">
        <f t="shared" si="21"/>
        <v>0</v>
      </c>
      <c r="L281" s="91">
        <f t="shared" si="21"/>
        <v>0</v>
      </c>
      <c r="M281" s="91">
        <f t="shared" si="21"/>
        <v>0</v>
      </c>
      <c r="P281" s="72"/>
      <c r="Q281" s="94"/>
    </row>
    <row r="282" spans="1:17" x14ac:dyDescent="0.25">
      <c r="A282" s="39" t="s">
        <v>254</v>
      </c>
      <c r="B282" s="71" t="s">
        <v>855</v>
      </c>
      <c r="D282" s="76" t="str">
        <f t="shared" si="20"/>
        <v>No</v>
      </c>
      <c r="E282" s="91">
        <v>0</v>
      </c>
      <c r="F282" s="91">
        <f>IFERROR(VLOOKUP(A:A,'2023 CEP List'!A:G,7,FALSE),0)</f>
        <v>0</v>
      </c>
      <c r="G282" s="91">
        <f>IFERROR(VLOOKUP(A:A,'2024 CEP List'!A:G,7,FALSE),0)</f>
        <v>0</v>
      </c>
      <c r="H282" s="91">
        <f>IFERROR(VLOOKUP(A:A,'2025 CEP List'!A:G,7,FALSE),0)</f>
        <v>0</v>
      </c>
      <c r="I282" s="91">
        <f>IFERROR(VLOOKUP(A:A,'2026 CEP List'!A:G,7,FALSE),0)</f>
        <v>0</v>
      </c>
      <c r="J282" s="91">
        <f t="shared" si="21"/>
        <v>0</v>
      </c>
      <c r="K282" s="91">
        <f t="shared" si="21"/>
        <v>0</v>
      </c>
      <c r="L282" s="91">
        <f t="shared" si="21"/>
        <v>0</v>
      </c>
      <c r="M282" s="91">
        <f t="shared" si="21"/>
        <v>0</v>
      </c>
      <c r="P282" s="72"/>
      <c r="Q282" s="94"/>
    </row>
    <row r="283" spans="1:17" x14ac:dyDescent="0.25">
      <c r="A283" s="39" t="s">
        <v>255</v>
      </c>
      <c r="B283" s="71" t="s">
        <v>856</v>
      </c>
      <c r="D283" s="76" t="str">
        <f t="shared" si="20"/>
        <v>No</v>
      </c>
      <c r="E283" s="91">
        <v>0</v>
      </c>
      <c r="F283" s="91">
        <f>IFERROR(VLOOKUP(A:A,'2023 CEP List'!A:G,7,FALSE),0)</f>
        <v>0</v>
      </c>
      <c r="G283" s="91">
        <f>IFERROR(VLOOKUP(A:A,'2024 CEP List'!A:G,7,FALSE),0)</f>
        <v>0</v>
      </c>
      <c r="H283" s="91">
        <f>IFERROR(VLOOKUP(A:A,'2025 CEP List'!A:G,7,FALSE),0)</f>
        <v>0</v>
      </c>
      <c r="I283" s="91">
        <f>IFERROR(VLOOKUP(A:A,'2026 CEP List'!A:G,7,FALSE),0)</f>
        <v>0</v>
      </c>
      <c r="J283" s="91">
        <f t="shared" si="21"/>
        <v>0</v>
      </c>
      <c r="K283" s="91">
        <f t="shared" si="21"/>
        <v>0</v>
      </c>
      <c r="L283" s="91">
        <f t="shared" si="21"/>
        <v>0</v>
      </c>
      <c r="M283" s="91">
        <f t="shared" si="21"/>
        <v>0</v>
      </c>
      <c r="P283" s="72"/>
      <c r="Q283" s="94"/>
    </row>
    <row r="284" spans="1:17" x14ac:dyDescent="0.25">
      <c r="A284" s="39" t="s">
        <v>256</v>
      </c>
      <c r="B284" s="71" t="s">
        <v>857</v>
      </c>
      <c r="D284" s="76" t="str">
        <f t="shared" si="20"/>
        <v>No</v>
      </c>
      <c r="E284" s="91">
        <v>0</v>
      </c>
      <c r="F284" s="91">
        <f>IFERROR(VLOOKUP(A:A,'2023 CEP List'!A:G,7,FALSE),0)</f>
        <v>0</v>
      </c>
      <c r="G284" s="91">
        <f>IFERROR(VLOOKUP(A:A,'2024 CEP List'!A:G,7,FALSE),0)</f>
        <v>0</v>
      </c>
      <c r="H284" s="91">
        <f>IFERROR(VLOOKUP(A:A,'2025 CEP List'!A:G,7,FALSE),0)</f>
        <v>0</v>
      </c>
      <c r="I284" s="91">
        <f>IFERROR(VLOOKUP(A:A,'2026 CEP List'!A:G,7,FALSE),0)</f>
        <v>0</v>
      </c>
      <c r="J284" s="91">
        <f t="shared" ref="J284:M299" si="22">I284</f>
        <v>0</v>
      </c>
      <c r="K284" s="91">
        <f t="shared" si="22"/>
        <v>0</v>
      </c>
      <c r="L284" s="91">
        <f t="shared" si="22"/>
        <v>0</v>
      </c>
      <c r="M284" s="91">
        <f t="shared" si="22"/>
        <v>0</v>
      </c>
      <c r="P284" s="72"/>
      <c r="Q284" s="94"/>
    </row>
    <row r="285" spans="1:17" x14ac:dyDescent="0.25">
      <c r="A285" s="39" t="s">
        <v>257</v>
      </c>
      <c r="B285" s="71" t="s">
        <v>858</v>
      </c>
      <c r="D285" s="76" t="str">
        <f t="shared" si="20"/>
        <v>No</v>
      </c>
      <c r="E285" s="91">
        <v>0</v>
      </c>
      <c r="F285" s="91">
        <f>IFERROR(VLOOKUP(A:A,'2023 CEP List'!A:G,7,FALSE),0)</f>
        <v>0</v>
      </c>
      <c r="G285" s="91">
        <f>IFERROR(VLOOKUP(A:A,'2024 CEP List'!A:G,7,FALSE),0)</f>
        <v>0</v>
      </c>
      <c r="H285" s="91">
        <f>IFERROR(VLOOKUP(A:A,'2025 CEP List'!A:G,7,FALSE),0)</f>
        <v>0</v>
      </c>
      <c r="I285" s="91">
        <f>IFERROR(VLOOKUP(A:A,'2026 CEP List'!A:G,7,FALSE),0)</f>
        <v>0</v>
      </c>
      <c r="J285" s="91">
        <f t="shared" si="22"/>
        <v>0</v>
      </c>
      <c r="K285" s="91">
        <f t="shared" si="22"/>
        <v>0</v>
      </c>
      <c r="L285" s="91">
        <f t="shared" si="22"/>
        <v>0</v>
      </c>
      <c r="M285" s="91">
        <f t="shared" si="22"/>
        <v>0</v>
      </c>
      <c r="P285" s="72"/>
      <c r="Q285" s="94"/>
    </row>
    <row r="286" spans="1:17" x14ac:dyDescent="0.25">
      <c r="A286" s="39" t="s">
        <v>258</v>
      </c>
      <c r="B286" s="71" t="s">
        <v>859</v>
      </c>
      <c r="D286" s="76" t="str">
        <f t="shared" si="20"/>
        <v>No</v>
      </c>
      <c r="E286" s="91">
        <v>0</v>
      </c>
      <c r="F286" s="91">
        <f>IFERROR(VLOOKUP(A:A,'2023 CEP List'!A:G,7,FALSE),0)</f>
        <v>0</v>
      </c>
      <c r="G286" s="91">
        <f>IFERROR(VLOOKUP(A:A,'2024 CEP List'!A:G,7,FALSE),0)</f>
        <v>0</v>
      </c>
      <c r="H286" s="91">
        <f>IFERROR(VLOOKUP(A:A,'2025 CEP List'!A:G,7,FALSE),0)</f>
        <v>0</v>
      </c>
      <c r="I286" s="91">
        <f>IFERROR(VLOOKUP(A:A,'2026 CEP List'!A:G,7,FALSE),0)</f>
        <v>0</v>
      </c>
      <c r="J286" s="91">
        <f t="shared" si="22"/>
        <v>0</v>
      </c>
      <c r="K286" s="91">
        <f t="shared" si="22"/>
        <v>0</v>
      </c>
      <c r="L286" s="91">
        <f t="shared" si="22"/>
        <v>0</v>
      </c>
      <c r="M286" s="91">
        <f t="shared" si="22"/>
        <v>0</v>
      </c>
      <c r="P286" s="72"/>
      <c r="Q286" s="94"/>
    </row>
    <row r="287" spans="1:17" x14ac:dyDescent="0.25">
      <c r="A287" s="39" t="s">
        <v>259</v>
      </c>
      <c r="B287" s="71" t="s">
        <v>860</v>
      </c>
      <c r="D287" s="76" t="str">
        <f t="shared" si="20"/>
        <v>No</v>
      </c>
      <c r="E287" s="91">
        <v>0</v>
      </c>
      <c r="F287" s="91">
        <f>IFERROR(VLOOKUP(A:A,'2023 CEP List'!A:G,7,FALSE),0)</f>
        <v>0</v>
      </c>
      <c r="G287" s="91">
        <f>IFERROR(VLOOKUP(A:A,'2024 CEP List'!A:G,7,FALSE),0)</f>
        <v>0</v>
      </c>
      <c r="H287" s="91">
        <f>IFERROR(VLOOKUP(A:A,'2025 CEP List'!A:G,7,FALSE),0)</f>
        <v>0</v>
      </c>
      <c r="I287" s="91">
        <f>IFERROR(VLOOKUP(A:A,'2026 CEP List'!A:G,7,FALSE),0)</f>
        <v>0</v>
      </c>
      <c r="J287" s="91">
        <f t="shared" si="22"/>
        <v>0</v>
      </c>
      <c r="K287" s="91">
        <f t="shared" si="22"/>
        <v>0</v>
      </c>
      <c r="L287" s="91">
        <f t="shared" si="22"/>
        <v>0</v>
      </c>
      <c r="M287" s="91">
        <f t="shared" si="22"/>
        <v>0</v>
      </c>
      <c r="P287" s="72"/>
      <c r="Q287" s="94"/>
    </row>
    <row r="288" spans="1:17" x14ac:dyDescent="0.25">
      <c r="A288" s="39" t="s">
        <v>260</v>
      </c>
      <c r="B288" s="71" t="s">
        <v>861</v>
      </c>
      <c r="D288" s="76" t="str">
        <f t="shared" si="20"/>
        <v>Yes</v>
      </c>
      <c r="E288" s="91">
        <v>0</v>
      </c>
      <c r="F288" s="91">
        <f>IFERROR(VLOOKUP(A:A,'2023 CEP List'!A:G,7,FALSE),0)</f>
        <v>0</v>
      </c>
      <c r="G288" s="91">
        <f>IFERROR(VLOOKUP(A:A,'2024 CEP List'!A:G,7,FALSE),0)</f>
        <v>0</v>
      </c>
      <c r="H288" s="91">
        <f>IFERROR(VLOOKUP(A:A,'2025 CEP List'!A:G,7,FALSE),0)</f>
        <v>0</v>
      </c>
      <c r="I288" s="91">
        <f>IFERROR(VLOOKUP(A:A,'2026 CEP List'!A:G,7,FALSE),0)</f>
        <v>0.6462</v>
      </c>
      <c r="J288" s="91">
        <f t="shared" si="22"/>
        <v>0.6462</v>
      </c>
      <c r="K288" s="91">
        <f t="shared" si="22"/>
        <v>0.6462</v>
      </c>
      <c r="L288" s="91">
        <f t="shared" si="22"/>
        <v>0.6462</v>
      </c>
      <c r="M288" s="91">
        <f t="shared" si="22"/>
        <v>0.6462</v>
      </c>
      <c r="P288" s="72"/>
      <c r="Q288" s="94"/>
    </row>
    <row r="289" spans="1:17" x14ac:dyDescent="0.25">
      <c r="A289" s="39" t="s">
        <v>261</v>
      </c>
      <c r="B289" s="71" t="s">
        <v>862</v>
      </c>
      <c r="D289" s="76" t="str">
        <f t="shared" si="20"/>
        <v>Yes</v>
      </c>
      <c r="E289" s="91">
        <v>0.87749999999999995</v>
      </c>
      <c r="F289" s="91">
        <f>IFERROR(VLOOKUP(A:A,'2023 CEP List'!A:G,7,FALSE),0)</f>
        <v>0.82730000000000004</v>
      </c>
      <c r="G289" s="91">
        <f>IFERROR(VLOOKUP(A:A,'2024 CEP List'!A:G,7,FALSE),0)</f>
        <v>0.82730000000000004</v>
      </c>
      <c r="H289" s="91">
        <f>IFERROR(VLOOKUP(A:A,'2025 CEP List'!A:G,7,FALSE),0)</f>
        <v>0.82730000000000004</v>
      </c>
      <c r="I289" s="91">
        <f>IFERROR(VLOOKUP(A:A,'2026 CEP List'!A:G,7,FALSE),0)</f>
        <v>0.82730000000000004</v>
      </c>
      <c r="J289" s="91">
        <f t="shared" si="22"/>
        <v>0.82730000000000004</v>
      </c>
      <c r="K289" s="91">
        <f t="shared" si="22"/>
        <v>0.82730000000000004</v>
      </c>
      <c r="L289" s="91">
        <f t="shared" si="22"/>
        <v>0.82730000000000004</v>
      </c>
      <c r="M289" s="91">
        <f t="shared" si="22"/>
        <v>0.82730000000000004</v>
      </c>
      <c r="P289" s="72"/>
      <c r="Q289" s="94"/>
    </row>
    <row r="290" spans="1:17" x14ac:dyDescent="0.25">
      <c r="A290" s="39" t="s">
        <v>262</v>
      </c>
      <c r="B290" s="71" t="s">
        <v>863</v>
      </c>
      <c r="D290" s="76" t="str">
        <f t="shared" si="20"/>
        <v>No</v>
      </c>
      <c r="E290" s="91">
        <v>0</v>
      </c>
      <c r="F290" s="91">
        <f>IFERROR(VLOOKUP(A:A,'2023 CEP List'!A:G,7,FALSE),0)</f>
        <v>0</v>
      </c>
      <c r="G290" s="91">
        <f>IFERROR(VLOOKUP(A:A,'2024 CEP List'!A:G,7,FALSE),0)</f>
        <v>0</v>
      </c>
      <c r="H290" s="91">
        <f>IFERROR(VLOOKUP(A:A,'2025 CEP List'!A:G,7,FALSE),0)</f>
        <v>0</v>
      </c>
      <c r="I290" s="91">
        <f>IFERROR(VLOOKUP(A:A,'2026 CEP List'!A:G,7,FALSE),0)</f>
        <v>0</v>
      </c>
      <c r="J290" s="91">
        <f t="shared" si="22"/>
        <v>0</v>
      </c>
      <c r="K290" s="91">
        <f t="shared" si="22"/>
        <v>0</v>
      </c>
      <c r="L290" s="91">
        <f t="shared" si="22"/>
        <v>0</v>
      </c>
      <c r="M290" s="91">
        <f t="shared" si="22"/>
        <v>0</v>
      </c>
      <c r="P290" s="72"/>
      <c r="Q290" s="94"/>
    </row>
    <row r="291" spans="1:17" x14ac:dyDescent="0.25">
      <c r="A291" s="39" t="s">
        <v>263</v>
      </c>
      <c r="B291" s="71" t="s">
        <v>864</v>
      </c>
      <c r="D291" s="76" t="str">
        <f t="shared" si="20"/>
        <v>No</v>
      </c>
      <c r="E291" s="91">
        <v>0</v>
      </c>
      <c r="F291" s="91">
        <f>IFERROR(VLOOKUP(A:A,'2023 CEP List'!A:G,7,FALSE),0)</f>
        <v>0</v>
      </c>
      <c r="G291" s="91">
        <f>IFERROR(VLOOKUP(A:A,'2024 CEP List'!A:G,7,FALSE),0)</f>
        <v>0</v>
      </c>
      <c r="H291" s="91">
        <f>IFERROR(VLOOKUP(A:A,'2025 CEP List'!A:G,7,FALSE),0)</f>
        <v>0</v>
      </c>
      <c r="I291" s="91">
        <f>IFERROR(VLOOKUP(A:A,'2026 CEP List'!A:G,7,FALSE),0)</f>
        <v>0</v>
      </c>
      <c r="J291" s="91">
        <f t="shared" si="22"/>
        <v>0</v>
      </c>
      <c r="K291" s="91">
        <f t="shared" si="22"/>
        <v>0</v>
      </c>
      <c r="L291" s="91">
        <f t="shared" si="22"/>
        <v>0</v>
      </c>
      <c r="M291" s="91">
        <f t="shared" si="22"/>
        <v>0</v>
      </c>
      <c r="P291" s="72"/>
      <c r="Q291" s="94"/>
    </row>
    <row r="292" spans="1:17" x14ac:dyDescent="0.25">
      <c r="A292" s="39" t="s">
        <v>264</v>
      </c>
      <c r="B292" s="71" t="s">
        <v>865</v>
      </c>
      <c r="D292" s="76" t="str">
        <f t="shared" si="20"/>
        <v>No</v>
      </c>
      <c r="E292" s="91">
        <v>0</v>
      </c>
      <c r="F292" s="91">
        <f>IFERROR(VLOOKUP(A:A,'2023 CEP List'!A:G,7,FALSE),0)</f>
        <v>0</v>
      </c>
      <c r="G292" s="91">
        <f>IFERROR(VLOOKUP(A:A,'2024 CEP List'!A:G,7,FALSE),0)</f>
        <v>0</v>
      </c>
      <c r="H292" s="91">
        <f>IFERROR(VLOOKUP(A:A,'2025 CEP List'!A:G,7,FALSE),0)</f>
        <v>0</v>
      </c>
      <c r="I292" s="91">
        <f>IFERROR(VLOOKUP(A:A,'2026 CEP List'!A:G,7,FALSE),0)</f>
        <v>0</v>
      </c>
      <c r="J292" s="91">
        <f t="shared" si="22"/>
        <v>0</v>
      </c>
      <c r="K292" s="91">
        <f t="shared" si="22"/>
        <v>0</v>
      </c>
      <c r="L292" s="91">
        <f t="shared" si="22"/>
        <v>0</v>
      </c>
      <c r="M292" s="91">
        <f t="shared" si="22"/>
        <v>0</v>
      </c>
      <c r="P292" s="72"/>
      <c r="Q292" s="94"/>
    </row>
    <row r="293" spans="1:17" x14ac:dyDescent="0.25">
      <c r="A293" s="39" t="s">
        <v>265</v>
      </c>
      <c r="B293" s="71" t="s">
        <v>866</v>
      </c>
      <c r="D293" s="76" t="str">
        <f t="shared" si="20"/>
        <v>No</v>
      </c>
      <c r="E293" s="91">
        <v>0</v>
      </c>
      <c r="F293" s="91">
        <f>IFERROR(VLOOKUP(A:A,'2023 CEP List'!A:G,7,FALSE),0)</f>
        <v>0</v>
      </c>
      <c r="G293" s="91">
        <f>IFERROR(VLOOKUP(A:A,'2024 CEP List'!A:G,7,FALSE),0)</f>
        <v>0</v>
      </c>
      <c r="H293" s="91">
        <f>IFERROR(VLOOKUP(A:A,'2025 CEP List'!A:G,7,FALSE),0)</f>
        <v>0</v>
      </c>
      <c r="I293" s="91">
        <f>IFERROR(VLOOKUP(A:A,'2026 CEP List'!A:G,7,FALSE),0)</f>
        <v>0</v>
      </c>
      <c r="J293" s="91">
        <f t="shared" si="22"/>
        <v>0</v>
      </c>
      <c r="K293" s="91">
        <f t="shared" si="22"/>
        <v>0</v>
      </c>
      <c r="L293" s="91">
        <f t="shared" si="22"/>
        <v>0</v>
      </c>
      <c r="M293" s="91">
        <f t="shared" si="22"/>
        <v>0</v>
      </c>
      <c r="P293" s="72"/>
      <c r="Q293" s="94"/>
    </row>
    <row r="294" spans="1:17" x14ac:dyDescent="0.25">
      <c r="A294" s="39" t="s">
        <v>266</v>
      </c>
      <c r="B294" s="71" t="s">
        <v>867</v>
      </c>
      <c r="D294" s="76" t="str">
        <f t="shared" si="20"/>
        <v>No</v>
      </c>
      <c r="E294" s="91">
        <v>0</v>
      </c>
      <c r="F294" s="91">
        <f>IFERROR(VLOOKUP(A:A,'2023 CEP List'!A:G,7,FALSE),0)</f>
        <v>0</v>
      </c>
      <c r="G294" s="91">
        <f>IFERROR(VLOOKUP(A:A,'2024 CEP List'!A:G,7,FALSE),0)</f>
        <v>0</v>
      </c>
      <c r="H294" s="91">
        <f>IFERROR(VLOOKUP(A:A,'2025 CEP List'!A:G,7,FALSE),0)</f>
        <v>0</v>
      </c>
      <c r="I294" s="91">
        <f>IFERROR(VLOOKUP(A:A,'2026 CEP List'!A:G,7,FALSE),0)</f>
        <v>0</v>
      </c>
      <c r="J294" s="91">
        <f t="shared" si="22"/>
        <v>0</v>
      </c>
      <c r="K294" s="91">
        <f t="shared" si="22"/>
        <v>0</v>
      </c>
      <c r="L294" s="91">
        <f t="shared" si="22"/>
        <v>0</v>
      </c>
      <c r="M294" s="91">
        <f t="shared" si="22"/>
        <v>0</v>
      </c>
      <c r="P294" s="72"/>
      <c r="Q294" s="94"/>
    </row>
    <row r="295" spans="1:17" x14ac:dyDescent="0.25">
      <c r="A295" s="39" t="s">
        <v>267</v>
      </c>
      <c r="B295" s="71" t="s">
        <v>868</v>
      </c>
      <c r="D295" s="76" t="str">
        <f t="shared" si="20"/>
        <v>No</v>
      </c>
      <c r="E295" s="91">
        <v>0</v>
      </c>
      <c r="F295" s="91">
        <f>IFERROR(VLOOKUP(A:A,'2023 CEP List'!A:G,7,FALSE),0)</f>
        <v>0</v>
      </c>
      <c r="G295" s="91">
        <f>IFERROR(VLOOKUP(A:A,'2024 CEP List'!A:G,7,FALSE),0)</f>
        <v>0</v>
      </c>
      <c r="H295" s="91">
        <f>IFERROR(VLOOKUP(A:A,'2025 CEP List'!A:G,7,FALSE),0)</f>
        <v>0</v>
      </c>
      <c r="I295" s="91">
        <f>IFERROR(VLOOKUP(A:A,'2026 CEP List'!A:G,7,FALSE),0)</f>
        <v>0</v>
      </c>
      <c r="J295" s="91">
        <f t="shared" si="22"/>
        <v>0</v>
      </c>
      <c r="K295" s="91">
        <f t="shared" si="22"/>
        <v>0</v>
      </c>
      <c r="L295" s="91">
        <f t="shared" si="22"/>
        <v>0</v>
      </c>
      <c r="M295" s="91">
        <f t="shared" si="22"/>
        <v>0</v>
      </c>
      <c r="P295" s="72"/>
      <c r="Q295" s="94"/>
    </row>
    <row r="296" spans="1:17" x14ac:dyDescent="0.25">
      <c r="A296" s="39" t="s">
        <v>268</v>
      </c>
      <c r="B296" s="71" t="s">
        <v>869</v>
      </c>
      <c r="D296" s="76" t="str">
        <f t="shared" si="20"/>
        <v>No</v>
      </c>
      <c r="E296" s="91">
        <v>0</v>
      </c>
      <c r="F296" s="91">
        <f>IFERROR(VLOOKUP(A:A,'2023 CEP List'!A:G,7,FALSE),0)</f>
        <v>0</v>
      </c>
      <c r="G296" s="91">
        <f>IFERROR(VLOOKUP(A:A,'2024 CEP List'!A:G,7,FALSE),0)</f>
        <v>0</v>
      </c>
      <c r="H296" s="91">
        <f>IFERROR(VLOOKUP(A:A,'2025 CEP List'!A:G,7,FALSE),0)</f>
        <v>0</v>
      </c>
      <c r="I296" s="91">
        <f>IFERROR(VLOOKUP(A:A,'2026 CEP List'!A:G,7,FALSE),0)</f>
        <v>0</v>
      </c>
      <c r="J296" s="91">
        <f t="shared" si="22"/>
        <v>0</v>
      </c>
      <c r="K296" s="91">
        <f t="shared" si="22"/>
        <v>0</v>
      </c>
      <c r="L296" s="91">
        <f t="shared" si="22"/>
        <v>0</v>
      </c>
      <c r="M296" s="91">
        <f t="shared" si="22"/>
        <v>0</v>
      </c>
      <c r="P296" s="72"/>
      <c r="Q296" s="94"/>
    </row>
    <row r="297" spans="1:17" x14ac:dyDescent="0.25">
      <c r="A297" s="39" t="s">
        <v>269</v>
      </c>
      <c r="B297" s="71" t="s">
        <v>870</v>
      </c>
      <c r="D297" s="76" t="str">
        <f t="shared" si="20"/>
        <v>No</v>
      </c>
      <c r="E297" s="91">
        <v>0</v>
      </c>
      <c r="F297" s="91">
        <f>IFERROR(VLOOKUP(A:A,'2023 CEP List'!A:G,7,FALSE),0)</f>
        <v>0</v>
      </c>
      <c r="G297" s="91">
        <f>IFERROR(VLOOKUP(A:A,'2024 CEP List'!A:G,7,FALSE),0)</f>
        <v>0</v>
      </c>
      <c r="H297" s="91">
        <f>IFERROR(VLOOKUP(A:A,'2025 CEP List'!A:G,7,FALSE),0)</f>
        <v>0</v>
      </c>
      <c r="I297" s="91">
        <f>IFERROR(VLOOKUP(A:A,'2026 CEP List'!A:G,7,FALSE),0)</f>
        <v>0</v>
      </c>
      <c r="J297" s="91">
        <f t="shared" si="22"/>
        <v>0</v>
      </c>
      <c r="K297" s="91">
        <f t="shared" si="22"/>
        <v>0</v>
      </c>
      <c r="L297" s="91">
        <f t="shared" si="22"/>
        <v>0</v>
      </c>
      <c r="M297" s="91">
        <f t="shared" si="22"/>
        <v>0</v>
      </c>
      <c r="P297" s="72"/>
      <c r="Q297" s="94"/>
    </row>
    <row r="298" spans="1:17" x14ac:dyDescent="0.25">
      <c r="A298" s="39" t="s">
        <v>270</v>
      </c>
      <c r="B298" s="71" t="s">
        <v>871</v>
      </c>
      <c r="D298" s="76" t="str">
        <f t="shared" si="20"/>
        <v>No</v>
      </c>
      <c r="E298" s="91">
        <v>0</v>
      </c>
      <c r="F298" s="91">
        <f>IFERROR(VLOOKUP(A:A,'2023 CEP List'!A:G,7,FALSE),0)</f>
        <v>0</v>
      </c>
      <c r="G298" s="91">
        <f>IFERROR(VLOOKUP(A:A,'2024 CEP List'!A:G,7,FALSE),0)</f>
        <v>0</v>
      </c>
      <c r="H298" s="91">
        <f>IFERROR(VLOOKUP(A:A,'2025 CEP List'!A:G,7,FALSE),0)</f>
        <v>0</v>
      </c>
      <c r="I298" s="91">
        <f>IFERROR(VLOOKUP(A:A,'2026 CEP List'!A:G,7,FALSE),0)</f>
        <v>0</v>
      </c>
      <c r="J298" s="91">
        <f t="shared" si="22"/>
        <v>0</v>
      </c>
      <c r="K298" s="91">
        <f t="shared" si="22"/>
        <v>0</v>
      </c>
      <c r="L298" s="91">
        <f t="shared" si="22"/>
        <v>0</v>
      </c>
      <c r="M298" s="91">
        <f t="shared" si="22"/>
        <v>0</v>
      </c>
      <c r="P298" s="72"/>
      <c r="Q298" s="94"/>
    </row>
    <row r="299" spans="1:17" x14ac:dyDescent="0.25">
      <c r="A299" s="39" t="s">
        <v>271</v>
      </c>
      <c r="B299" s="71" t="s">
        <v>872</v>
      </c>
      <c r="D299" s="76" t="str">
        <f t="shared" si="20"/>
        <v>No</v>
      </c>
      <c r="E299" s="91">
        <v>0</v>
      </c>
      <c r="F299" s="91">
        <f>IFERROR(VLOOKUP(A:A,'2023 CEP List'!A:G,7,FALSE),0)</f>
        <v>0</v>
      </c>
      <c r="G299" s="91">
        <f>IFERROR(VLOOKUP(A:A,'2024 CEP List'!A:G,7,FALSE),0)</f>
        <v>0</v>
      </c>
      <c r="H299" s="91">
        <f>IFERROR(VLOOKUP(A:A,'2025 CEP List'!A:G,7,FALSE),0)</f>
        <v>0</v>
      </c>
      <c r="I299" s="91">
        <f>IFERROR(VLOOKUP(A:A,'2026 CEP List'!A:G,7,FALSE),0)</f>
        <v>0</v>
      </c>
      <c r="J299" s="91">
        <f t="shared" si="22"/>
        <v>0</v>
      </c>
      <c r="K299" s="91">
        <f t="shared" si="22"/>
        <v>0</v>
      </c>
      <c r="L299" s="91">
        <f t="shared" si="22"/>
        <v>0</v>
      </c>
      <c r="M299" s="91">
        <f t="shared" si="22"/>
        <v>0</v>
      </c>
      <c r="P299" s="72"/>
      <c r="Q299" s="94"/>
    </row>
    <row r="300" spans="1:17" x14ac:dyDescent="0.25">
      <c r="A300" s="39" t="s">
        <v>272</v>
      </c>
      <c r="B300" s="71" t="s">
        <v>873</v>
      </c>
      <c r="D300" s="76" t="str">
        <f t="shared" si="20"/>
        <v>No</v>
      </c>
      <c r="E300" s="91">
        <v>0</v>
      </c>
      <c r="F300" s="91">
        <f>IFERROR(VLOOKUP(A:A,'2023 CEP List'!A:G,7,FALSE),0)</f>
        <v>0</v>
      </c>
      <c r="G300" s="91">
        <f>IFERROR(VLOOKUP(A:A,'2024 CEP List'!A:G,7,FALSE),0)</f>
        <v>0</v>
      </c>
      <c r="H300" s="91">
        <f>IFERROR(VLOOKUP(A:A,'2025 CEP List'!A:G,7,FALSE),0)</f>
        <v>0</v>
      </c>
      <c r="I300" s="91">
        <f>IFERROR(VLOOKUP(A:A,'2026 CEP List'!A:G,7,FALSE),0)</f>
        <v>0</v>
      </c>
      <c r="J300" s="91">
        <f t="shared" ref="J300:M315" si="23">I300</f>
        <v>0</v>
      </c>
      <c r="K300" s="91">
        <f t="shared" si="23"/>
        <v>0</v>
      </c>
      <c r="L300" s="91">
        <f t="shared" si="23"/>
        <v>0</v>
      </c>
      <c r="M300" s="91">
        <f t="shared" si="23"/>
        <v>0</v>
      </c>
      <c r="P300" s="72"/>
      <c r="Q300" s="94"/>
    </row>
    <row r="301" spans="1:17" x14ac:dyDescent="0.25">
      <c r="A301" s="39" t="s">
        <v>273</v>
      </c>
      <c r="B301" s="71" t="s">
        <v>874</v>
      </c>
      <c r="D301" s="76" t="str">
        <f t="shared" si="20"/>
        <v>No</v>
      </c>
      <c r="E301" s="91">
        <v>0</v>
      </c>
      <c r="F301" s="91">
        <f>IFERROR(VLOOKUP(A:A,'2023 CEP List'!A:G,7,FALSE),0)</f>
        <v>0</v>
      </c>
      <c r="G301" s="91">
        <f>IFERROR(VLOOKUP(A:A,'2024 CEP List'!A:G,7,FALSE),0)</f>
        <v>0</v>
      </c>
      <c r="H301" s="91">
        <f>IFERROR(VLOOKUP(A:A,'2025 CEP List'!A:G,7,FALSE),0)</f>
        <v>0</v>
      </c>
      <c r="I301" s="91">
        <f>IFERROR(VLOOKUP(A:A,'2026 CEP List'!A:G,7,FALSE),0)</f>
        <v>0</v>
      </c>
      <c r="J301" s="91">
        <f t="shared" si="23"/>
        <v>0</v>
      </c>
      <c r="K301" s="91">
        <f t="shared" si="23"/>
        <v>0</v>
      </c>
      <c r="L301" s="91">
        <f t="shared" si="23"/>
        <v>0</v>
      </c>
      <c r="M301" s="91">
        <f t="shared" si="23"/>
        <v>0</v>
      </c>
      <c r="P301" s="72"/>
      <c r="Q301" s="94"/>
    </row>
    <row r="302" spans="1:17" x14ac:dyDescent="0.25">
      <c r="A302" s="39" t="s">
        <v>536</v>
      </c>
      <c r="B302" s="71" t="s">
        <v>875</v>
      </c>
      <c r="D302" s="76" t="str">
        <f t="shared" si="20"/>
        <v>No</v>
      </c>
      <c r="E302" s="91">
        <v>0</v>
      </c>
      <c r="F302" s="91">
        <f>IFERROR(VLOOKUP(A:A,'2023 CEP List'!A:G,7,FALSE),0)</f>
        <v>0</v>
      </c>
      <c r="G302" s="91">
        <f>IFERROR(VLOOKUP(A:A,'2024 CEP List'!A:G,7,FALSE),0)</f>
        <v>0</v>
      </c>
      <c r="H302" s="91">
        <f>IFERROR(VLOOKUP(A:A,'2025 CEP List'!A:G,7,FALSE),0)</f>
        <v>0</v>
      </c>
      <c r="I302" s="91">
        <f>IFERROR(VLOOKUP(A:A,'2026 CEP List'!A:G,7,FALSE),0)</f>
        <v>0</v>
      </c>
      <c r="J302" s="91">
        <f t="shared" si="23"/>
        <v>0</v>
      </c>
      <c r="K302" s="91">
        <f t="shared" si="23"/>
        <v>0</v>
      </c>
      <c r="L302" s="91">
        <f t="shared" si="23"/>
        <v>0</v>
      </c>
      <c r="M302" s="91">
        <f t="shared" si="23"/>
        <v>0</v>
      </c>
      <c r="P302" s="72"/>
      <c r="Q302" s="94"/>
    </row>
    <row r="303" spans="1:17" x14ac:dyDescent="0.25">
      <c r="A303" s="39" t="s">
        <v>274</v>
      </c>
      <c r="B303" s="71" t="s">
        <v>876</v>
      </c>
      <c r="D303" s="76" t="str">
        <f t="shared" si="20"/>
        <v>No</v>
      </c>
      <c r="E303" s="91">
        <v>0</v>
      </c>
      <c r="F303" s="91">
        <f>IFERROR(VLOOKUP(A:A,'2023 CEP List'!A:G,7,FALSE),0)</f>
        <v>0</v>
      </c>
      <c r="G303" s="91">
        <f>IFERROR(VLOOKUP(A:A,'2024 CEP List'!A:G,7,FALSE),0)</f>
        <v>0</v>
      </c>
      <c r="H303" s="91">
        <f>IFERROR(VLOOKUP(A:A,'2025 CEP List'!A:G,7,FALSE),0)</f>
        <v>0</v>
      </c>
      <c r="I303" s="91">
        <f>IFERROR(VLOOKUP(A:A,'2026 CEP List'!A:G,7,FALSE),0)</f>
        <v>0</v>
      </c>
      <c r="J303" s="91">
        <f t="shared" si="23"/>
        <v>0</v>
      </c>
      <c r="K303" s="91">
        <f t="shared" si="23"/>
        <v>0</v>
      </c>
      <c r="L303" s="91">
        <f t="shared" si="23"/>
        <v>0</v>
      </c>
      <c r="M303" s="91">
        <f t="shared" si="23"/>
        <v>0</v>
      </c>
      <c r="P303" s="72"/>
      <c r="Q303" s="94"/>
    </row>
    <row r="304" spans="1:17" x14ac:dyDescent="0.25">
      <c r="A304" s="39" t="s">
        <v>275</v>
      </c>
      <c r="B304" s="71" t="s">
        <v>877</v>
      </c>
      <c r="D304" s="76" t="str">
        <f t="shared" si="20"/>
        <v>No</v>
      </c>
      <c r="E304" s="91">
        <v>0</v>
      </c>
      <c r="F304" s="91">
        <f>IFERROR(VLOOKUP(A:A,'2023 CEP List'!A:G,7,FALSE),0)</f>
        <v>0</v>
      </c>
      <c r="G304" s="91">
        <f>IFERROR(VLOOKUP(A:A,'2024 CEP List'!A:G,7,FALSE),0)</f>
        <v>0</v>
      </c>
      <c r="H304" s="91">
        <f>IFERROR(VLOOKUP(A:A,'2025 CEP List'!A:G,7,FALSE),0)</f>
        <v>0</v>
      </c>
      <c r="I304" s="91">
        <f>IFERROR(VLOOKUP(A:A,'2026 CEP List'!A:G,7,FALSE),0)</f>
        <v>0</v>
      </c>
      <c r="J304" s="91">
        <f t="shared" si="23"/>
        <v>0</v>
      </c>
      <c r="K304" s="91">
        <f t="shared" si="23"/>
        <v>0</v>
      </c>
      <c r="L304" s="91">
        <f t="shared" si="23"/>
        <v>0</v>
      </c>
      <c r="M304" s="91">
        <f t="shared" si="23"/>
        <v>0</v>
      </c>
      <c r="P304" s="72"/>
      <c r="Q304" s="94"/>
    </row>
    <row r="305" spans="1:17" x14ac:dyDescent="0.25">
      <c r="A305" s="39" t="s">
        <v>276</v>
      </c>
      <c r="B305" s="71" t="s">
        <v>878</v>
      </c>
      <c r="D305" s="76" t="str">
        <f t="shared" si="20"/>
        <v>No</v>
      </c>
      <c r="E305" s="91">
        <v>0</v>
      </c>
      <c r="F305" s="91">
        <f>IFERROR(VLOOKUP(A:A,'2023 CEP List'!A:G,7,FALSE),0)</f>
        <v>0</v>
      </c>
      <c r="G305" s="91">
        <f>IFERROR(VLOOKUP(A:A,'2024 CEP List'!A:G,7,FALSE),0)</f>
        <v>0</v>
      </c>
      <c r="H305" s="91">
        <f>IFERROR(VLOOKUP(A:A,'2025 CEP List'!A:G,7,FALSE),0)</f>
        <v>0</v>
      </c>
      <c r="I305" s="91">
        <f>IFERROR(VLOOKUP(A:A,'2026 CEP List'!A:G,7,FALSE),0)</f>
        <v>0</v>
      </c>
      <c r="J305" s="91">
        <f t="shared" si="23"/>
        <v>0</v>
      </c>
      <c r="K305" s="91">
        <f t="shared" si="23"/>
        <v>0</v>
      </c>
      <c r="L305" s="91">
        <f t="shared" si="23"/>
        <v>0</v>
      </c>
      <c r="M305" s="91">
        <f t="shared" si="23"/>
        <v>0</v>
      </c>
      <c r="P305" s="72"/>
      <c r="Q305" s="94"/>
    </row>
    <row r="306" spans="1:17" x14ac:dyDescent="0.25">
      <c r="A306" s="39" t="s">
        <v>277</v>
      </c>
      <c r="B306" s="71" t="s">
        <v>879</v>
      </c>
      <c r="D306" s="76" t="str">
        <f t="shared" si="20"/>
        <v>No</v>
      </c>
      <c r="E306" s="91">
        <v>0</v>
      </c>
      <c r="F306" s="91">
        <f>IFERROR(VLOOKUP(A:A,'2023 CEP List'!A:G,7,FALSE),0)</f>
        <v>0</v>
      </c>
      <c r="G306" s="91">
        <f>IFERROR(VLOOKUP(A:A,'2024 CEP List'!A:G,7,FALSE),0)</f>
        <v>0</v>
      </c>
      <c r="H306" s="91">
        <f>IFERROR(VLOOKUP(A:A,'2025 CEP List'!A:G,7,FALSE),0)</f>
        <v>0</v>
      </c>
      <c r="I306" s="91">
        <f>IFERROR(VLOOKUP(A:A,'2026 CEP List'!A:G,7,FALSE),0)</f>
        <v>0</v>
      </c>
      <c r="J306" s="91">
        <f t="shared" si="23"/>
        <v>0</v>
      </c>
      <c r="K306" s="91">
        <f t="shared" si="23"/>
        <v>0</v>
      </c>
      <c r="L306" s="91">
        <f t="shared" si="23"/>
        <v>0</v>
      </c>
      <c r="M306" s="91">
        <f t="shared" si="23"/>
        <v>0</v>
      </c>
      <c r="P306" s="72"/>
      <c r="Q306" s="94"/>
    </row>
    <row r="307" spans="1:17" x14ac:dyDescent="0.25">
      <c r="A307" s="39" t="s">
        <v>278</v>
      </c>
      <c r="B307" s="71" t="s">
        <v>880</v>
      </c>
      <c r="D307" s="76" t="str">
        <f t="shared" si="20"/>
        <v>No</v>
      </c>
      <c r="E307" s="91">
        <v>0</v>
      </c>
      <c r="F307" s="91">
        <f>IFERROR(VLOOKUP(A:A,'2023 CEP List'!A:G,7,FALSE),0)</f>
        <v>0</v>
      </c>
      <c r="G307" s="91">
        <f>IFERROR(VLOOKUP(A:A,'2024 CEP List'!A:G,7,FALSE),0)</f>
        <v>0</v>
      </c>
      <c r="H307" s="91">
        <f>IFERROR(VLOOKUP(A:A,'2025 CEP List'!A:G,7,FALSE),0)</f>
        <v>0</v>
      </c>
      <c r="I307" s="91">
        <f>IFERROR(VLOOKUP(A:A,'2026 CEP List'!A:G,7,FALSE),0)</f>
        <v>0</v>
      </c>
      <c r="J307" s="91">
        <f t="shared" si="23"/>
        <v>0</v>
      </c>
      <c r="K307" s="91">
        <f t="shared" si="23"/>
        <v>0</v>
      </c>
      <c r="L307" s="91">
        <f t="shared" si="23"/>
        <v>0</v>
      </c>
      <c r="M307" s="91">
        <f t="shared" si="23"/>
        <v>0</v>
      </c>
      <c r="P307" s="72"/>
      <c r="Q307" s="94"/>
    </row>
    <row r="308" spans="1:17" x14ac:dyDescent="0.25">
      <c r="A308" s="39" t="s">
        <v>279</v>
      </c>
      <c r="B308" s="71" t="s">
        <v>881</v>
      </c>
      <c r="D308" s="76" t="str">
        <f t="shared" si="20"/>
        <v>No</v>
      </c>
      <c r="E308" s="91">
        <v>0</v>
      </c>
      <c r="F308" s="91">
        <f>IFERROR(VLOOKUP(A:A,'2023 CEP List'!A:G,7,FALSE),0)</f>
        <v>0</v>
      </c>
      <c r="G308" s="91">
        <f>IFERROR(VLOOKUP(A:A,'2024 CEP List'!A:G,7,FALSE),0)</f>
        <v>0</v>
      </c>
      <c r="H308" s="91">
        <f>IFERROR(VLOOKUP(A:A,'2025 CEP List'!A:G,7,FALSE),0)</f>
        <v>0</v>
      </c>
      <c r="I308" s="91">
        <f>IFERROR(VLOOKUP(A:A,'2026 CEP List'!A:G,7,FALSE),0)</f>
        <v>0</v>
      </c>
      <c r="J308" s="91">
        <f t="shared" si="23"/>
        <v>0</v>
      </c>
      <c r="K308" s="91">
        <f t="shared" si="23"/>
        <v>0</v>
      </c>
      <c r="L308" s="91">
        <f t="shared" si="23"/>
        <v>0</v>
      </c>
      <c r="M308" s="91">
        <f t="shared" si="23"/>
        <v>0</v>
      </c>
      <c r="P308" s="72"/>
      <c r="Q308" s="94"/>
    </row>
    <row r="309" spans="1:17" x14ac:dyDescent="0.25">
      <c r="A309" s="39" t="s">
        <v>537</v>
      </c>
      <c r="B309" s="71" t="s">
        <v>882</v>
      </c>
      <c r="D309" s="76" t="str">
        <f t="shared" si="20"/>
        <v>No</v>
      </c>
      <c r="E309" s="91">
        <v>0</v>
      </c>
      <c r="F309" s="91">
        <f>IFERROR(VLOOKUP(A:A,'2023 CEP List'!A:G,7,FALSE),0)</f>
        <v>0</v>
      </c>
      <c r="G309" s="91">
        <f>IFERROR(VLOOKUP(A:A,'2024 CEP List'!A:G,7,FALSE),0)</f>
        <v>0</v>
      </c>
      <c r="H309" s="91">
        <f>IFERROR(VLOOKUP(A:A,'2025 CEP List'!A:G,7,FALSE),0)</f>
        <v>0</v>
      </c>
      <c r="I309" s="91">
        <f>IFERROR(VLOOKUP(A:A,'2026 CEP List'!A:G,7,FALSE),0)</f>
        <v>0</v>
      </c>
      <c r="J309" s="91">
        <f t="shared" si="23"/>
        <v>0</v>
      </c>
      <c r="K309" s="91">
        <f t="shared" si="23"/>
        <v>0</v>
      </c>
      <c r="L309" s="91">
        <f t="shared" si="23"/>
        <v>0</v>
      </c>
      <c r="M309" s="91">
        <f t="shared" si="23"/>
        <v>0</v>
      </c>
      <c r="P309" s="72"/>
      <c r="Q309" s="94"/>
    </row>
    <row r="310" spans="1:17" x14ac:dyDescent="0.25">
      <c r="A310" s="39" t="s">
        <v>280</v>
      </c>
      <c r="B310" s="71" t="s">
        <v>883</v>
      </c>
      <c r="D310" s="76" t="str">
        <f t="shared" si="20"/>
        <v>No</v>
      </c>
      <c r="E310" s="91">
        <v>0</v>
      </c>
      <c r="F310" s="91">
        <f>IFERROR(VLOOKUP(A:A,'2023 CEP List'!A:G,7,FALSE),0)</f>
        <v>0</v>
      </c>
      <c r="G310" s="91">
        <f>IFERROR(VLOOKUP(A:A,'2024 CEP List'!A:G,7,FALSE),0)</f>
        <v>0</v>
      </c>
      <c r="H310" s="91">
        <f>IFERROR(VLOOKUP(A:A,'2025 CEP List'!A:G,7,FALSE),0)</f>
        <v>0</v>
      </c>
      <c r="I310" s="91">
        <f>IFERROR(VLOOKUP(A:A,'2026 CEP List'!A:G,7,FALSE),0)</f>
        <v>0</v>
      </c>
      <c r="J310" s="91">
        <f t="shared" si="23"/>
        <v>0</v>
      </c>
      <c r="K310" s="91">
        <f t="shared" si="23"/>
        <v>0</v>
      </c>
      <c r="L310" s="91">
        <f t="shared" si="23"/>
        <v>0</v>
      </c>
      <c r="M310" s="91">
        <f t="shared" si="23"/>
        <v>0</v>
      </c>
      <c r="P310" s="72"/>
      <c r="Q310" s="94"/>
    </row>
    <row r="311" spans="1:17" x14ac:dyDescent="0.25">
      <c r="A311" s="39" t="s">
        <v>281</v>
      </c>
      <c r="B311" s="71" t="s">
        <v>884</v>
      </c>
      <c r="C311" s="76">
        <v>2015</v>
      </c>
      <c r="D311" s="76" t="str">
        <f t="shared" si="20"/>
        <v>Yes</v>
      </c>
      <c r="E311" s="91">
        <v>0.68189999999999995</v>
      </c>
      <c r="F311" s="91">
        <f>IFERROR(VLOOKUP(A:A,'2023 CEP List'!A:G,7,FALSE),0)</f>
        <v>0.68189999999999995</v>
      </c>
      <c r="G311" s="91">
        <f>IFERROR(VLOOKUP(A:A,'2024 CEP List'!A:G,7,FALSE),0)</f>
        <v>0.68189999999999995</v>
      </c>
      <c r="H311" s="91">
        <f>IFERROR(VLOOKUP(A:A,'2025 CEP List'!A:G,7,FALSE),0)</f>
        <v>0.68189999999999995</v>
      </c>
      <c r="I311" s="91">
        <f>IFERROR(VLOOKUP(A:A,'2026 CEP List'!A:G,7,FALSE),0)</f>
        <v>0.68189999999999995</v>
      </c>
      <c r="J311" s="91">
        <f t="shared" si="23"/>
        <v>0.68189999999999995</v>
      </c>
      <c r="K311" s="91">
        <f t="shared" si="23"/>
        <v>0.68189999999999995</v>
      </c>
      <c r="L311" s="91">
        <f t="shared" si="23"/>
        <v>0.68189999999999995</v>
      </c>
      <c r="M311" s="91">
        <f t="shared" si="23"/>
        <v>0.68189999999999995</v>
      </c>
      <c r="P311" s="72"/>
      <c r="Q311" s="94"/>
    </row>
    <row r="312" spans="1:17" x14ac:dyDescent="0.25">
      <c r="A312" s="39" t="s">
        <v>282</v>
      </c>
      <c r="B312" s="71" t="s">
        <v>885</v>
      </c>
      <c r="D312" s="76" t="str">
        <f t="shared" si="20"/>
        <v>No</v>
      </c>
      <c r="E312" s="91">
        <v>0</v>
      </c>
      <c r="F312" s="91">
        <f>IFERROR(VLOOKUP(A:A,'2023 CEP List'!A:G,7,FALSE),0)</f>
        <v>0</v>
      </c>
      <c r="G312" s="91">
        <f>IFERROR(VLOOKUP(A:A,'2024 CEP List'!A:G,7,FALSE),0)</f>
        <v>0</v>
      </c>
      <c r="H312" s="91">
        <f>IFERROR(VLOOKUP(A:A,'2025 CEP List'!A:G,7,FALSE),0)</f>
        <v>0</v>
      </c>
      <c r="I312" s="91">
        <f>IFERROR(VLOOKUP(A:A,'2026 CEP List'!A:G,7,FALSE),0)</f>
        <v>0</v>
      </c>
      <c r="J312" s="91">
        <f t="shared" si="23"/>
        <v>0</v>
      </c>
      <c r="K312" s="91">
        <f t="shared" si="23"/>
        <v>0</v>
      </c>
      <c r="L312" s="91">
        <f t="shared" si="23"/>
        <v>0</v>
      </c>
      <c r="M312" s="91">
        <f t="shared" si="23"/>
        <v>0</v>
      </c>
      <c r="P312" s="72"/>
      <c r="Q312" s="94"/>
    </row>
    <row r="313" spans="1:17" x14ac:dyDescent="0.25">
      <c r="A313" s="39" t="s">
        <v>283</v>
      </c>
      <c r="B313" s="71" t="s">
        <v>886</v>
      </c>
      <c r="D313" s="76" t="str">
        <f t="shared" si="20"/>
        <v>No</v>
      </c>
      <c r="E313" s="91">
        <v>0</v>
      </c>
      <c r="F313" s="91">
        <f>IFERROR(VLOOKUP(A:A,'2023 CEP List'!A:G,7,FALSE),0)</f>
        <v>0</v>
      </c>
      <c r="G313" s="91">
        <f>IFERROR(VLOOKUP(A:A,'2024 CEP List'!A:G,7,FALSE),0)</f>
        <v>0</v>
      </c>
      <c r="H313" s="91">
        <f>IFERROR(VLOOKUP(A:A,'2025 CEP List'!A:G,7,FALSE),0)</f>
        <v>0</v>
      </c>
      <c r="I313" s="91">
        <f>IFERROR(VLOOKUP(A:A,'2026 CEP List'!A:G,7,FALSE),0)</f>
        <v>0</v>
      </c>
      <c r="J313" s="91">
        <f t="shared" si="23"/>
        <v>0</v>
      </c>
      <c r="K313" s="91">
        <f t="shared" si="23"/>
        <v>0</v>
      </c>
      <c r="L313" s="91">
        <f t="shared" si="23"/>
        <v>0</v>
      </c>
      <c r="M313" s="91">
        <f t="shared" si="23"/>
        <v>0</v>
      </c>
      <c r="P313" s="72"/>
      <c r="Q313" s="94"/>
    </row>
    <row r="314" spans="1:17" x14ac:dyDescent="0.25">
      <c r="A314" s="39" t="s">
        <v>284</v>
      </c>
      <c r="B314" s="71" t="s">
        <v>887</v>
      </c>
      <c r="C314" s="71">
        <v>2018</v>
      </c>
      <c r="D314" s="76" t="str">
        <f t="shared" si="20"/>
        <v>Yes</v>
      </c>
      <c r="E314" s="91">
        <v>0.6119</v>
      </c>
      <c r="F314" s="91">
        <f>IFERROR(VLOOKUP(A:A,'2023 CEP List'!A:G,7,FALSE),0)</f>
        <v>0.6119</v>
      </c>
      <c r="G314" s="91">
        <f>IFERROR(VLOOKUP(A:A,'2024 CEP List'!A:G,7,FALSE),0)</f>
        <v>0</v>
      </c>
      <c r="H314" s="91">
        <f>IFERROR(VLOOKUP(A:A,'2025 CEP List'!A:G,7,FALSE),0)</f>
        <v>0</v>
      </c>
      <c r="I314" s="91">
        <f>IFERROR(VLOOKUP(A:A,'2026 CEP List'!A:G,7,FALSE),0)</f>
        <v>0.44979999999999998</v>
      </c>
      <c r="J314" s="91">
        <f t="shared" si="23"/>
        <v>0.44979999999999998</v>
      </c>
      <c r="K314" s="91">
        <f t="shared" si="23"/>
        <v>0.44979999999999998</v>
      </c>
      <c r="L314" s="91">
        <f t="shared" si="23"/>
        <v>0.44979999999999998</v>
      </c>
      <c r="M314" s="91">
        <f t="shared" si="23"/>
        <v>0.44979999999999998</v>
      </c>
      <c r="P314" s="72"/>
      <c r="Q314" s="94"/>
    </row>
    <row r="315" spans="1:17" x14ac:dyDescent="0.25">
      <c r="A315" s="39" t="s">
        <v>285</v>
      </c>
      <c r="B315" s="71" t="s">
        <v>888</v>
      </c>
      <c r="D315" s="76" t="str">
        <f t="shared" si="20"/>
        <v>No</v>
      </c>
      <c r="E315" s="91">
        <v>0</v>
      </c>
      <c r="F315" s="91">
        <f>IFERROR(VLOOKUP(A:A,'2023 CEP List'!A:G,7,FALSE),0)</f>
        <v>0</v>
      </c>
      <c r="G315" s="91">
        <f>IFERROR(VLOOKUP(A:A,'2024 CEP List'!A:G,7,FALSE),0)</f>
        <v>0</v>
      </c>
      <c r="H315" s="91">
        <f>IFERROR(VLOOKUP(A:A,'2025 CEP List'!A:G,7,FALSE),0)</f>
        <v>0</v>
      </c>
      <c r="I315" s="91">
        <f>IFERROR(VLOOKUP(A:A,'2026 CEP List'!A:G,7,FALSE),0)</f>
        <v>0</v>
      </c>
      <c r="J315" s="91">
        <f t="shared" si="23"/>
        <v>0</v>
      </c>
      <c r="K315" s="91">
        <f t="shared" si="23"/>
        <v>0</v>
      </c>
      <c r="L315" s="91">
        <f t="shared" si="23"/>
        <v>0</v>
      </c>
      <c r="M315" s="91">
        <f t="shared" si="23"/>
        <v>0</v>
      </c>
      <c r="P315" s="72"/>
      <c r="Q315" s="94"/>
    </row>
    <row r="316" spans="1:17" x14ac:dyDescent="0.25">
      <c r="A316" s="39" t="s">
        <v>286</v>
      </c>
      <c r="B316" s="71" t="s">
        <v>889</v>
      </c>
      <c r="D316" s="76" t="str">
        <f t="shared" si="20"/>
        <v>No</v>
      </c>
      <c r="E316" s="91">
        <v>0</v>
      </c>
      <c r="F316" s="91">
        <f>IFERROR(VLOOKUP(A:A,'2023 CEP List'!A:G,7,FALSE),0)</f>
        <v>0</v>
      </c>
      <c r="G316" s="91">
        <f>IFERROR(VLOOKUP(A:A,'2024 CEP List'!A:G,7,FALSE),0)</f>
        <v>0</v>
      </c>
      <c r="H316" s="91">
        <f>IFERROR(VLOOKUP(A:A,'2025 CEP List'!A:G,7,FALSE),0)</f>
        <v>0</v>
      </c>
      <c r="I316" s="91">
        <f>IFERROR(VLOOKUP(A:A,'2026 CEP List'!A:G,7,FALSE),0)</f>
        <v>0</v>
      </c>
      <c r="J316" s="91">
        <f t="shared" ref="J316:M331" si="24">I316</f>
        <v>0</v>
      </c>
      <c r="K316" s="91">
        <f t="shared" si="24"/>
        <v>0</v>
      </c>
      <c r="L316" s="91">
        <f t="shared" si="24"/>
        <v>0</v>
      </c>
      <c r="M316" s="91">
        <f t="shared" si="24"/>
        <v>0</v>
      </c>
      <c r="P316" s="72"/>
      <c r="Q316" s="94"/>
    </row>
    <row r="317" spans="1:17" x14ac:dyDescent="0.25">
      <c r="A317" s="39" t="s">
        <v>287</v>
      </c>
      <c r="B317" s="71" t="s">
        <v>890</v>
      </c>
      <c r="D317" s="76" t="str">
        <f t="shared" si="20"/>
        <v>No</v>
      </c>
      <c r="E317" s="91">
        <v>0</v>
      </c>
      <c r="F317" s="91">
        <f>IFERROR(VLOOKUP(A:A,'2023 CEP List'!A:G,7,FALSE),0)</f>
        <v>0</v>
      </c>
      <c r="G317" s="91">
        <f>IFERROR(VLOOKUP(A:A,'2024 CEP List'!A:G,7,FALSE),0)</f>
        <v>0</v>
      </c>
      <c r="H317" s="91">
        <f>IFERROR(VLOOKUP(A:A,'2025 CEP List'!A:G,7,FALSE),0)</f>
        <v>0</v>
      </c>
      <c r="I317" s="91">
        <f>IFERROR(VLOOKUP(A:A,'2026 CEP List'!A:G,7,FALSE),0)</f>
        <v>0</v>
      </c>
      <c r="J317" s="91">
        <f t="shared" si="24"/>
        <v>0</v>
      </c>
      <c r="K317" s="91">
        <f t="shared" si="24"/>
        <v>0</v>
      </c>
      <c r="L317" s="91">
        <f t="shared" si="24"/>
        <v>0</v>
      </c>
      <c r="M317" s="91">
        <f t="shared" si="24"/>
        <v>0</v>
      </c>
      <c r="P317" s="72"/>
      <c r="Q317" s="94"/>
    </row>
    <row r="318" spans="1:17" x14ac:dyDescent="0.25">
      <c r="A318" s="39" t="s">
        <v>288</v>
      </c>
      <c r="B318" s="71" t="s">
        <v>891</v>
      </c>
      <c r="D318" s="76" t="str">
        <f t="shared" si="20"/>
        <v>No</v>
      </c>
      <c r="E318" s="91">
        <v>0</v>
      </c>
      <c r="F318" s="91">
        <f>IFERROR(VLOOKUP(A:A,'2023 CEP List'!A:G,7,FALSE),0)</f>
        <v>0</v>
      </c>
      <c r="G318" s="91">
        <f>IFERROR(VLOOKUP(A:A,'2024 CEP List'!A:G,7,FALSE),0)</f>
        <v>0</v>
      </c>
      <c r="H318" s="91">
        <f>IFERROR(VLOOKUP(A:A,'2025 CEP List'!A:G,7,FALSE),0)</f>
        <v>0</v>
      </c>
      <c r="I318" s="91">
        <f>IFERROR(VLOOKUP(A:A,'2026 CEP List'!A:G,7,FALSE),0)</f>
        <v>0</v>
      </c>
      <c r="J318" s="91">
        <f t="shared" si="24"/>
        <v>0</v>
      </c>
      <c r="K318" s="91">
        <f t="shared" si="24"/>
        <v>0</v>
      </c>
      <c r="L318" s="91">
        <f t="shared" si="24"/>
        <v>0</v>
      </c>
      <c r="M318" s="91">
        <f t="shared" si="24"/>
        <v>0</v>
      </c>
      <c r="P318" s="72"/>
      <c r="Q318" s="94"/>
    </row>
    <row r="319" spans="1:17" x14ac:dyDescent="0.25">
      <c r="A319" s="39" t="s">
        <v>289</v>
      </c>
      <c r="B319" s="71" t="s">
        <v>892</v>
      </c>
      <c r="D319" s="76" t="str">
        <f t="shared" si="20"/>
        <v>No</v>
      </c>
      <c r="E319" s="91">
        <v>0</v>
      </c>
      <c r="F319" s="91">
        <f>IFERROR(VLOOKUP(A:A,'2023 CEP List'!A:G,7,FALSE),0)</f>
        <v>0</v>
      </c>
      <c r="G319" s="91">
        <f>IFERROR(VLOOKUP(A:A,'2024 CEP List'!A:G,7,FALSE),0)</f>
        <v>0</v>
      </c>
      <c r="H319" s="91">
        <f>IFERROR(VLOOKUP(A:A,'2025 CEP List'!A:G,7,FALSE),0)</f>
        <v>0</v>
      </c>
      <c r="I319" s="91">
        <f>IFERROR(VLOOKUP(A:A,'2026 CEP List'!A:G,7,FALSE),0)</f>
        <v>0</v>
      </c>
      <c r="J319" s="91">
        <f t="shared" si="24"/>
        <v>0</v>
      </c>
      <c r="K319" s="91">
        <f t="shared" si="24"/>
        <v>0</v>
      </c>
      <c r="L319" s="91">
        <f t="shared" si="24"/>
        <v>0</v>
      </c>
      <c r="M319" s="91">
        <f t="shared" si="24"/>
        <v>0</v>
      </c>
      <c r="P319" s="72"/>
      <c r="Q319" s="94"/>
    </row>
    <row r="320" spans="1:17" x14ac:dyDescent="0.25">
      <c r="A320" s="39" t="s">
        <v>290</v>
      </c>
      <c r="B320" s="71" t="s">
        <v>893</v>
      </c>
      <c r="D320" s="76" t="str">
        <f t="shared" si="20"/>
        <v>No</v>
      </c>
      <c r="E320" s="91">
        <v>0</v>
      </c>
      <c r="F320" s="91">
        <f>IFERROR(VLOOKUP(A:A,'2023 CEP List'!A:G,7,FALSE),0)</f>
        <v>0</v>
      </c>
      <c r="G320" s="91">
        <f>IFERROR(VLOOKUP(A:A,'2024 CEP List'!A:G,7,FALSE),0)</f>
        <v>0</v>
      </c>
      <c r="H320" s="91">
        <f>IFERROR(VLOOKUP(A:A,'2025 CEP List'!A:G,7,FALSE),0)</f>
        <v>0</v>
      </c>
      <c r="I320" s="91">
        <f>IFERROR(VLOOKUP(A:A,'2026 CEP List'!A:G,7,FALSE),0)</f>
        <v>0</v>
      </c>
      <c r="J320" s="91">
        <f t="shared" si="24"/>
        <v>0</v>
      </c>
      <c r="K320" s="91">
        <f t="shared" si="24"/>
        <v>0</v>
      </c>
      <c r="L320" s="91">
        <f t="shared" si="24"/>
        <v>0</v>
      </c>
      <c r="M320" s="91">
        <f t="shared" si="24"/>
        <v>0</v>
      </c>
      <c r="P320" s="72"/>
      <c r="Q320" s="94"/>
    </row>
    <row r="321" spans="1:17" x14ac:dyDescent="0.25">
      <c r="A321" s="39" t="s">
        <v>291</v>
      </c>
      <c r="B321" s="71" t="s">
        <v>894</v>
      </c>
      <c r="D321" s="76" t="str">
        <f t="shared" si="20"/>
        <v>No</v>
      </c>
      <c r="E321" s="91">
        <v>0</v>
      </c>
      <c r="F321" s="91">
        <f>IFERROR(VLOOKUP(A:A,'2023 CEP List'!A:G,7,FALSE),0)</f>
        <v>0</v>
      </c>
      <c r="G321" s="91">
        <f>IFERROR(VLOOKUP(A:A,'2024 CEP List'!A:G,7,FALSE),0)</f>
        <v>0</v>
      </c>
      <c r="H321" s="91">
        <f>IFERROR(VLOOKUP(A:A,'2025 CEP List'!A:G,7,FALSE),0)</f>
        <v>0</v>
      </c>
      <c r="I321" s="91">
        <f>IFERROR(VLOOKUP(A:A,'2026 CEP List'!A:G,7,FALSE),0)</f>
        <v>0</v>
      </c>
      <c r="J321" s="91">
        <f t="shared" si="24"/>
        <v>0</v>
      </c>
      <c r="K321" s="91">
        <f t="shared" si="24"/>
        <v>0</v>
      </c>
      <c r="L321" s="91">
        <f t="shared" si="24"/>
        <v>0</v>
      </c>
      <c r="M321" s="91">
        <f t="shared" si="24"/>
        <v>0</v>
      </c>
      <c r="P321" s="72"/>
      <c r="Q321" s="94"/>
    </row>
    <row r="322" spans="1:17" x14ac:dyDescent="0.25">
      <c r="A322" s="39" t="s">
        <v>292</v>
      </c>
      <c r="B322" s="71" t="s">
        <v>895</v>
      </c>
      <c r="D322" s="76" t="str">
        <f t="shared" si="20"/>
        <v>No</v>
      </c>
      <c r="E322" s="91">
        <v>0</v>
      </c>
      <c r="F322" s="91">
        <f>IFERROR(VLOOKUP(A:A,'2023 CEP List'!A:G,7,FALSE),0)</f>
        <v>0</v>
      </c>
      <c r="G322" s="91">
        <f>IFERROR(VLOOKUP(A:A,'2024 CEP List'!A:G,7,FALSE),0)</f>
        <v>0</v>
      </c>
      <c r="H322" s="91">
        <f>IFERROR(VLOOKUP(A:A,'2025 CEP List'!A:G,7,FALSE),0)</f>
        <v>0</v>
      </c>
      <c r="I322" s="91">
        <f>IFERROR(VLOOKUP(A:A,'2026 CEP List'!A:G,7,FALSE),0)</f>
        <v>0</v>
      </c>
      <c r="J322" s="91">
        <f t="shared" si="24"/>
        <v>0</v>
      </c>
      <c r="K322" s="91">
        <f t="shared" si="24"/>
        <v>0</v>
      </c>
      <c r="L322" s="91">
        <f t="shared" si="24"/>
        <v>0</v>
      </c>
      <c r="M322" s="91">
        <f t="shared" si="24"/>
        <v>0</v>
      </c>
      <c r="P322" s="72"/>
      <c r="Q322" s="94"/>
    </row>
    <row r="323" spans="1:17" x14ac:dyDescent="0.25">
      <c r="A323" s="39" t="s">
        <v>293</v>
      </c>
      <c r="B323" s="71" t="s">
        <v>896</v>
      </c>
      <c r="D323" s="76" t="str">
        <f t="shared" ref="D323:D386" si="25">IF(I323&gt;0,"Yes","No")</f>
        <v>No</v>
      </c>
      <c r="E323" s="91">
        <v>0</v>
      </c>
      <c r="F323" s="91">
        <f>IFERROR(VLOOKUP(A:A,'2023 CEP List'!A:G,7,FALSE),0)</f>
        <v>0</v>
      </c>
      <c r="G323" s="91">
        <f>IFERROR(VLOOKUP(A:A,'2024 CEP List'!A:G,7,FALSE),0)</f>
        <v>0</v>
      </c>
      <c r="H323" s="91">
        <f>IFERROR(VLOOKUP(A:A,'2025 CEP List'!A:G,7,FALSE),0)</f>
        <v>0</v>
      </c>
      <c r="I323" s="91">
        <f>IFERROR(VLOOKUP(A:A,'2026 CEP List'!A:G,7,FALSE),0)</f>
        <v>0</v>
      </c>
      <c r="J323" s="91">
        <f t="shared" si="24"/>
        <v>0</v>
      </c>
      <c r="K323" s="91">
        <f t="shared" si="24"/>
        <v>0</v>
      </c>
      <c r="L323" s="91">
        <f t="shared" si="24"/>
        <v>0</v>
      </c>
      <c r="M323" s="91">
        <f t="shared" si="24"/>
        <v>0</v>
      </c>
      <c r="P323" s="72"/>
      <c r="Q323" s="94"/>
    </row>
    <row r="324" spans="1:17" x14ac:dyDescent="0.25">
      <c r="A324" s="39" t="s">
        <v>294</v>
      </c>
      <c r="B324" s="71" t="s">
        <v>897</v>
      </c>
      <c r="D324" s="76" t="str">
        <f t="shared" si="25"/>
        <v>No</v>
      </c>
      <c r="E324" s="91">
        <v>0</v>
      </c>
      <c r="F324" s="91">
        <f>IFERROR(VLOOKUP(A:A,'2023 CEP List'!A:G,7,FALSE),0)</f>
        <v>0</v>
      </c>
      <c r="G324" s="91">
        <f>IFERROR(VLOOKUP(A:A,'2024 CEP List'!A:G,7,FALSE),0)</f>
        <v>0</v>
      </c>
      <c r="H324" s="91">
        <f>IFERROR(VLOOKUP(A:A,'2025 CEP List'!A:G,7,FALSE),0)</f>
        <v>0</v>
      </c>
      <c r="I324" s="91">
        <f>IFERROR(VLOOKUP(A:A,'2026 CEP List'!A:G,7,FALSE),0)</f>
        <v>0</v>
      </c>
      <c r="J324" s="91">
        <f t="shared" si="24"/>
        <v>0</v>
      </c>
      <c r="K324" s="91">
        <f t="shared" si="24"/>
        <v>0</v>
      </c>
      <c r="L324" s="91">
        <f t="shared" si="24"/>
        <v>0</v>
      </c>
      <c r="M324" s="91">
        <f t="shared" si="24"/>
        <v>0</v>
      </c>
      <c r="P324" s="72"/>
      <c r="Q324" s="94"/>
    </row>
    <row r="325" spans="1:17" x14ac:dyDescent="0.25">
      <c r="A325" s="39" t="s">
        <v>295</v>
      </c>
      <c r="B325" s="71" t="s">
        <v>898</v>
      </c>
      <c r="C325" s="71">
        <v>2020</v>
      </c>
      <c r="D325" s="76" t="str">
        <f t="shared" si="25"/>
        <v>Yes</v>
      </c>
      <c r="E325" s="91">
        <v>0.70499999999999996</v>
      </c>
      <c r="F325" s="91">
        <f>IFERROR(VLOOKUP(A:A,'2023 CEP List'!A:G,7,FALSE),0)</f>
        <v>0.70499999999999996</v>
      </c>
      <c r="G325" s="91">
        <f>IFERROR(VLOOKUP(A:A,'2024 CEP List'!A:G,7,FALSE),0)</f>
        <v>0.70499999999999996</v>
      </c>
      <c r="H325" s="91">
        <f>IFERROR(VLOOKUP(A:A,'2025 CEP List'!A:G,7,FALSE),0)</f>
        <v>0.70499999999999996</v>
      </c>
      <c r="I325" s="91">
        <f>IFERROR(VLOOKUP(A:A,'2026 CEP List'!A:G,7,FALSE),0)</f>
        <v>0.70499999999999996</v>
      </c>
      <c r="J325" s="91">
        <f t="shared" si="24"/>
        <v>0.70499999999999996</v>
      </c>
      <c r="K325" s="91">
        <f t="shared" si="24"/>
        <v>0.70499999999999996</v>
      </c>
      <c r="L325" s="91">
        <f t="shared" si="24"/>
        <v>0.70499999999999996</v>
      </c>
      <c r="M325" s="91">
        <f t="shared" si="24"/>
        <v>0.70499999999999996</v>
      </c>
      <c r="P325" s="72"/>
      <c r="Q325" s="94"/>
    </row>
    <row r="326" spans="1:17" x14ac:dyDescent="0.25">
      <c r="A326" s="39" t="s">
        <v>296</v>
      </c>
      <c r="B326" s="71" t="s">
        <v>899</v>
      </c>
      <c r="C326" s="76">
        <v>2015</v>
      </c>
      <c r="D326" s="76" t="str">
        <f t="shared" si="25"/>
        <v>Yes</v>
      </c>
      <c r="E326" s="91">
        <v>0</v>
      </c>
      <c r="F326" s="91">
        <f>IFERROR(VLOOKUP(A:A,'2023 CEP List'!A:G,7,FALSE),0)</f>
        <v>1.0269999999999999</v>
      </c>
      <c r="G326" s="91">
        <f>IFERROR(VLOOKUP(A:A,'2024 CEP List'!A:G,7,FALSE),0)</f>
        <v>0</v>
      </c>
      <c r="H326" s="91">
        <f>IFERROR(VLOOKUP(A:A,'2025 CEP List'!A:G,7,FALSE),0)</f>
        <v>0</v>
      </c>
      <c r="I326" s="91">
        <f>IFERROR(VLOOKUP(A:A,'2026 CEP List'!A:G,7,FALSE),0)</f>
        <v>1.0269999999999999</v>
      </c>
      <c r="J326" s="91">
        <f t="shared" si="24"/>
        <v>1.0269999999999999</v>
      </c>
      <c r="K326" s="91">
        <f t="shared" si="24"/>
        <v>1.0269999999999999</v>
      </c>
      <c r="L326" s="91">
        <f t="shared" si="24"/>
        <v>1.0269999999999999</v>
      </c>
      <c r="M326" s="91">
        <f t="shared" si="24"/>
        <v>1.0269999999999999</v>
      </c>
      <c r="P326" s="72"/>
      <c r="Q326" s="94"/>
    </row>
    <row r="327" spans="1:17" x14ac:dyDescent="0.25">
      <c r="A327" s="39" t="s">
        <v>297</v>
      </c>
      <c r="B327" s="71" t="s">
        <v>900</v>
      </c>
      <c r="D327" s="76" t="str">
        <f t="shared" si="25"/>
        <v>No</v>
      </c>
      <c r="E327" s="91">
        <v>0</v>
      </c>
      <c r="F327" s="91">
        <f>IFERROR(VLOOKUP(A:A,'2023 CEP List'!A:G,7,FALSE),0)</f>
        <v>0</v>
      </c>
      <c r="G327" s="91">
        <f>IFERROR(VLOOKUP(A:A,'2024 CEP List'!A:G,7,FALSE),0)</f>
        <v>0</v>
      </c>
      <c r="H327" s="91">
        <f>IFERROR(VLOOKUP(A:A,'2025 CEP List'!A:G,7,FALSE),0)</f>
        <v>0</v>
      </c>
      <c r="I327" s="91">
        <f>IFERROR(VLOOKUP(A:A,'2026 CEP List'!A:G,7,FALSE),0)</f>
        <v>0</v>
      </c>
      <c r="J327" s="91">
        <f t="shared" si="24"/>
        <v>0</v>
      </c>
      <c r="K327" s="91">
        <f t="shared" si="24"/>
        <v>0</v>
      </c>
      <c r="L327" s="91">
        <f t="shared" si="24"/>
        <v>0</v>
      </c>
      <c r="M327" s="91">
        <f t="shared" si="24"/>
        <v>0</v>
      </c>
      <c r="P327" s="72"/>
      <c r="Q327" s="94"/>
    </row>
    <row r="328" spans="1:17" x14ac:dyDescent="0.25">
      <c r="A328" s="39" t="s">
        <v>538</v>
      </c>
      <c r="B328" s="71" t="s">
        <v>901</v>
      </c>
      <c r="D328" s="76" t="str">
        <f t="shared" si="25"/>
        <v>No</v>
      </c>
      <c r="E328" s="91">
        <v>0</v>
      </c>
      <c r="F328" s="91">
        <f>IFERROR(VLOOKUP(A:A,'2023 CEP List'!A:G,7,FALSE),0)</f>
        <v>0</v>
      </c>
      <c r="G328" s="91">
        <f>IFERROR(VLOOKUP(A:A,'2024 CEP List'!A:G,7,FALSE),0)</f>
        <v>0</v>
      </c>
      <c r="H328" s="91">
        <f>IFERROR(VLOOKUP(A:A,'2025 CEP List'!A:G,7,FALSE),0)</f>
        <v>0</v>
      </c>
      <c r="I328" s="91">
        <f>IFERROR(VLOOKUP(A:A,'2026 CEP List'!A:G,7,FALSE),0)</f>
        <v>0</v>
      </c>
      <c r="J328" s="91">
        <f t="shared" si="24"/>
        <v>0</v>
      </c>
      <c r="K328" s="91">
        <f t="shared" si="24"/>
        <v>0</v>
      </c>
      <c r="L328" s="91">
        <f t="shared" si="24"/>
        <v>0</v>
      </c>
      <c r="M328" s="91">
        <f t="shared" si="24"/>
        <v>0</v>
      </c>
      <c r="P328" s="72"/>
      <c r="Q328" s="94"/>
    </row>
    <row r="329" spans="1:17" x14ac:dyDescent="0.25">
      <c r="A329" s="39" t="s">
        <v>539</v>
      </c>
      <c r="B329" s="71" t="s">
        <v>902</v>
      </c>
      <c r="D329" s="76" t="str">
        <f t="shared" si="25"/>
        <v>No</v>
      </c>
      <c r="E329" s="91">
        <v>0</v>
      </c>
      <c r="F329" s="91">
        <f>IFERROR(VLOOKUP(A:A,'2023 CEP List'!A:G,7,FALSE),0)</f>
        <v>0</v>
      </c>
      <c r="G329" s="91">
        <f>IFERROR(VLOOKUP(A:A,'2024 CEP List'!A:G,7,FALSE),0)</f>
        <v>0</v>
      </c>
      <c r="H329" s="91">
        <f>IFERROR(VLOOKUP(A:A,'2025 CEP List'!A:G,7,FALSE),0)</f>
        <v>0</v>
      </c>
      <c r="I329" s="91">
        <f>IFERROR(VLOOKUP(A:A,'2026 CEP List'!A:G,7,FALSE),0)</f>
        <v>0</v>
      </c>
      <c r="J329" s="91">
        <f t="shared" si="24"/>
        <v>0</v>
      </c>
      <c r="K329" s="91">
        <f t="shared" si="24"/>
        <v>0</v>
      </c>
      <c r="L329" s="91">
        <f t="shared" si="24"/>
        <v>0</v>
      </c>
      <c r="M329" s="91">
        <f t="shared" si="24"/>
        <v>0</v>
      </c>
      <c r="P329" s="72"/>
      <c r="Q329" s="94"/>
    </row>
    <row r="330" spans="1:17" x14ac:dyDescent="0.25">
      <c r="A330" s="39" t="s">
        <v>298</v>
      </c>
      <c r="B330" s="71" t="s">
        <v>903</v>
      </c>
      <c r="D330" s="76" t="str">
        <f t="shared" si="25"/>
        <v>No</v>
      </c>
      <c r="E330" s="91">
        <v>0</v>
      </c>
      <c r="F330" s="91">
        <f>IFERROR(VLOOKUP(A:A,'2023 CEP List'!A:G,7,FALSE),0)</f>
        <v>0</v>
      </c>
      <c r="G330" s="91">
        <f>IFERROR(VLOOKUP(A:A,'2024 CEP List'!A:G,7,FALSE),0)</f>
        <v>0</v>
      </c>
      <c r="H330" s="91">
        <f>IFERROR(VLOOKUP(A:A,'2025 CEP List'!A:G,7,FALSE),0)</f>
        <v>0</v>
      </c>
      <c r="I330" s="91">
        <f>IFERROR(VLOOKUP(A:A,'2026 CEP List'!A:G,7,FALSE),0)</f>
        <v>0</v>
      </c>
      <c r="J330" s="91">
        <f t="shared" si="24"/>
        <v>0</v>
      </c>
      <c r="K330" s="91">
        <f t="shared" si="24"/>
        <v>0</v>
      </c>
      <c r="L330" s="91">
        <f t="shared" si="24"/>
        <v>0</v>
      </c>
      <c r="M330" s="91">
        <f t="shared" si="24"/>
        <v>0</v>
      </c>
      <c r="P330" s="72"/>
      <c r="Q330" s="94"/>
    </row>
    <row r="331" spans="1:17" x14ac:dyDescent="0.25">
      <c r="A331" s="39" t="s">
        <v>299</v>
      </c>
      <c r="B331" s="71" t="s">
        <v>904</v>
      </c>
      <c r="D331" s="76" t="str">
        <f t="shared" si="25"/>
        <v>No</v>
      </c>
      <c r="E331" s="91">
        <v>0</v>
      </c>
      <c r="F331" s="91">
        <f>IFERROR(VLOOKUP(A:A,'2023 CEP List'!A:G,7,FALSE),0)</f>
        <v>0</v>
      </c>
      <c r="G331" s="91">
        <f>IFERROR(VLOOKUP(A:A,'2024 CEP List'!A:G,7,FALSE),0)</f>
        <v>0</v>
      </c>
      <c r="H331" s="91">
        <f>IFERROR(VLOOKUP(A:A,'2025 CEP List'!A:G,7,FALSE),0)</f>
        <v>0</v>
      </c>
      <c r="I331" s="91">
        <f>IFERROR(VLOOKUP(A:A,'2026 CEP List'!A:G,7,FALSE),0)</f>
        <v>0</v>
      </c>
      <c r="J331" s="91">
        <f t="shared" si="24"/>
        <v>0</v>
      </c>
      <c r="K331" s="91">
        <f t="shared" si="24"/>
        <v>0</v>
      </c>
      <c r="L331" s="91">
        <f t="shared" si="24"/>
        <v>0</v>
      </c>
      <c r="M331" s="91">
        <f t="shared" si="24"/>
        <v>0</v>
      </c>
      <c r="P331" s="72"/>
      <c r="Q331" s="94"/>
    </row>
    <row r="332" spans="1:17" x14ac:dyDescent="0.25">
      <c r="A332" s="39" t="s">
        <v>540</v>
      </c>
      <c r="B332" s="71" t="s">
        <v>905</v>
      </c>
      <c r="D332" s="76" t="str">
        <f t="shared" si="25"/>
        <v>No</v>
      </c>
      <c r="E332" s="91">
        <v>0</v>
      </c>
      <c r="F332" s="91">
        <f>IFERROR(VLOOKUP(A:A,'2023 CEP List'!A:G,7,FALSE),0)</f>
        <v>0</v>
      </c>
      <c r="G332" s="91">
        <f>IFERROR(VLOOKUP(A:A,'2024 CEP List'!A:G,7,FALSE),0)</f>
        <v>0</v>
      </c>
      <c r="H332" s="91">
        <f>IFERROR(VLOOKUP(A:A,'2025 CEP List'!A:G,7,FALSE),0)</f>
        <v>0</v>
      </c>
      <c r="I332" s="91">
        <f>IFERROR(VLOOKUP(A:A,'2026 CEP List'!A:G,7,FALSE),0)</f>
        <v>0</v>
      </c>
      <c r="J332" s="91">
        <f t="shared" ref="J332:M347" si="26">I332</f>
        <v>0</v>
      </c>
      <c r="K332" s="91">
        <f t="shared" si="26"/>
        <v>0</v>
      </c>
      <c r="L332" s="91">
        <f t="shared" si="26"/>
        <v>0</v>
      </c>
      <c r="M332" s="91">
        <f t="shared" si="26"/>
        <v>0</v>
      </c>
      <c r="P332" s="72"/>
      <c r="Q332" s="94"/>
    </row>
    <row r="333" spans="1:17" x14ac:dyDescent="0.25">
      <c r="A333" s="39" t="s">
        <v>541</v>
      </c>
      <c r="B333" s="71" t="s">
        <v>906</v>
      </c>
      <c r="D333" s="76" t="str">
        <f t="shared" si="25"/>
        <v>No</v>
      </c>
      <c r="E333" s="91">
        <v>0</v>
      </c>
      <c r="F333" s="91">
        <f>IFERROR(VLOOKUP(A:A,'2023 CEP List'!A:G,7,FALSE),0)</f>
        <v>0</v>
      </c>
      <c r="G333" s="91">
        <f>IFERROR(VLOOKUP(A:A,'2024 CEP List'!A:G,7,FALSE),0)</f>
        <v>0</v>
      </c>
      <c r="H333" s="91">
        <f>IFERROR(VLOOKUP(A:A,'2025 CEP List'!A:G,7,FALSE),0)</f>
        <v>0</v>
      </c>
      <c r="I333" s="91">
        <f>IFERROR(VLOOKUP(A:A,'2026 CEP List'!A:G,7,FALSE),0)</f>
        <v>0</v>
      </c>
      <c r="J333" s="91">
        <f t="shared" si="26"/>
        <v>0</v>
      </c>
      <c r="K333" s="91">
        <f t="shared" si="26"/>
        <v>0</v>
      </c>
      <c r="L333" s="91">
        <f t="shared" si="26"/>
        <v>0</v>
      </c>
      <c r="M333" s="91">
        <f t="shared" si="26"/>
        <v>0</v>
      </c>
      <c r="P333" s="72"/>
      <c r="Q333" s="94"/>
    </row>
    <row r="334" spans="1:17" x14ac:dyDescent="0.25">
      <c r="A334" s="39" t="s">
        <v>300</v>
      </c>
      <c r="B334" s="71" t="s">
        <v>907</v>
      </c>
      <c r="D334" s="76" t="str">
        <f t="shared" si="25"/>
        <v>No</v>
      </c>
      <c r="E334" s="91">
        <v>0</v>
      </c>
      <c r="F334" s="91">
        <f>IFERROR(VLOOKUP(A:A,'2023 CEP List'!A:G,7,FALSE),0)</f>
        <v>0</v>
      </c>
      <c r="G334" s="91">
        <f>IFERROR(VLOOKUP(A:A,'2024 CEP List'!A:G,7,FALSE),0)</f>
        <v>0</v>
      </c>
      <c r="H334" s="91">
        <f>IFERROR(VLOOKUP(A:A,'2025 CEP List'!A:G,7,FALSE),0)</f>
        <v>0</v>
      </c>
      <c r="I334" s="91">
        <f>IFERROR(VLOOKUP(A:A,'2026 CEP List'!A:G,7,FALSE),0)</f>
        <v>0</v>
      </c>
      <c r="J334" s="91">
        <f t="shared" si="26"/>
        <v>0</v>
      </c>
      <c r="K334" s="91">
        <f t="shared" si="26"/>
        <v>0</v>
      </c>
      <c r="L334" s="91">
        <f t="shared" si="26"/>
        <v>0</v>
      </c>
      <c r="M334" s="91">
        <f t="shared" si="26"/>
        <v>0</v>
      </c>
      <c r="P334" s="72"/>
      <c r="Q334" s="94"/>
    </row>
    <row r="335" spans="1:17" x14ac:dyDescent="0.25">
      <c r="A335" s="39" t="s">
        <v>542</v>
      </c>
      <c r="B335" s="71" t="s">
        <v>908</v>
      </c>
      <c r="D335" s="76" t="str">
        <f t="shared" si="25"/>
        <v>No</v>
      </c>
      <c r="E335" s="91">
        <v>0</v>
      </c>
      <c r="F335" s="91">
        <f>IFERROR(VLOOKUP(A:A,'2023 CEP List'!A:G,7,FALSE),0)</f>
        <v>0</v>
      </c>
      <c r="G335" s="91">
        <f>IFERROR(VLOOKUP(A:A,'2024 CEP List'!A:G,7,FALSE),0)</f>
        <v>0</v>
      </c>
      <c r="H335" s="91">
        <f>IFERROR(VLOOKUP(A:A,'2025 CEP List'!A:G,7,FALSE),0)</f>
        <v>0</v>
      </c>
      <c r="I335" s="91">
        <f>IFERROR(VLOOKUP(A:A,'2026 CEP List'!A:G,7,FALSE),0)</f>
        <v>0</v>
      </c>
      <c r="J335" s="91">
        <f t="shared" si="26"/>
        <v>0</v>
      </c>
      <c r="K335" s="91">
        <f t="shared" si="26"/>
        <v>0</v>
      </c>
      <c r="L335" s="91">
        <f t="shared" si="26"/>
        <v>0</v>
      </c>
      <c r="M335" s="91">
        <f t="shared" si="26"/>
        <v>0</v>
      </c>
      <c r="P335" s="72"/>
      <c r="Q335" s="94"/>
    </row>
    <row r="336" spans="1:17" x14ac:dyDescent="0.25">
      <c r="A336" s="39" t="s">
        <v>301</v>
      </c>
      <c r="B336" s="71" t="s">
        <v>909</v>
      </c>
      <c r="D336" s="76" t="str">
        <f t="shared" si="25"/>
        <v>No</v>
      </c>
      <c r="E336" s="91">
        <v>0</v>
      </c>
      <c r="F336" s="91">
        <f>IFERROR(VLOOKUP(A:A,'2023 CEP List'!A:G,7,FALSE),0)</f>
        <v>0</v>
      </c>
      <c r="G336" s="91">
        <f>IFERROR(VLOOKUP(A:A,'2024 CEP List'!A:G,7,FALSE),0)</f>
        <v>0</v>
      </c>
      <c r="H336" s="91">
        <f>IFERROR(VLOOKUP(A:A,'2025 CEP List'!A:G,7,FALSE),0)</f>
        <v>0</v>
      </c>
      <c r="I336" s="91">
        <f>IFERROR(VLOOKUP(A:A,'2026 CEP List'!A:G,7,FALSE),0)</f>
        <v>0</v>
      </c>
      <c r="J336" s="91">
        <f t="shared" si="26"/>
        <v>0</v>
      </c>
      <c r="K336" s="91">
        <f t="shared" si="26"/>
        <v>0</v>
      </c>
      <c r="L336" s="91">
        <f t="shared" si="26"/>
        <v>0</v>
      </c>
      <c r="M336" s="91">
        <f t="shared" si="26"/>
        <v>0</v>
      </c>
      <c r="P336" s="72"/>
      <c r="Q336" s="94"/>
    </row>
    <row r="337" spans="1:17" x14ac:dyDescent="0.25">
      <c r="A337" s="39" t="s">
        <v>302</v>
      </c>
      <c r="B337" s="71" t="s">
        <v>910</v>
      </c>
      <c r="D337" s="76" t="str">
        <f t="shared" si="25"/>
        <v>No</v>
      </c>
      <c r="E337" s="91">
        <v>0</v>
      </c>
      <c r="F337" s="91">
        <f>IFERROR(VLOOKUP(A:A,'2023 CEP List'!A:G,7,FALSE),0)</f>
        <v>0</v>
      </c>
      <c r="G337" s="91">
        <f>IFERROR(VLOOKUP(A:A,'2024 CEP List'!A:G,7,FALSE),0)</f>
        <v>0</v>
      </c>
      <c r="H337" s="91">
        <f>IFERROR(VLOOKUP(A:A,'2025 CEP List'!A:G,7,FALSE),0)</f>
        <v>0</v>
      </c>
      <c r="I337" s="91">
        <f>IFERROR(VLOOKUP(A:A,'2026 CEP List'!A:G,7,FALSE),0)</f>
        <v>0</v>
      </c>
      <c r="J337" s="91">
        <f t="shared" si="26"/>
        <v>0</v>
      </c>
      <c r="K337" s="91">
        <f t="shared" si="26"/>
        <v>0</v>
      </c>
      <c r="L337" s="91">
        <f t="shared" si="26"/>
        <v>0</v>
      </c>
      <c r="M337" s="91">
        <f t="shared" si="26"/>
        <v>0</v>
      </c>
      <c r="P337" s="72"/>
      <c r="Q337" s="94"/>
    </row>
    <row r="338" spans="1:17" x14ac:dyDescent="0.25">
      <c r="A338" s="39" t="s">
        <v>303</v>
      </c>
      <c r="B338" s="71" t="s">
        <v>911</v>
      </c>
      <c r="D338" s="76" t="str">
        <f t="shared" si="25"/>
        <v>No</v>
      </c>
      <c r="E338" s="91">
        <v>0</v>
      </c>
      <c r="F338" s="91">
        <f>IFERROR(VLOOKUP(A:A,'2023 CEP List'!A:G,7,FALSE),0)</f>
        <v>0</v>
      </c>
      <c r="G338" s="91">
        <f>IFERROR(VLOOKUP(A:A,'2024 CEP List'!A:G,7,FALSE),0)</f>
        <v>0</v>
      </c>
      <c r="H338" s="91">
        <f>IFERROR(VLOOKUP(A:A,'2025 CEP List'!A:G,7,FALSE),0)</f>
        <v>0</v>
      </c>
      <c r="I338" s="91">
        <f>IFERROR(VLOOKUP(A:A,'2026 CEP List'!A:G,7,FALSE),0)</f>
        <v>0</v>
      </c>
      <c r="J338" s="91">
        <f t="shared" si="26"/>
        <v>0</v>
      </c>
      <c r="K338" s="91">
        <f t="shared" si="26"/>
        <v>0</v>
      </c>
      <c r="L338" s="91">
        <f t="shared" si="26"/>
        <v>0</v>
      </c>
      <c r="M338" s="91">
        <f t="shared" si="26"/>
        <v>0</v>
      </c>
      <c r="P338" s="72"/>
      <c r="Q338" s="94"/>
    </row>
    <row r="339" spans="1:17" x14ac:dyDescent="0.25">
      <c r="A339" s="39" t="s">
        <v>304</v>
      </c>
      <c r="B339" s="71" t="s">
        <v>912</v>
      </c>
      <c r="D339" s="76" t="str">
        <f t="shared" si="25"/>
        <v>No</v>
      </c>
      <c r="E339" s="91">
        <v>0</v>
      </c>
      <c r="F339" s="91">
        <f>IFERROR(VLOOKUP(A:A,'2023 CEP List'!A:G,7,FALSE),0)</f>
        <v>0</v>
      </c>
      <c r="G339" s="91">
        <f>IFERROR(VLOOKUP(A:A,'2024 CEP List'!A:G,7,FALSE),0)</f>
        <v>0</v>
      </c>
      <c r="H339" s="91">
        <f>IFERROR(VLOOKUP(A:A,'2025 CEP List'!A:G,7,FALSE),0)</f>
        <v>0</v>
      </c>
      <c r="I339" s="91">
        <f>IFERROR(VLOOKUP(A:A,'2026 CEP List'!A:G,7,FALSE),0)</f>
        <v>0</v>
      </c>
      <c r="J339" s="91">
        <f t="shared" si="26"/>
        <v>0</v>
      </c>
      <c r="K339" s="91">
        <f t="shared" si="26"/>
        <v>0</v>
      </c>
      <c r="L339" s="91">
        <f t="shared" si="26"/>
        <v>0</v>
      </c>
      <c r="M339" s="91">
        <f t="shared" si="26"/>
        <v>0</v>
      </c>
      <c r="P339" s="72"/>
      <c r="Q339" s="94"/>
    </row>
    <row r="340" spans="1:17" x14ac:dyDescent="0.25">
      <c r="A340" s="39" t="s">
        <v>305</v>
      </c>
      <c r="B340" s="71" t="s">
        <v>913</v>
      </c>
      <c r="C340" s="76">
        <v>2015</v>
      </c>
      <c r="D340" s="76" t="str">
        <f t="shared" si="25"/>
        <v>Yes</v>
      </c>
      <c r="E340" s="91">
        <v>0.76619999999999999</v>
      </c>
      <c r="F340" s="91">
        <f>IFERROR(VLOOKUP(A:A,'2023 CEP List'!A:G,7,FALSE),0)</f>
        <v>0.76619999999999999</v>
      </c>
      <c r="G340" s="91">
        <f>IFERROR(VLOOKUP(A:A,'2024 CEP List'!A:G,7,FALSE),0)</f>
        <v>0.76619999999999999</v>
      </c>
      <c r="H340" s="91">
        <f>IFERROR(VLOOKUP(A:A,'2025 CEP List'!A:G,7,FALSE),0)</f>
        <v>0.76619999999999999</v>
      </c>
      <c r="I340" s="91">
        <f>IFERROR(VLOOKUP(A:A,'2026 CEP List'!A:G,7,FALSE),0)</f>
        <v>0.76619999999999999</v>
      </c>
      <c r="J340" s="91">
        <f t="shared" si="26"/>
        <v>0.76619999999999999</v>
      </c>
      <c r="K340" s="91">
        <f t="shared" si="26"/>
        <v>0.76619999999999999</v>
      </c>
      <c r="L340" s="91">
        <f t="shared" si="26"/>
        <v>0.76619999999999999</v>
      </c>
      <c r="M340" s="91">
        <f t="shared" si="26"/>
        <v>0.76619999999999999</v>
      </c>
      <c r="P340" s="72"/>
      <c r="Q340" s="94"/>
    </row>
    <row r="341" spans="1:17" x14ac:dyDescent="0.25">
      <c r="A341" s="39" t="s">
        <v>306</v>
      </c>
      <c r="B341" s="71" t="s">
        <v>914</v>
      </c>
      <c r="D341" s="76" t="str">
        <f t="shared" si="25"/>
        <v>No</v>
      </c>
      <c r="E341" s="91">
        <v>0</v>
      </c>
      <c r="F341" s="91">
        <f>IFERROR(VLOOKUP(A:A,'2023 CEP List'!A:G,7,FALSE),0)</f>
        <v>0</v>
      </c>
      <c r="G341" s="91">
        <f>IFERROR(VLOOKUP(A:A,'2024 CEP List'!A:G,7,FALSE),0)</f>
        <v>0</v>
      </c>
      <c r="H341" s="91">
        <f>IFERROR(VLOOKUP(A:A,'2025 CEP List'!A:G,7,FALSE),0)</f>
        <v>0</v>
      </c>
      <c r="I341" s="91">
        <f>IFERROR(VLOOKUP(A:A,'2026 CEP List'!A:G,7,FALSE),0)</f>
        <v>0</v>
      </c>
      <c r="J341" s="91">
        <f t="shared" si="26"/>
        <v>0</v>
      </c>
      <c r="K341" s="91">
        <f t="shared" si="26"/>
        <v>0</v>
      </c>
      <c r="L341" s="91">
        <f t="shared" si="26"/>
        <v>0</v>
      </c>
      <c r="M341" s="91">
        <f t="shared" si="26"/>
        <v>0</v>
      </c>
      <c r="P341" s="72"/>
      <c r="Q341" s="94"/>
    </row>
    <row r="342" spans="1:17" x14ac:dyDescent="0.25">
      <c r="A342" s="39" t="s">
        <v>307</v>
      </c>
      <c r="B342" s="71" t="s">
        <v>915</v>
      </c>
      <c r="D342" s="76" t="str">
        <f t="shared" si="25"/>
        <v>Yes</v>
      </c>
      <c r="E342" s="91">
        <v>0</v>
      </c>
      <c r="F342" s="91">
        <f>IFERROR(VLOOKUP(A:A,'2023 CEP List'!A:G,7,FALSE),0)</f>
        <v>0</v>
      </c>
      <c r="G342" s="91">
        <f>IFERROR(VLOOKUP(A:A,'2024 CEP List'!A:G,7,FALSE),0)</f>
        <v>0</v>
      </c>
      <c r="H342" s="91">
        <f>IFERROR(VLOOKUP(A:A,'2025 CEP List'!A:G,7,FALSE),0)</f>
        <v>0</v>
      </c>
      <c r="I342" s="91">
        <f>IFERROR(VLOOKUP(A:A,'2026 CEP List'!A:G,7,FALSE),0)</f>
        <v>0.61880000000000002</v>
      </c>
      <c r="J342" s="91">
        <f t="shared" si="26"/>
        <v>0.61880000000000002</v>
      </c>
      <c r="K342" s="91">
        <f t="shared" si="26"/>
        <v>0.61880000000000002</v>
      </c>
      <c r="L342" s="91">
        <f t="shared" si="26"/>
        <v>0.61880000000000002</v>
      </c>
      <c r="M342" s="91">
        <f t="shared" si="26"/>
        <v>0.61880000000000002</v>
      </c>
      <c r="P342" s="72"/>
      <c r="Q342" s="94"/>
    </row>
    <row r="343" spans="1:17" x14ac:dyDescent="0.25">
      <c r="A343" s="39" t="s">
        <v>308</v>
      </c>
      <c r="B343" s="71" t="s">
        <v>916</v>
      </c>
      <c r="C343" s="71">
        <v>2019</v>
      </c>
      <c r="D343" s="76" t="str">
        <f t="shared" si="25"/>
        <v>Yes</v>
      </c>
      <c r="E343" s="91">
        <v>0.71060000000000001</v>
      </c>
      <c r="F343" s="91">
        <f>IFERROR(VLOOKUP(A:A,'2023 CEP List'!A:G,7,FALSE),0)</f>
        <v>0.71060000000000001</v>
      </c>
      <c r="G343" s="91">
        <f>IFERROR(VLOOKUP(A:A,'2024 CEP List'!A:G,7,FALSE),0)</f>
        <v>0.71060000000000001</v>
      </c>
      <c r="H343" s="91">
        <f>IFERROR(VLOOKUP(A:A,'2025 CEP List'!A:G,7,FALSE),0)</f>
        <v>0.71060000000000001</v>
      </c>
      <c r="I343" s="91">
        <f>IFERROR(VLOOKUP(A:A,'2026 CEP List'!A:G,7,FALSE),0)</f>
        <v>0.71060000000000001</v>
      </c>
      <c r="J343" s="91">
        <f t="shared" si="26"/>
        <v>0.71060000000000001</v>
      </c>
      <c r="K343" s="91">
        <f t="shared" si="26"/>
        <v>0.71060000000000001</v>
      </c>
      <c r="L343" s="91">
        <f t="shared" si="26"/>
        <v>0.71060000000000001</v>
      </c>
      <c r="M343" s="91">
        <f t="shared" si="26"/>
        <v>0.71060000000000001</v>
      </c>
      <c r="P343" s="72"/>
      <c r="Q343" s="94"/>
    </row>
    <row r="344" spans="1:17" x14ac:dyDescent="0.25">
      <c r="A344" s="39" t="s">
        <v>309</v>
      </c>
      <c r="B344" s="71" t="s">
        <v>917</v>
      </c>
      <c r="C344" s="76">
        <v>2015</v>
      </c>
      <c r="D344" s="76" t="str">
        <f t="shared" si="25"/>
        <v>Yes</v>
      </c>
      <c r="E344" s="91">
        <v>0.71540000000000004</v>
      </c>
      <c r="F344" s="91">
        <f>IFERROR(VLOOKUP(A:A,'2023 CEP List'!A:G,7,FALSE),0)</f>
        <v>0.71540000000000004</v>
      </c>
      <c r="G344" s="91">
        <f>IFERROR(VLOOKUP(A:A,'2024 CEP List'!A:G,7,FALSE),0)</f>
        <v>0.71540000000000004</v>
      </c>
      <c r="H344" s="91">
        <f>IFERROR(VLOOKUP(A:A,'2025 CEP List'!A:G,7,FALSE),0)</f>
        <v>0.71540000000000004</v>
      </c>
      <c r="I344" s="91">
        <f>IFERROR(VLOOKUP(A:A,'2026 CEP List'!A:G,7,FALSE),0)</f>
        <v>0.71540000000000004</v>
      </c>
      <c r="J344" s="91">
        <f t="shared" si="26"/>
        <v>0.71540000000000004</v>
      </c>
      <c r="K344" s="91">
        <f t="shared" si="26"/>
        <v>0.71540000000000004</v>
      </c>
      <c r="L344" s="91">
        <f t="shared" si="26"/>
        <v>0.71540000000000004</v>
      </c>
      <c r="M344" s="91">
        <f t="shared" si="26"/>
        <v>0.71540000000000004</v>
      </c>
      <c r="P344" s="72"/>
      <c r="Q344" s="94"/>
    </row>
    <row r="345" spans="1:17" x14ac:dyDescent="0.25">
      <c r="A345" s="39" t="s">
        <v>310</v>
      </c>
      <c r="B345" s="71" t="s">
        <v>918</v>
      </c>
      <c r="C345" s="71">
        <v>2019</v>
      </c>
      <c r="D345" s="76" t="str">
        <f t="shared" si="25"/>
        <v>Yes</v>
      </c>
      <c r="E345" s="91">
        <v>0.76539999999999997</v>
      </c>
      <c r="F345" s="91">
        <f>IFERROR(VLOOKUP(A:A,'2023 CEP List'!A:G,7,FALSE),0)</f>
        <v>0.76539999999999997</v>
      </c>
      <c r="G345" s="91">
        <f>IFERROR(VLOOKUP(A:A,'2024 CEP List'!A:G,7,FALSE),0)</f>
        <v>0.76539999999999997</v>
      </c>
      <c r="H345" s="91">
        <f>IFERROR(VLOOKUP(A:A,'2025 CEP List'!A:G,7,FALSE),0)</f>
        <v>0.76539999999999997</v>
      </c>
      <c r="I345" s="91">
        <f>IFERROR(VLOOKUP(A:A,'2026 CEP List'!A:G,7,FALSE),0)</f>
        <v>0.76539999999999997</v>
      </c>
      <c r="J345" s="91">
        <f t="shared" si="26"/>
        <v>0.76539999999999997</v>
      </c>
      <c r="K345" s="91">
        <f t="shared" si="26"/>
        <v>0.76539999999999997</v>
      </c>
      <c r="L345" s="91">
        <f t="shared" si="26"/>
        <v>0.76539999999999997</v>
      </c>
      <c r="M345" s="91">
        <f t="shared" si="26"/>
        <v>0.76539999999999997</v>
      </c>
      <c r="P345" s="72"/>
      <c r="Q345" s="94"/>
    </row>
    <row r="346" spans="1:17" x14ac:dyDescent="0.25">
      <c r="A346" s="39" t="s">
        <v>311</v>
      </c>
      <c r="B346" s="71" t="s">
        <v>919</v>
      </c>
      <c r="D346" s="76" t="str">
        <f t="shared" si="25"/>
        <v>No</v>
      </c>
      <c r="E346" s="91">
        <v>0</v>
      </c>
      <c r="F346" s="91">
        <f>IFERROR(VLOOKUP(A:A,'2023 CEP List'!A:G,7,FALSE),0)</f>
        <v>0</v>
      </c>
      <c r="G346" s="91">
        <f>IFERROR(VLOOKUP(A:A,'2024 CEP List'!A:G,7,FALSE),0)</f>
        <v>0</v>
      </c>
      <c r="H346" s="91">
        <f>IFERROR(VLOOKUP(A:A,'2025 CEP List'!A:G,7,FALSE),0)</f>
        <v>0</v>
      </c>
      <c r="I346" s="91">
        <f>IFERROR(VLOOKUP(A:A,'2026 CEP List'!A:G,7,FALSE),0)</f>
        <v>0</v>
      </c>
      <c r="J346" s="91">
        <f t="shared" si="26"/>
        <v>0</v>
      </c>
      <c r="K346" s="91">
        <f t="shared" si="26"/>
        <v>0</v>
      </c>
      <c r="L346" s="91">
        <f t="shared" si="26"/>
        <v>0</v>
      </c>
      <c r="M346" s="91">
        <f t="shared" si="26"/>
        <v>0</v>
      </c>
      <c r="P346" s="72"/>
      <c r="Q346" s="94"/>
    </row>
    <row r="347" spans="1:17" x14ac:dyDescent="0.25">
      <c r="A347" s="39" t="s">
        <v>312</v>
      </c>
      <c r="B347" s="71" t="s">
        <v>920</v>
      </c>
      <c r="D347" s="76" t="str">
        <f t="shared" si="25"/>
        <v>No</v>
      </c>
      <c r="E347" s="91">
        <v>0</v>
      </c>
      <c r="F347" s="91">
        <f>IFERROR(VLOOKUP(A:A,'2023 CEP List'!A:G,7,FALSE),0)</f>
        <v>0</v>
      </c>
      <c r="G347" s="91">
        <f>IFERROR(VLOOKUP(A:A,'2024 CEP List'!A:G,7,FALSE),0)</f>
        <v>0</v>
      </c>
      <c r="H347" s="91">
        <f>IFERROR(VLOOKUP(A:A,'2025 CEP List'!A:G,7,FALSE),0)</f>
        <v>0</v>
      </c>
      <c r="I347" s="91">
        <f>IFERROR(VLOOKUP(A:A,'2026 CEP List'!A:G,7,FALSE),0)</f>
        <v>0</v>
      </c>
      <c r="J347" s="91">
        <f t="shared" si="26"/>
        <v>0</v>
      </c>
      <c r="K347" s="91">
        <f t="shared" si="26"/>
        <v>0</v>
      </c>
      <c r="L347" s="91">
        <f t="shared" si="26"/>
        <v>0</v>
      </c>
      <c r="M347" s="91">
        <f t="shared" si="26"/>
        <v>0</v>
      </c>
      <c r="P347" s="72"/>
      <c r="Q347" s="94"/>
    </row>
    <row r="348" spans="1:17" x14ac:dyDescent="0.25">
      <c r="A348" s="39" t="s">
        <v>543</v>
      </c>
      <c r="B348" s="71" t="s">
        <v>921</v>
      </c>
      <c r="D348" s="76" t="str">
        <f t="shared" si="25"/>
        <v>No</v>
      </c>
      <c r="E348" s="91">
        <v>0</v>
      </c>
      <c r="F348" s="91">
        <f>IFERROR(VLOOKUP(A:A,'2023 CEP List'!A:G,7,FALSE),0)</f>
        <v>0</v>
      </c>
      <c r="G348" s="91">
        <f>IFERROR(VLOOKUP(A:A,'2024 CEP List'!A:G,7,FALSE),0)</f>
        <v>0</v>
      </c>
      <c r="H348" s="91">
        <f>IFERROR(VLOOKUP(A:A,'2025 CEP List'!A:G,7,FALSE),0)</f>
        <v>0</v>
      </c>
      <c r="I348" s="91">
        <f>IFERROR(VLOOKUP(A:A,'2026 CEP List'!A:G,7,FALSE),0)</f>
        <v>0</v>
      </c>
      <c r="J348" s="91">
        <f t="shared" ref="J348:M363" si="27">I348</f>
        <v>0</v>
      </c>
      <c r="K348" s="91">
        <f t="shared" si="27"/>
        <v>0</v>
      </c>
      <c r="L348" s="91">
        <f t="shared" si="27"/>
        <v>0</v>
      </c>
      <c r="M348" s="91">
        <f t="shared" si="27"/>
        <v>0</v>
      </c>
      <c r="P348" s="72"/>
      <c r="Q348" s="94"/>
    </row>
    <row r="349" spans="1:17" x14ac:dyDescent="0.25">
      <c r="A349" s="39" t="s">
        <v>313</v>
      </c>
      <c r="B349" s="71" t="s">
        <v>922</v>
      </c>
      <c r="D349" s="76" t="str">
        <f t="shared" si="25"/>
        <v>No</v>
      </c>
      <c r="E349" s="91">
        <v>0</v>
      </c>
      <c r="F349" s="91">
        <f>IFERROR(VLOOKUP(A:A,'2023 CEP List'!A:G,7,FALSE),0)</f>
        <v>0</v>
      </c>
      <c r="G349" s="91">
        <f>IFERROR(VLOOKUP(A:A,'2024 CEP List'!A:G,7,FALSE),0)</f>
        <v>0</v>
      </c>
      <c r="H349" s="91">
        <f>IFERROR(VLOOKUP(A:A,'2025 CEP List'!A:G,7,FALSE),0)</f>
        <v>0</v>
      </c>
      <c r="I349" s="91">
        <f>IFERROR(VLOOKUP(A:A,'2026 CEP List'!A:G,7,FALSE),0)</f>
        <v>0</v>
      </c>
      <c r="J349" s="91">
        <f t="shared" si="27"/>
        <v>0</v>
      </c>
      <c r="K349" s="91">
        <f t="shared" si="27"/>
        <v>0</v>
      </c>
      <c r="L349" s="91">
        <f t="shared" si="27"/>
        <v>0</v>
      </c>
      <c r="M349" s="91">
        <f t="shared" si="27"/>
        <v>0</v>
      </c>
      <c r="P349" s="72"/>
      <c r="Q349" s="94"/>
    </row>
    <row r="350" spans="1:17" x14ac:dyDescent="0.25">
      <c r="A350" s="39" t="s">
        <v>314</v>
      </c>
      <c r="B350" s="71" t="s">
        <v>1187</v>
      </c>
      <c r="D350" s="76" t="str">
        <f t="shared" si="25"/>
        <v>No</v>
      </c>
      <c r="E350" s="91">
        <v>0</v>
      </c>
      <c r="F350" s="91">
        <f>IFERROR(VLOOKUP(A:A,'2023 CEP List'!A:G,7,FALSE),0)</f>
        <v>0</v>
      </c>
      <c r="G350" s="91">
        <f>IFERROR(VLOOKUP(A:A,'2024 CEP List'!A:G,7,FALSE),0)</f>
        <v>0</v>
      </c>
      <c r="H350" s="91">
        <f>IFERROR(VLOOKUP(A:A,'2025 CEP List'!A:G,7,FALSE),0)</f>
        <v>0</v>
      </c>
      <c r="I350" s="91">
        <f>IFERROR(VLOOKUP(A:A,'2026 CEP List'!A:G,7,FALSE),0)</f>
        <v>0</v>
      </c>
      <c r="J350" s="91">
        <f t="shared" si="27"/>
        <v>0</v>
      </c>
      <c r="K350" s="91">
        <f t="shared" si="27"/>
        <v>0</v>
      </c>
      <c r="L350" s="91">
        <f t="shared" si="27"/>
        <v>0</v>
      </c>
      <c r="M350" s="91">
        <f t="shared" si="27"/>
        <v>0</v>
      </c>
      <c r="P350" s="72"/>
      <c r="Q350" s="94"/>
    </row>
    <row r="351" spans="1:17" x14ac:dyDescent="0.25">
      <c r="A351" s="39" t="s">
        <v>315</v>
      </c>
      <c r="B351" s="71" t="s">
        <v>924</v>
      </c>
      <c r="D351" s="76" t="str">
        <f t="shared" si="25"/>
        <v>No</v>
      </c>
      <c r="E351" s="91">
        <v>0</v>
      </c>
      <c r="F351" s="91">
        <f>IFERROR(VLOOKUP(A:A,'2023 CEP List'!A:G,7,FALSE),0)</f>
        <v>0</v>
      </c>
      <c r="G351" s="91">
        <f>IFERROR(VLOOKUP(A:A,'2024 CEP List'!A:G,7,FALSE),0)</f>
        <v>0</v>
      </c>
      <c r="H351" s="91">
        <f>IFERROR(VLOOKUP(A:A,'2025 CEP List'!A:G,7,FALSE),0)</f>
        <v>0</v>
      </c>
      <c r="I351" s="91">
        <f>IFERROR(VLOOKUP(A:A,'2026 CEP List'!A:G,7,FALSE),0)</f>
        <v>0</v>
      </c>
      <c r="J351" s="91">
        <f t="shared" si="27"/>
        <v>0</v>
      </c>
      <c r="K351" s="91">
        <f t="shared" si="27"/>
        <v>0</v>
      </c>
      <c r="L351" s="91">
        <f t="shared" si="27"/>
        <v>0</v>
      </c>
      <c r="M351" s="91">
        <f t="shared" si="27"/>
        <v>0</v>
      </c>
      <c r="P351" s="72"/>
      <c r="Q351" s="94"/>
    </row>
    <row r="352" spans="1:17" x14ac:dyDescent="0.25">
      <c r="A352" s="39" t="s">
        <v>316</v>
      </c>
      <c r="B352" s="71" t="s">
        <v>925</v>
      </c>
      <c r="D352" s="76" t="str">
        <f t="shared" si="25"/>
        <v>No</v>
      </c>
      <c r="E352" s="91">
        <v>0</v>
      </c>
      <c r="F352" s="91">
        <f>IFERROR(VLOOKUP(A:A,'2023 CEP List'!A:G,7,FALSE),0)</f>
        <v>0</v>
      </c>
      <c r="G352" s="91">
        <f>IFERROR(VLOOKUP(A:A,'2024 CEP List'!A:G,7,FALSE),0)</f>
        <v>0</v>
      </c>
      <c r="H352" s="91">
        <f>IFERROR(VLOOKUP(A:A,'2025 CEP List'!A:G,7,FALSE),0)</f>
        <v>0</v>
      </c>
      <c r="I352" s="91">
        <f>IFERROR(VLOOKUP(A:A,'2026 CEP List'!A:G,7,FALSE),0)</f>
        <v>0</v>
      </c>
      <c r="J352" s="91">
        <f t="shared" si="27"/>
        <v>0</v>
      </c>
      <c r="K352" s="91">
        <f t="shared" si="27"/>
        <v>0</v>
      </c>
      <c r="L352" s="91">
        <f t="shared" si="27"/>
        <v>0</v>
      </c>
      <c r="M352" s="91">
        <f t="shared" si="27"/>
        <v>0</v>
      </c>
      <c r="P352" s="72"/>
      <c r="Q352" s="94"/>
    </row>
    <row r="353" spans="1:17" x14ac:dyDescent="0.25">
      <c r="A353" s="39" t="s">
        <v>317</v>
      </c>
      <c r="B353" s="71" t="s">
        <v>926</v>
      </c>
      <c r="D353" s="76" t="str">
        <f t="shared" si="25"/>
        <v>No</v>
      </c>
      <c r="E353" s="91">
        <v>0</v>
      </c>
      <c r="F353" s="91">
        <f>IFERROR(VLOOKUP(A:A,'2023 CEP List'!A:G,7,FALSE),0)</f>
        <v>0</v>
      </c>
      <c r="G353" s="91">
        <f>IFERROR(VLOOKUP(A:A,'2024 CEP List'!A:G,7,FALSE),0)</f>
        <v>0</v>
      </c>
      <c r="H353" s="91">
        <f>IFERROR(VLOOKUP(A:A,'2025 CEP List'!A:G,7,FALSE),0)</f>
        <v>0</v>
      </c>
      <c r="I353" s="91">
        <f>IFERROR(VLOOKUP(A:A,'2026 CEP List'!A:G,7,FALSE),0)</f>
        <v>0</v>
      </c>
      <c r="J353" s="91">
        <f t="shared" si="27"/>
        <v>0</v>
      </c>
      <c r="K353" s="91">
        <f t="shared" si="27"/>
        <v>0</v>
      </c>
      <c r="L353" s="91">
        <f t="shared" si="27"/>
        <v>0</v>
      </c>
      <c r="M353" s="91">
        <f t="shared" si="27"/>
        <v>0</v>
      </c>
      <c r="P353" s="72"/>
      <c r="Q353" s="94"/>
    </row>
    <row r="354" spans="1:17" x14ac:dyDescent="0.25">
      <c r="A354" s="39" t="s">
        <v>318</v>
      </c>
      <c r="B354" s="71" t="s">
        <v>927</v>
      </c>
      <c r="D354" s="76" t="str">
        <f t="shared" si="25"/>
        <v>No</v>
      </c>
      <c r="E354" s="91">
        <v>0</v>
      </c>
      <c r="F354" s="91">
        <f>IFERROR(VLOOKUP(A:A,'2023 CEP List'!A:G,7,FALSE),0)</f>
        <v>0</v>
      </c>
      <c r="G354" s="91">
        <f>IFERROR(VLOOKUP(A:A,'2024 CEP List'!A:G,7,FALSE),0)</f>
        <v>0</v>
      </c>
      <c r="H354" s="91">
        <f>IFERROR(VLOOKUP(A:A,'2025 CEP List'!A:G,7,FALSE),0)</f>
        <v>0</v>
      </c>
      <c r="I354" s="91">
        <f>IFERROR(VLOOKUP(A:A,'2026 CEP List'!A:G,7,FALSE),0)</f>
        <v>0</v>
      </c>
      <c r="J354" s="91">
        <f t="shared" si="27"/>
        <v>0</v>
      </c>
      <c r="K354" s="91">
        <f t="shared" si="27"/>
        <v>0</v>
      </c>
      <c r="L354" s="91">
        <f t="shared" si="27"/>
        <v>0</v>
      </c>
      <c r="M354" s="91">
        <f t="shared" si="27"/>
        <v>0</v>
      </c>
      <c r="P354" s="72"/>
      <c r="Q354" s="94"/>
    </row>
    <row r="355" spans="1:17" x14ac:dyDescent="0.25">
      <c r="A355" s="39" t="s">
        <v>319</v>
      </c>
      <c r="B355" s="71" t="s">
        <v>928</v>
      </c>
      <c r="D355" s="76" t="str">
        <f t="shared" si="25"/>
        <v>No</v>
      </c>
      <c r="E355" s="91">
        <v>0</v>
      </c>
      <c r="F355" s="91">
        <f>IFERROR(VLOOKUP(A:A,'2023 CEP List'!A:G,7,FALSE),0)</f>
        <v>0</v>
      </c>
      <c r="G355" s="91">
        <f>IFERROR(VLOOKUP(A:A,'2024 CEP List'!A:G,7,FALSE),0)</f>
        <v>0</v>
      </c>
      <c r="H355" s="91">
        <f>IFERROR(VLOOKUP(A:A,'2025 CEP List'!A:G,7,FALSE),0)</f>
        <v>0</v>
      </c>
      <c r="I355" s="91">
        <f>IFERROR(VLOOKUP(A:A,'2026 CEP List'!A:G,7,FALSE),0)</f>
        <v>0</v>
      </c>
      <c r="J355" s="91">
        <f t="shared" si="27"/>
        <v>0</v>
      </c>
      <c r="K355" s="91">
        <f t="shared" si="27"/>
        <v>0</v>
      </c>
      <c r="L355" s="91">
        <f t="shared" si="27"/>
        <v>0</v>
      </c>
      <c r="M355" s="91">
        <f t="shared" si="27"/>
        <v>0</v>
      </c>
      <c r="P355" s="72"/>
      <c r="Q355" s="94"/>
    </row>
    <row r="356" spans="1:17" x14ac:dyDescent="0.25">
      <c r="A356" s="39" t="s">
        <v>320</v>
      </c>
      <c r="B356" s="71" t="s">
        <v>929</v>
      </c>
      <c r="D356" s="76" t="str">
        <f t="shared" si="25"/>
        <v>No</v>
      </c>
      <c r="E356" s="91">
        <v>0</v>
      </c>
      <c r="F356" s="91">
        <f>IFERROR(VLOOKUP(A:A,'2023 CEP List'!A:G,7,FALSE),0)</f>
        <v>0</v>
      </c>
      <c r="G356" s="91">
        <f>IFERROR(VLOOKUP(A:A,'2024 CEP List'!A:G,7,FALSE),0)</f>
        <v>0</v>
      </c>
      <c r="H356" s="91">
        <f>IFERROR(VLOOKUP(A:A,'2025 CEP List'!A:G,7,FALSE),0)</f>
        <v>0</v>
      </c>
      <c r="I356" s="91">
        <f>IFERROR(VLOOKUP(A:A,'2026 CEP List'!A:G,7,FALSE),0)</f>
        <v>0</v>
      </c>
      <c r="J356" s="91">
        <f t="shared" si="27"/>
        <v>0</v>
      </c>
      <c r="K356" s="91">
        <f t="shared" si="27"/>
        <v>0</v>
      </c>
      <c r="L356" s="91">
        <f t="shared" si="27"/>
        <v>0</v>
      </c>
      <c r="M356" s="91">
        <f t="shared" si="27"/>
        <v>0</v>
      </c>
      <c r="P356" s="72"/>
      <c r="Q356" s="94"/>
    </row>
    <row r="357" spans="1:17" x14ac:dyDescent="0.25">
      <c r="A357" s="39" t="s">
        <v>321</v>
      </c>
      <c r="B357" s="71" t="s">
        <v>930</v>
      </c>
      <c r="D357" s="76" t="str">
        <f t="shared" si="25"/>
        <v>No</v>
      </c>
      <c r="E357" s="91">
        <v>0</v>
      </c>
      <c r="F357" s="91">
        <f>IFERROR(VLOOKUP(A:A,'2023 CEP List'!A:G,7,FALSE),0)</f>
        <v>0</v>
      </c>
      <c r="G357" s="91">
        <f>IFERROR(VLOOKUP(A:A,'2024 CEP List'!A:G,7,FALSE),0)</f>
        <v>0</v>
      </c>
      <c r="H357" s="91">
        <f>IFERROR(VLOOKUP(A:A,'2025 CEP List'!A:G,7,FALSE),0)</f>
        <v>0</v>
      </c>
      <c r="I357" s="91">
        <f>IFERROR(VLOOKUP(A:A,'2026 CEP List'!A:G,7,FALSE),0)</f>
        <v>0</v>
      </c>
      <c r="J357" s="91">
        <f t="shared" si="27"/>
        <v>0</v>
      </c>
      <c r="K357" s="91">
        <f t="shared" si="27"/>
        <v>0</v>
      </c>
      <c r="L357" s="91">
        <f t="shared" si="27"/>
        <v>0</v>
      </c>
      <c r="M357" s="91">
        <f t="shared" si="27"/>
        <v>0</v>
      </c>
      <c r="P357" s="72"/>
      <c r="Q357" s="94"/>
    </row>
    <row r="358" spans="1:17" x14ac:dyDescent="0.25">
      <c r="A358" s="39" t="s">
        <v>322</v>
      </c>
      <c r="B358" s="71" t="s">
        <v>931</v>
      </c>
      <c r="C358" s="76">
        <v>2017</v>
      </c>
      <c r="D358" s="76" t="str">
        <f t="shared" si="25"/>
        <v>No</v>
      </c>
      <c r="E358" s="91">
        <v>0.62170000000000003</v>
      </c>
      <c r="F358" s="91">
        <f>IFERROR(VLOOKUP(A:A,'2023 CEP List'!A:G,7,FALSE),0)</f>
        <v>0</v>
      </c>
      <c r="G358" s="91">
        <f>IFERROR(VLOOKUP(A:A,'2024 CEP List'!A:G,7,FALSE),0)</f>
        <v>0</v>
      </c>
      <c r="H358" s="91">
        <f>IFERROR(VLOOKUP(A:A,'2025 CEP List'!A:G,7,FALSE),0)</f>
        <v>0</v>
      </c>
      <c r="I358" s="91">
        <f>IFERROR(VLOOKUP(A:A,'2026 CEP List'!A:G,7,FALSE),0)</f>
        <v>0</v>
      </c>
      <c r="J358" s="91">
        <f t="shared" si="27"/>
        <v>0</v>
      </c>
      <c r="K358" s="91">
        <f t="shared" si="27"/>
        <v>0</v>
      </c>
      <c r="L358" s="91">
        <f t="shared" si="27"/>
        <v>0</v>
      </c>
      <c r="M358" s="91">
        <f t="shared" si="27"/>
        <v>0</v>
      </c>
      <c r="P358" s="72"/>
      <c r="Q358" s="94"/>
    </row>
    <row r="359" spans="1:17" x14ac:dyDescent="0.25">
      <c r="A359" s="39" t="s">
        <v>323</v>
      </c>
      <c r="B359" s="71" t="s">
        <v>932</v>
      </c>
      <c r="D359" s="76" t="str">
        <f t="shared" si="25"/>
        <v>No</v>
      </c>
      <c r="E359" s="91">
        <v>0</v>
      </c>
      <c r="F359" s="91">
        <f>IFERROR(VLOOKUP(A:A,'2023 CEP List'!A:G,7,FALSE),0)</f>
        <v>0</v>
      </c>
      <c r="G359" s="91">
        <f>IFERROR(VLOOKUP(A:A,'2024 CEP List'!A:G,7,FALSE),0)</f>
        <v>0</v>
      </c>
      <c r="H359" s="91">
        <f>IFERROR(VLOOKUP(A:A,'2025 CEP List'!A:G,7,FALSE),0)</f>
        <v>0</v>
      </c>
      <c r="I359" s="91">
        <f>IFERROR(VLOOKUP(A:A,'2026 CEP List'!A:G,7,FALSE),0)</f>
        <v>0</v>
      </c>
      <c r="J359" s="91">
        <f t="shared" si="27"/>
        <v>0</v>
      </c>
      <c r="K359" s="91">
        <f t="shared" si="27"/>
        <v>0</v>
      </c>
      <c r="L359" s="91">
        <f t="shared" si="27"/>
        <v>0</v>
      </c>
      <c r="M359" s="91">
        <f t="shared" si="27"/>
        <v>0</v>
      </c>
      <c r="P359" s="72"/>
      <c r="Q359" s="94"/>
    </row>
    <row r="360" spans="1:17" x14ac:dyDescent="0.25">
      <c r="A360" s="39" t="s">
        <v>324</v>
      </c>
      <c r="B360" s="71" t="s">
        <v>933</v>
      </c>
      <c r="D360" s="76" t="str">
        <f t="shared" si="25"/>
        <v>No</v>
      </c>
      <c r="E360" s="91">
        <v>0</v>
      </c>
      <c r="F360" s="91">
        <f>IFERROR(VLOOKUP(A:A,'2023 CEP List'!A:G,7,FALSE),0)</f>
        <v>0</v>
      </c>
      <c r="G360" s="91">
        <f>IFERROR(VLOOKUP(A:A,'2024 CEP List'!A:G,7,FALSE),0)</f>
        <v>0</v>
      </c>
      <c r="H360" s="91">
        <f>IFERROR(VLOOKUP(A:A,'2025 CEP List'!A:G,7,FALSE),0)</f>
        <v>0</v>
      </c>
      <c r="I360" s="91">
        <f>IFERROR(VLOOKUP(A:A,'2026 CEP List'!A:G,7,FALSE),0)</f>
        <v>0</v>
      </c>
      <c r="J360" s="91">
        <f t="shared" si="27"/>
        <v>0</v>
      </c>
      <c r="K360" s="91">
        <f t="shared" si="27"/>
        <v>0</v>
      </c>
      <c r="L360" s="91">
        <f t="shared" si="27"/>
        <v>0</v>
      </c>
      <c r="M360" s="91">
        <f t="shared" si="27"/>
        <v>0</v>
      </c>
      <c r="P360" s="72"/>
      <c r="Q360" s="94"/>
    </row>
    <row r="361" spans="1:17" x14ac:dyDescent="0.25">
      <c r="A361" s="39" t="s">
        <v>325</v>
      </c>
      <c r="B361" s="71" t="s">
        <v>934</v>
      </c>
      <c r="D361" s="76" t="str">
        <f t="shared" si="25"/>
        <v>No</v>
      </c>
      <c r="E361" s="91">
        <v>0</v>
      </c>
      <c r="F361" s="91">
        <f>IFERROR(VLOOKUP(A:A,'2023 CEP List'!A:G,7,FALSE),0)</f>
        <v>0</v>
      </c>
      <c r="G361" s="91">
        <f>IFERROR(VLOOKUP(A:A,'2024 CEP List'!A:G,7,FALSE),0)</f>
        <v>0</v>
      </c>
      <c r="H361" s="91">
        <f>IFERROR(VLOOKUP(A:A,'2025 CEP List'!A:G,7,FALSE),0)</f>
        <v>0</v>
      </c>
      <c r="I361" s="91">
        <f>IFERROR(VLOOKUP(A:A,'2026 CEP List'!A:G,7,FALSE),0)</f>
        <v>0</v>
      </c>
      <c r="J361" s="91">
        <f t="shared" si="27"/>
        <v>0</v>
      </c>
      <c r="K361" s="91">
        <f t="shared" si="27"/>
        <v>0</v>
      </c>
      <c r="L361" s="91">
        <f t="shared" si="27"/>
        <v>0</v>
      </c>
      <c r="M361" s="91">
        <f t="shared" si="27"/>
        <v>0</v>
      </c>
      <c r="P361" s="72"/>
      <c r="Q361" s="94"/>
    </row>
    <row r="362" spans="1:17" x14ac:dyDescent="0.25">
      <c r="A362" s="39" t="s">
        <v>326</v>
      </c>
      <c r="B362" s="71" t="s">
        <v>935</v>
      </c>
      <c r="D362" s="76" t="str">
        <f t="shared" si="25"/>
        <v>Yes</v>
      </c>
      <c r="E362" s="91">
        <v>0</v>
      </c>
      <c r="F362" s="91">
        <f>IFERROR(VLOOKUP(A:A,'2023 CEP List'!A:G,7,FALSE),0)</f>
        <v>0</v>
      </c>
      <c r="G362" s="91">
        <f>IFERROR(VLOOKUP(A:A,'2024 CEP List'!A:G,7,FALSE),0)</f>
        <v>0</v>
      </c>
      <c r="H362" s="91">
        <f>IFERROR(VLOOKUP(A:A,'2025 CEP List'!A:G,7,FALSE),0)</f>
        <v>0.61709999999999998</v>
      </c>
      <c r="I362" s="91">
        <f>IFERROR(VLOOKUP(A:A,'2026 CEP List'!A:G,7,FALSE),0)</f>
        <v>0.61709999999999998</v>
      </c>
      <c r="J362" s="91">
        <f t="shared" si="27"/>
        <v>0.61709999999999998</v>
      </c>
      <c r="K362" s="91">
        <f t="shared" si="27"/>
        <v>0.61709999999999998</v>
      </c>
      <c r="L362" s="91">
        <f t="shared" si="27"/>
        <v>0.61709999999999998</v>
      </c>
      <c r="M362" s="91">
        <f t="shared" si="27"/>
        <v>0.61709999999999998</v>
      </c>
      <c r="P362" s="72"/>
      <c r="Q362" s="94"/>
    </row>
    <row r="363" spans="1:17" x14ac:dyDescent="0.25">
      <c r="A363" s="39" t="s">
        <v>327</v>
      </c>
      <c r="B363" s="71" t="s">
        <v>936</v>
      </c>
      <c r="D363" s="76" t="str">
        <f t="shared" si="25"/>
        <v>No</v>
      </c>
      <c r="E363" s="91">
        <v>0</v>
      </c>
      <c r="F363" s="91">
        <f>IFERROR(VLOOKUP(A:A,'2023 CEP List'!A:G,7,FALSE),0)</f>
        <v>0</v>
      </c>
      <c r="G363" s="91">
        <f>IFERROR(VLOOKUP(A:A,'2024 CEP List'!A:G,7,FALSE),0)</f>
        <v>0</v>
      </c>
      <c r="H363" s="91">
        <f>IFERROR(VLOOKUP(A:A,'2025 CEP List'!A:G,7,FALSE),0)</f>
        <v>0</v>
      </c>
      <c r="I363" s="91">
        <f>IFERROR(VLOOKUP(A:A,'2026 CEP List'!A:G,7,FALSE),0)</f>
        <v>0</v>
      </c>
      <c r="J363" s="91">
        <f t="shared" si="27"/>
        <v>0</v>
      </c>
      <c r="K363" s="91">
        <f t="shared" si="27"/>
        <v>0</v>
      </c>
      <c r="L363" s="91">
        <f t="shared" si="27"/>
        <v>0</v>
      </c>
      <c r="M363" s="91">
        <f t="shared" si="27"/>
        <v>0</v>
      </c>
      <c r="P363" s="72"/>
      <c r="Q363" s="94"/>
    </row>
    <row r="364" spans="1:17" x14ac:dyDescent="0.25">
      <c r="A364" s="39" t="s">
        <v>328</v>
      </c>
      <c r="B364" s="71" t="s">
        <v>937</v>
      </c>
      <c r="D364" s="76" t="str">
        <f t="shared" si="25"/>
        <v>No</v>
      </c>
      <c r="E364" s="91">
        <v>0</v>
      </c>
      <c r="F364" s="91">
        <f>IFERROR(VLOOKUP(A:A,'2023 CEP List'!A:G,7,FALSE),0)</f>
        <v>0</v>
      </c>
      <c r="G364" s="91">
        <f>IFERROR(VLOOKUP(A:A,'2024 CEP List'!A:G,7,FALSE),0)</f>
        <v>0</v>
      </c>
      <c r="H364" s="91">
        <f>IFERROR(VLOOKUP(A:A,'2025 CEP List'!A:G,7,FALSE),0)</f>
        <v>0</v>
      </c>
      <c r="I364" s="91">
        <f>IFERROR(VLOOKUP(A:A,'2026 CEP List'!A:G,7,FALSE),0)</f>
        <v>0</v>
      </c>
      <c r="J364" s="91">
        <f t="shared" ref="J364:M379" si="28">I364</f>
        <v>0</v>
      </c>
      <c r="K364" s="91">
        <f t="shared" si="28"/>
        <v>0</v>
      </c>
      <c r="L364" s="91">
        <f t="shared" si="28"/>
        <v>0</v>
      </c>
      <c r="M364" s="91">
        <f t="shared" si="28"/>
        <v>0</v>
      </c>
      <c r="P364" s="72"/>
      <c r="Q364" s="94"/>
    </row>
    <row r="365" spans="1:17" x14ac:dyDescent="0.25">
      <c r="A365" s="39" t="s">
        <v>544</v>
      </c>
      <c r="B365" s="71" t="s">
        <v>938</v>
      </c>
      <c r="D365" s="76" t="str">
        <f t="shared" si="25"/>
        <v>No</v>
      </c>
      <c r="E365" s="91">
        <v>0</v>
      </c>
      <c r="F365" s="91">
        <f>IFERROR(VLOOKUP(A:A,'2023 CEP List'!A:G,7,FALSE),0)</f>
        <v>0</v>
      </c>
      <c r="G365" s="91">
        <f>IFERROR(VLOOKUP(A:A,'2024 CEP List'!A:G,7,FALSE),0)</f>
        <v>0</v>
      </c>
      <c r="H365" s="91">
        <f>IFERROR(VLOOKUP(A:A,'2025 CEP List'!A:G,7,FALSE),0)</f>
        <v>0</v>
      </c>
      <c r="I365" s="91">
        <f>IFERROR(VLOOKUP(A:A,'2026 CEP List'!A:G,7,FALSE),0)</f>
        <v>0</v>
      </c>
      <c r="J365" s="91">
        <f t="shared" si="28"/>
        <v>0</v>
      </c>
      <c r="K365" s="91">
        <f t="shared" si="28"/>
        <v>0</v>
      </c>
      <c r="L365" s="91">
        <f t="shared" si="28"/>
        <v>0</v>
      </c>
      <c r="M365" s="91">
        <f t="shared" si="28"/>
        <v>0</v>
      </c>
      <c r="P365" s="72"/>
      <c r="Q365" s="94"/>
    </row>
    <row r="366" spans="1:17" x14ac:dyDescent="0.25">
      <c r="A366" s="39" t="s">
        <v>329</v>
      </c>
      <c r="B366" s="71" t="s">
        <v>939</v>
      </c>
      <c r="D366" s="76" t="str">
        <f t="shared" si="25"/>
        <v>No</v>
      </c>
      <c r="E366" s="91">
        <v>0</v>
      </c>
      <c r="F366" s="91">
        <f>IFERROR(VLOOKUP(A:A,'2023 CEP List'!A:G,7,FALSE),0)</f>
        <v>0</v>
      </c>
      <c r="G366" s="91">
        <f>IFERROR(VLOOKUP(A:A,'2024 CEP List'!A:G,7,FALSE),0)</f>
        <v>0</v>
      </c>
      <c r="H366" s="91">
        <f>IFERROR(VLOOKUP(A:A,'2025 CEP List'!A:G,7,FALSE),0)</f>
        <v>0</v>
      </c>
      <c r="I366" s="91">
        <f>IFERROR(VLOOKUP(A:A,'2026 CEP List'!A:G,7,FALSE),0)</f>
        <v>0</v>
      </c>
      <c r="J366" s="91">
        <f t="shared" si="28"/>
        <v>0</v>
      </c>
      <c r="K366" s="91">
        <f t="shared" si="28"/>
        <v>0</v>
      </c>
      <c r="L366" s="91">
        <f t="shared" si="28"/>
        <v>0</v>
      </c>
      <c r="M366" s="91">
        <f t="shared" si="28"/>
        <v>0</v>
      </c>
      <c r="P366" s="72"/>
      <c r="Q366" s="94"/>
    </row>
    <row r="367" spans="1:17" x14ac:dyDescent="0.25">
      <c r="A367" s="39" t="s">
        <v>330</v>
      </c>
      <c r="B367" s="71" t="s">
        <v>940</v>
      </c>
      <c r="D367" s="76" t="str">
        <f t="shared" si="25"/>
        <v>No</v>
      </c>
      <c r="E367" s="91">
        <v>0</v>
      </c>
      <c r="F367" s="91">
        <f>IFERROR(VLOOKUP(A:A,'2023 CEP List'!A:G,7,FALSE),0)</f>
        <v>0</v>
      </c>
      <c r="G367" s="91">
        <f>IFERROR(VLOOKUP(A:A,'2024 CEP List'!A:G,7,FALSE),0)</f>
        <v>0</v>
      </c>
      <c r="H367" s="91">
        <f>IFERROR(VLOOKUP(A:A,'2025 CEP List'!A:G,7,FALSE),0)</f>
        <v>0</v>
      </c>
      <c r="I367" s="91">
        <f>IFERROR(VLOOKUP(A:A,'2026 CEP List'!A:G,7,FALSE),0)</f>
        <v>0</v>
      </c>
      <c r="J367" s="91">
        <f t="shared" si="28"/>
        <v>0</v>
      </c>
      <c r="K367" s="91">
        <f t="shared" si="28"/>
        <v>0</v>
      </c>
      <c r="L367" s="91">
        <f t="shared" si="28"/>
        <v>0</v>
      </c>
      <c r="M367" s="91">
        <f t="shared" si="28"/>
        <v>0</v>
      </c>
      <c r="P367" s="72"/>
      <c r="Q367" s="94"/>
    </row>
    <row r="368" spans="1:17" x14ac:dyDescent="0.25">
      <c r="A368" s="39" t="s">
        <v>331</v>
      </c>
      <c r="B368" s="71" t="s">
        <v>941</v>
      </c>
      <c r="D368" s="76" t="str">
        <f t="shared" si="25"/>
        <v>No</v>
      </c>
      <c r="E368" s="91">
        <v>0</v>
      </c>
      <c r="F368" s="91">
        <f>IFERROR(VLOOKUP(A:A,'2023 CEP List'!A:G,7,FALSE),0)</f>
        <v>0</v>
      </c>
      <c r="G368" s="91">
        <f>IFERROR(VLOOKUP(A:A,'2024 CEP List'!A:G,7,FALSE),0)</f>
        <v>0</v>
      </c>
      <c r="H368" s="91">
        <f>IFERROR(VLOOKUP(A:A,'2025 CEP List'!A:G,7,FALSE),0)</f>
        <v>0</v>
      </c>
      <c r="I368" s="91">
        <f>IFERROR(VLOOKUP(A:A,'2026 CEP List'!A:G,7,FALSE),0)</f>
        <v>0</v>
      </c>
      <c r="J368" s="91">
        <f t="shared" si="28"/>
        <v>0</v>
      </c>
      <c r="K368" s="91">
        <f t="shared" si="28"/>
        <v>0</v>
      </c>
      <c r="L368" s="91">
        <f t="shared" si="28"/>
        <v>0</v>
      </c>
      <c r="M368" s="91">
        <f t="shared" si="28"/>
        <v>0</v>
      </c>
      <c r="P368" s="72"/>
      <c r="Q368" s="94"/>
    </row>
    <row r="369" spans="1:17" x14ac:dyDescent="0.25">
      <c r="A369" s="39" t="s">
        <v>332</v>
      </c>
      <c r="B369" s="71" t="s">
        <v>942</v>
      </c>
      <c r="C369" s="76">
        <v>2015</v>
      </c>
      <c r="D369" s="76" t="str">
        <f t="shared" si="25"/>
        <v>Yes</v>
      </c>
      <c r="E369" s="91">
        <v>0.86439999999999995</v>
      </c>
      <c r="F369" s="91">
        <f>IFERROR(VLOOKUP(A:A,'2023 CEP List'!A:G,7,FALSE),0)</f>
        <v>0.86439999999999995</v>
      </c>
      <c r="G369" s="91">
        <f>IFERROR(VLOOKUP(A:A,'2024 CEP List'!A:G,7,FALSE),0)</f>
        <v>0.86439999999999995</v>
      </c>
      <c r="H369" s="91">
        <f>IFERROR(VLOOKUP(A:A,'2025 CEP List'!A:G,7,FALSE),0)</f>
        <v>0.86439999999999995</v>
      </c>
      <c r="I369" s="91">
        <f>IFERROR(VLOOKUP(A:A,'2026 CEP List'!A:G,7,FALSE),0)</f>
        <v>0.86439999999999995</v>
      </c>
      <c r="J369" s="91">
        <f t="shared" si="28"/>
        <v>0.86439999999999995</v>
      </c>
      <c r="K369" s="91">
        <f t="shared" si="28"/>
        <v>0.86439999999999995</v>
      </c>
      <c r="L369" s="91">
        <f t="shared" si="28"/>
        <v>0.86439999999999995</v>
      </c>
      <c r="M369" s="91">
        <f t="shared" si="28"/>
        <v>0.86439999999999995</v>
      </c>
      <c r="P369" s="72"/>
      <c r="Q369" s="94"/>
    </row>
    <row r="370" spans="1:17" x14ac:dyDescent="0.25">
      <c r="A370" s="39" t="s">
        <v>333</v>
      </c>
      <c r="B370" s="71" t="s">
        <v>943</v>
      </c>
      <c r="C370" s="76">
        <v>2016</v>
      </c>
      <c r="D370" s="76" t="str">
        <f t="shared" si="25"/>
        <v>Yes</v>
      </c>
      <c r="E370" s="91">
        <v>0.96599999999999997</v>
      </c>
      <c r="F370" s="91">
        <f>IFERROR(VLOOKUP(A:A,'2023 CEP List'!A:G,7,FALSE),0)</f>
        <v>0.96599999999999997</v>
      </c>
      <c r="G370" s="91">
        <f>IFERROR(VLOOKUP(A:A,'2024 CEP List'!A:G,7,FALSE),0)</f>
        <v>0.96599999999999997</v>
      </c>
      <c r="H370" s="91">
        <f>IFERROR(VLOOKUP(A:A,'2025 CEP List'!A:G,7,FALSE),0)</f>
        <v>0.96599999999999997</v>
      </c>
      <c r="I370" s="91">
        <f>IFERROR(VLOOKUP(A:A,'2026 CEP List'!A:G,7,FALSE),0)</f>
        <v>0.96599999999999997</v>
      </c>
      <c r="J370" s="91">
        <f t="shared" si="28"/>
        <v>0.96599999999999997</v>
      </c>
      <c r="K370" s="91">
        <f t="shared" si="28"/>
        <v>0.96599999999999997</v>
      </c>
      <c r="L370" s="91">
        <f t="shared" si="28"/>
        <v>0.96599999999999997</v>
      </c>
      <c r="M370" s="91">
        <f t="shared" si="28"/>
        <v>0.96599999999999997</v>
      </c>
      <c r="P370" s="72"/>
      <c r="Q370" s="94"/>
    </row>
    <row r="371" spans="1:17" x14ac:dyDescent="0.25">
      <c r="A371" s="39" t="s">
        <v>334</v>
      </c>
      <c r="B371" s="71" t="s">
        <v>944</v>
      </c>
      <c r="C371" s="76">
        <v>2015</v>
      </c>
      <c r="D371" s="76" t="str">
        <f t="shared" si="25"/>
        <v>Yes</v>
      </c>
      <c r="E371" s="91">
        <v>0</v>
      </c>
      <c r="F371" s="91">
        <f>IFERROR(VLOOKUP(A:A,'2023 CEP List'!A:G,7,FALSE),0)</f>
        <v>1.1029</v>
      </c>
      <c r="G371" s="91">
        <f>IFERROR(VLOOKUP(A:A,'2024 CEP List'!A:G,7,FALSE),0)</f>
        <v>1.1029</v>
      </c>
      <c r="H371" s="91">
        <f>IFERROR(VLOOKUP(A:A,'2025 CEP List'!A:G,7,FALSE),0)</f>
        <v>1.1029</v>
      </c>
      <c r="I371" s="91">
        <f>IFERROR(VLOOKUP(A:A,'2026 CEP List'!A:G,7,FALSE),0)</f>
        <v>1.1029</v>
      </c>
      <c r="J371" s="91">
        <f t="shared" si="28"/>
        <v>1.1029</v>
      </c>
      <c r="K371" s="91">
        <f t="shared" si="28"/>
        <v>1.1029</v>
      </c>
      <c r="L371" s="91">
        <f t="shared" si="28"/>
        <v>1.1029</v>
      </c>
      <c r="M371" s="91">
        <f t="shared" si="28"/>
        <v>1.1029</v>
      </c>
      <c r="P371" s="72"/>
      <c r="Q371" s="94"/>
    </row>
    <row r="372" spans="1:17" x14ac:dyDescent="0.25">
      <c r="A372" s="39" t="s">
        <v>545</v>
      </c>
      <c r="B372" s="71" t="s">
        <v>945</v>
      </c>
      <c r="C372" s="76">
        <v>2023</v>
      </c>
      <c r="D372" s="76" t="str">
        <f t="shared" si="25"/>
        <v>Yes</v>
      </c>
      <c r="E372" s="91">
        <v>0</v>
      </c>
      <c r="F372" s="91">
        <f>IFERROR(VLOOKUP(A:A,'2023 CEP List'!A:G,7,FALSE),0)</f>
        <v>0.4546</v>
      </c>
      <c r="G372" s="91">
        <f>IFERROR(VLOOKUP(A:A,'2024 CEP List'!A:G,7,FALSE),0)</f>
        <v>0.4546</v>
      </c>
      <c r="H372" s="91">
        <f>IFERROR(VLOOKUP(A:A,'2025 CEP List'!A:G,7,FALSE),0)</f>
        <v>0.4546</v>
      </c>
      <c r="I372" s="91">
        <f>IFERROR(VLOOKUP(A:A,'2026 CEP List'!A:G,7,FALSE),0)</f>
        <v>0.4546</v>
      </c>
      <c r="J372" s="91">
        <f t="shared" si="28"/>
        <v>0.4546</v>
      </c>
      <c r="K372" s="91">
        <f t="shared" si="28"/>
        <v>0.4546</v>
      </c>
      <c r="L372" s="91">
        <f t="shared" si="28"/>
        <v>0.4546</v>
      </c>
      <c r="M372" s="91">
        <f t="shared" si="28"/>
        <v>0.4546</v>
      </c>
      <c r="P372" s="72"/>
      <c r="Q372" s="94"/>
    </row>
    <row r="373" spans="1:17" x14ac:dyDescent="0.25">
      <c r="A373" s="39" t="s">
        <v>335</v>
      </c>
      <c r="B373" s="71" t="s">
        <v>946</v>
      </c>
      <c r="D373" s="76" t="str">
        <f t="shared" si="25"/>
        <v>No</v>
      </c>
      <c r="E373" s="91">
        <v>0</v>
      </c>
      <c r="F373" s="91">
        <f>IFERROR(VLOOKUP(A:A,'2023 CEP List'!A:G,7,FALSE),0)</f>
        <v>0</v>
      </c>
      <c r="G373" s="91">
        <f>IFERROR(VLOOKUP(A:A,'2024 CEP List'!A:G,7,FALSE),0)</f>
        <v>0</v>
      </c>
      <c r="H373" s="91">
        <f>IFERROR(VLOOKUP(A:A,'2025 CEP List'!A:G,7,FALSE),0)</f>
        <v>0</v>
      </c>
      <c r="I373" s="91">
        <f>IFERROR(VLOOKUP(A:A,'2026 CEP List'!A:G,7,FALSE),0)</f>
        <v>0</v>
      </c>
      <c r="J373" s="91">
        <f t="shared" si="28"/>
        <v>0</v>
      </c>
      <c r="K373" s="91">
        <f t="shared" si="28"/>
        <v>0</v>
      </c>
      <c r="L373" s="91">
        <f t="shared" si="28"/>
        <v>0</v>
      </c>
      <c r="M373" s="91">
        <f t="shared" si="28"/>
        <v>0</v>
      </c>
      <c r="P373" s="72"/>
      <c r="Q373" s="94"/>
    </row>
    <row r="374" spans="1:17" x14ac:dyDescent="0.25">
      <c r="A374" s="39" t="s">
        <v>336</v>
      </c>
      <c r="B374" s="71" t="s">
        <v>947</v>
      </c>
      <c r="C374" s="76">
        <v>2015</v>
      </c>
      <c r="D374" s="76" t="str">
        <f t="shared" si="25"/>
        <v>Yes</v>
      </c>
      <c r="E374" s="91">
        <v>0.69779999999999998</v>
      </c>
      <c r="F374" s="91">
        <f>IFERROR(VLOOKUP(A:A,'2023 CEP List'!A:G,7,FALSE),0)</f>
        <v>0.69779999999999998</v>
      </c>
      <c r="G374" s="91">
        <f>IFERROR(VLOOKUP(A:A,'2024 CEP List'!A:G,7,FALSE),0)</f>
        <v>0.69779999999999998</v>
      </c>
      <c r="H374" s="91">
        <f>IFERROR(VLOOKUP(A:A,'2025 CEP List'!A:G,7,FALSE),0)</f>
        <v>0.69779999999999998</v>
      </c>
      <c r="I374" s="91">
        <f>IFERROR(VLOOKUP(A:A,'2026 CEP List'!A:G,7,FALSE),0)</f>
        <v>0.69779999999999998</v>
      </c>
      <c r="J374" s="91">
        <f t="shared" si="28"/>
        <v>0.69779999999999998</v>
      </c>
      <c r="K374" s="91">
        <f t="shared" si="28"/>
        <v>0.69779999999999998</v>
      </c>
      <c r="L374" s="91">
        <f t="shared" si="28"/>
        <v>0.69779999999999998</v>
      </c>
      <c r="M374" s="91">
        <f t="shared" si="28"/>
        <v>0.69779999999999998</v>
      </c>
      <c r="P374" s="72"/>
      <c r="Q374" s="94"/>
    </row>
    <row r="375" spans="1:17" x14ac:dyDescent="0.25">
      <c r="A375" s="39" t="s">
        <v>337</v>
      </c>
      <c r="B375" s="71" t="s">
        <v>948</v>
      </c>
      <c r="D375" s="76" t="str">
        <f t="shared" si="25"/>
        <v>Yes</v>
      </c>
      <c r="E375" s="91">
        <v>0</v>
      </c>
      <c r="F375" s="91">
        <f>IFERROR(VLOOKUP(A:A,'2023 CEP List'!A:G,7,FALSE),0)</f>
        <v>0</v>
      </c>
      <c r="G375" s="91">
        <f>IFERROR(VLOOKUP(A:A,'2024 CEP List'!A:G,7,FALSE),0)</f>
        <v>0</v>
      </c>
      <c r="H375" s="91">
        <f>IFERROR(VLOOKUP(A:A,'2025 CEP List'!A:G,7,FALSE),0)</f>
        <v>0</v>
      </c>
      <c r="I375" s="91">
        <f>IFERROR(VLOOKUP(A:A,'2026 CEP List'!A:G,7,FALSE),0)</f>
        <v>0.72709999999999997</v>
      </c>
      <c r="J375" s="91">
        <f t="shared" si="28"/>
        <v>0.72709999999999997</v>
      </c>
      <c r="K375" s="91">
        <f t="shared" si="28"/>
        <v>0.72709999999999997</v>
      </c>
      <c r="L375" s="91">
        <f t="shared" si="28"/>
        <v>0.72709999999999997</v>
      </c>
      <c r="M375" s="91">
        <f t="shared" si="28"/>
        <v>0.72709999999999997</v>
      </c>
      <c r="P375" s="72"/>
      <c r="Q375" s="94"/>
    </row>
    <row r="376" spans="1:17" x14ac:dyDescent="0.25">
      <c r="A376" s="39" t="s">
        <v>338</v>
      </c>
      <c r="B376" s="71" t="s">
        <v>949</v>
      </c>
      <c r="C376" s="76">
        <v>2015</v>
      </c>
      <c r="D376" s="76" t="str">
        <f t="shared" si="25"/>
        <v>Yes</v>
      </c>
      <c r="E376" s="91">
        <v>0.77810000000000001</v>
      </c>
      <c r="F376" s="91">
        <f>IFERROR(VLOOKUP(A:A,'2023 CEP List'!A:G,7,FALSE),0)</f>
        <v>0.77810000000000001</v>
      </c>
      <c r="G376" s="91">
        <f>IFERROR(VLOOKUP(A:A,'2024 CEP List'!A:G,7,FALSE),0)</f>
        <v>0.77810000000000001</v>
      </c>
      <c r="H376" s="91">
        <f>IFERROR(VLOOKUP(A:A,'2025 CEP List'!A:G,7,FALSE),0)</f>
        <v>0.77810000000000001</v>
      </c>
      <c r="I376" s="91">
        <f>IFERROR(VLOOKUP(A:A,'2026 CEP List'!A:G,7,FALSE),0)</f>
        <v>0.77810000000000001</v>
      </c>
      <c r="J376" s="91">
        <f t="shared" si="28"/>
        <v>0.77810000000000001</v>
      </c>
      <c r="K376" s="91">
        <f t="shared" si="28"/>
        <v>0.77810000000000001</v>
      </c>
      <c r="L376" s="91">
        <f t="shared" si="28"/>
        <v>0.77810000000000001</v>
      </c>
      <c r="M376" s="91">
        <f t="shared" si="28"/>
        <v>0.77810000000000001</v>
      </c>
      <c r="P376" s="72"/>
      <c r="Q376" s="94"/>
    </row>
    <row r="377" spans="1:17" x14ac:dyDescent="0.25">
      <c r="A377" s="39" t="s">
        <v>339</v>
      </c>
      <c r="B377" s="71" t="s">
        <v>950</v>
      </c>
      <c r="D377" s="76" t="str">
        <f t="shared" si="25"/>
        <v>No</v>
      </c>
      <c r="E377" s="91">
        <v>0</v>
      </c>
      <c r="F377" s="91">
        <f>IFERROR(VLOOKUP(A:A,'2023 CEP List'!A:G,7,FALSE),0)</f>
        <v>0</v>
      </c>
      <c r="G377" s="91">
        <f>IFERROR(VLOOKUP(A:A,'2024 CEP List'!A:G,7,FALSE),0)</f>
        <v>0</v>
      </c>
      <c r="H377" s="91">
        <f>IFERROR(VLOOKUP(A:A,'2025 CEP List'!A:G,7,FALSE),0)</f>
        <v>0</v>
      </c>
      <c r="I377" s="91">
        <f>IFERROR(VLOOKUP(A:A,'2026 CEP List'!A:G,7,FALSE),0)</f>
        <v>0</v>
      </c>
      <c r="J377" s="91">
        <f t="shared" si="28"/>
        <v>0</v>
      </c>
      <c r="K377" s="91">
        <f t="shared" si="28"/>
        <v>0</v>
      </c>
      <c r="L377" s="91">
        <f t="shared" si="28"/>
        <v>0</v>
      </c>
      <c r="M377" s="91">
        <f t="shared" si="28"/>
        <v>0</v>
      </c>
      <c r="P377" s="72"/>
      <c r="Q377" s="94"/>
    </row>
    <row r="378" spans="1:17" x14ac:dyDescent="0.25">
      <c r="A378" s="39" t="s">
        <v>546</v>
      </c>
      <c r="B378" s="71" t="s">
        <v>951</v>
      </c>
      <c r="D378" s="76" t="str">
        <f t="shared" si="25"/>
        <v>No</v>
      </c>
      <c r="E378" s="91">
        <v>0</v>
      </c>
      <c r="F378" s="91">
        <f>IFERROR(VLOOKUP(A:A,'2023 CEP List'!A:G,7,FALSE),0)</f>
        <v>0</v>
      </c>
      <c r="G378" s="91">
        <f>IFERROR(VLOOKUP(A:A,'2024 CEP List'!A:G,7,FALSE),0)</f>
        <v>0</v>
      </c>
      <c r="H378" s="91">
        <f>IFERROR(VLOOKUP(A:A,'2025 CEP List'!A:G,7,FALSE),0)</f>
        <v>0</v>
      </c>
      <c r="I378" s="91">
        <f>IFERROR(VLOOKUP(A:A,'2026 CEP List'!A:G,7,FALSE),0)</f>
        <v>0</v>
      </c>
      <c r="J378" s="91">
        <f t="shared" si="28"/>
        <v>0</v>
      </c>
      <c r="K378" s="91">
        <f t="shared" si="28"/>
        <v>0</v>
      </c>
      <c r="L378" s="91">
        <f t="shared" si="28"/>
        <v>0</v>
      </c>
      <c r="M378" s="91">
        <f t="shared" si="28"/>
        <v>0</v>
      </c>
      <c r="P378" s="72"/>
      <c r="Q378" s="94"/>
    </row>
    <row r="379" spans="1:17" x14ac:dyDescent="0.25">
      <c r="A379" s="39" t="s">
        <v>340</v>
      </c>
      <c r="B379" s="71" t="s">
        <v>952</v>
      </c>
      <c r="D379" s="76" t="str">
        <f t="shared" si="25"/>
        <v>No</v>
      </c>
      <c r="E379" s="91">
        <v>0</v>
      </c>
      <c r="F379" s="91">
        <f>IFERROR(VLOOKUP(A:A,'2023 CEP List'!A:G,7,FALSE),0)</f>
        <v>0</v>
      </c>
      <c r="G379" s="91">
        <f>IFERROR(VLOOKUP(A:A,'2024 CEP List'!A:G,7,FALSE),0)</f>
        <v>0</v>
      </c>
      <c r="H379" s="91">
        <f>IFERROR(VLOOKUP(A:A,'2025 CEP List'!A:G,7,FALSE),0)</f>
        <v>0</v>
      </c>
      <c r="I379" s="91">
        <f>IFERROR(VLOOKUP(A:A,'2026 CEP List'!A:G,7,FALSE),0)</f>
        <v>0</v>
      </c>
      <c r="J379" s="91">
        <f t="shared" si="28"/>
        <v>0</v>
      </c>
      <c r="K379" s="91">
        <f t="shared" si="28"/>
        <v>0</v>
      </c>
      <c r="L379" s="91">
        <f t="shared" si="28"/>
        <v>0</v>
      </c>
      <c r="M379" s="91">
        <f t="shared" si="28"/>
        <v>0</v>
      </c>
      <c r="P379" s="72"/>
      <c r="Q379" s="94"/>
    </row>
    <row r="380" spans="1:17" x14ac:dyDescent="0.25">
      <c r="A380" s="39" t="s">
        <v>341</v>
      </c>
      <c r="B380" s="71" t="s">
        <v>953</v>
      </c>
      <c r="D380" s="76" t="str">
        <f t="shared" si="25"/>
        <v>No</v>
      </c>
      <c r="E380" s="91">
        <v>0</v>
      </c>
      <c r="F380" s="91">
        <f>IFERROR(VLOOKUP(A:A,'2023 CEP List'!A:G,7,FALSE),0)</f>
        <v>0</v>
      </c>
      <c r="G380" s="91">
        <f>IFERROR(VLOOKUP(A:A,'2024 CEP List'!A:G,7,FALSE),0)</f>
        <v>0</v>
      </c>
      <c r="H380" s="91">
        <f>IFERROR(VLOOKUP(A:A,'2025 CEP List'!A:G,7,FALSE),0)</f>
        <v>0</v>
      </c>
      <c r="I380" s="91">
        <f>IFERROR(VLOOKUP(A:A,'2026 CEP List'!A:G,7,FALSE),0)</f>
        <v>0</v>
      </c>
      <c r="J380" s="91">
        <f t="shared" ref="J380:M395" si="29">I380</f>
        <v>0</v>
      </c>
      <c r="K380" s="91">
        <f t="shared" si="29"/>
        <v>0</v>
      </c>
      <c r="L380" s="91">
        <f t="shared" si="29"/>
        <v>0</v>
      </c>
      <c r="M380" s="91">
        <f t="shared" si="29"/>
        <v>0</v>
      </c>
      <c r="P380" s="72"/>
      <c r="Q380" s="94"/>
    </row>
    <row r="381" spans="1:17" x14ac:dyDescent="0.25">
      <c r="A381" s="39" t="s">
        <v>342</v>
      </c>
      <c r="B381" s="71" t="s">
        <v>954</v>
      </c>
      <c r="D381" s="76" t="str">
        <f t="shared" si="25"/>
        <v>No</v>
      </c>
      <c r="E381" s="91">
        <v>0</v>
      </c>
      <c r="F381" s="91">
        <f>IFERROR(VLOOKUP(A:A,'2023 CEP List'!A:G,7,FALSE),0)</f>
        <v>0</v>
      </c>
      <c r="G381" s="91">
        <f>IFERROR(VLOOKUP(A:A,'2024 CEP List'!A:G,7,FALSE),0)</f>
        <v>0</v>
      </c>
      <c r="H381" s="91">
        <f>IFERROR(VLOOKUP(A:A,'2025 CEP List'!A:G,7,FALSE),0)</f>
        <v>0</v>
      </c>
      <c r="I381" s="91">
        <f>IFERROR(VLOOKUP(A:A,'2026 CEP List'!A:G,7,FALSE),0)</f>
        <v>0</v>
      </c>
      <c r="J381" s="91">
        <f t="shared" si="29"/>
        <v>0</v>
      </c>
      <c r="K381" s="91">
        <f t="shared" si="29"/>
        <v>0</v>
      </c>
      <c r="L381" s="91">
        <f t="shared" si="29"/>
        <v>0</v>
      </c>
      <c r="M381" s="91">
        <f t="shared" si="29"/>
        <v>0</v>
      </c>
      <c r="P381" s="72"/>
      <c r="Q381" s="94"/>
    </row>
    <row r="382" spans="1:17" x14ac:dyDescent="0.25">
      <c r="A382" s="39" t="s">
        <v>343</v>
      </c>
      <c r="B382" s="71" t="s">
        <v>955</v>
      </c>
      <c r="D382" s="76" t="str">
        <f t="shared" si="25"/>
        <v>No</v>
      </c>
      <c r="E382" s="91">
        <v>0</v>
      </c>
      <c r="F382" s="91">
        <f>IFERROR(VLOOKUP(A:A,'2023 CEP List'!A:G,7,FALSE),0)</f>
        <v>0</v>
      </c>
      <c r="G382" s="91">
        <f>IFERROR(VLOOKUP(A:A,'2024 CEP List'!A:G,7,FALSE),0)</f>
        <v>0</v>
      </c>
      <c r="H382" s="91">
        <f>IFERROR(VLOOKUP(A:A,'2025 CEP List'!A:G,7,FALSE),0)</f>
        <v>0</v>
      </c>
      <c r="I382" s="91">
        <f>IFERROR(VLOOKUP(A:A,'2026 CEP List'!A:G,7,FALSE),0)</f>
        <v>0</v>
      </c>
      <c r="J382" s="91">
        <f t="shared" si="29"/>
        <v>0</v>
      </c>
      <c r="K382" s="91">
        <f t="shared" si="29"/>
        <v>0</v>
      </c>
      <c r="L382" s="91">
        <f t="shared" si="29"/>
        <v>0</v>
      </c>
      <c r="M382" s="91">
        <f t="shared" si="29"/>
        <v>0</v>
      </c>
      <c r="P382" s="72"/>
      <c r="Q382" s="94"/>
    </row>
    <row r="383" spans="1:17" x14ac:dyDescent="0.25">
      <c r="A383" s="39" t="s">
        <v>547</v>
      </c>
      <c r="B383" s="71" t="s">
        <v>956</v>
      </c>
      <c r="C383" s="76">
        <v>2015</v>
      </c>
      <c r="D383" s="76" t="str">
        <f t="shared" si="25"/>
        <v>Yes</v>
      </c>
      <c r="E383" s="91">
        <v>0.76490000000000002</v>
      </c>
      <c r="F383" s="91">
        <f>IFERROR(VLOOKUP(A:A,'2023 CEP List'!A:G,7,FALSE),0)</f>
        <v>0.76490000000000002</v>
      </c>
      <c r="G383" s="91">
        <f>IFERROR(VLOOKUP(A:A,'2024 CEP List'!A:G,7,FALSE),0)</f>
        <v>0.76490000000000002</v>
      </c>
      <c r="H383" s="91">
        <f>IFERROR(VLOOKUP(A:A,'2025 CEP List'!A:G,7,FALSE),0)</f>
        <v>0.76490000000000002</v>
      </c>
      <c r="I383" s="91">
        <f>IFERROR(VLOOKUP(A:A,'2026 CEP List'!A:G,7,FALSE),0)</f>
        <v>0.76490000000000002</v>
      </c>
      <c r="J383" s="91">
        <f t="shared" si="29"/>
        <v>0.76490000000000002</v>
      </c>
      <c r="K383" s="91">
        <f t="shared" si="29"/>
        <v>0.76490000000000002</v>
      </c>
      <c r="L383" s="91">
        <f t="shared" si="29"/>
        <v>0.76490000000000002</v>
      </c>
      <c r="M383" s="91">
        <f t="shared" si="29"/>
        <v>0.76490000000000002</v>
      </c>
      <c r="P383" s="72"/>
      <c r="Q383" s="94"/>
    </row>
    <row r="384" spans="1:17" x14ac:dyDescent="0.25">
      <c r="A384" s="39" t="s">
        <v>344</v>
      </c>
      <c r="B384" s="71" t="s">
        <v>957</v>
      </c>
      <c r="C384" s="76">
        <v>2015</v>
      </c>
      <c r="D384" s="76" t="str">
        <f t="shared" si="25"/>
        <v>No</v>
      </c>
      <c r="E384" s="91">
        <v>0</v>
      </c>
      <c r="F384" s="91">
        <f>IFERROR(VLOOKUP(A:A,'2023 CEP List'!A:G,7,FALSE),0)</f>
        <v>0</v>
      </c>
      <c r="G384" s="91">
        <f>IFERROR(VLOOKUP(A:A,'2024 CEP List'!A:G,7,FALSE),0)</f>
        <v>0</v>
      </c>
      <c r="H384" s="91">
        <f>IFERROR(VLOOKUP(A:A,'2025 CEP List'!A:G,7,FALSE),0)</f>
        <v>0</v>
      </c>
      <c r="I384" s="91">
        <f>IFERROR(VLOOKUP(A:A,'2026 CEP List'!A:G,7,FALSE),0)</f>
        <v>0</v>
      </c>
      <c r="J384" s="91">
        <f t="shared" si="29"/>
        <v>0</v>
      </c>
      <c r="K384" s="91">
        <f t="shared" si="29"/>
        <v>0</v>
      </c>
      <c r="L384" s="91">
        <f t="shared" si="29"/>
        <v>0</v>
      </c>
      <c r="M384" s="91">
        <f t="shared" si="29"/>
        <v>0</v>
      </c>
      <c r="P384" s="72"/>
      <c r="Q384" s="94"/>
    </row>
    <row r="385" spans="1:17" x14ac:dyDescent="0.25">
      <c r="A385" s="39" t="s">
        <v>345</v>
      </c>
      <c r="B385" s="71" t="s">
        <v>958</v>
      </c>
      <c r="D385" s="76" t="str">
        <f t="shared" si="25"/>
        <v>No</v>
      </c>
      <c r="E385" s="91">
        <v>0.61450000000000005</v>
      </c>
      <c r="F385" s="91">
        <f>IFERROR(VLOOKUP(A:A,'2023 CEP List'!A:G,7,FALSE),0)</f>
        <v>0</v>
      </c>
      <c r="G385" s="91">
        <f>IFERROR(VLOOKUP(A:A,'2024 CEP List'!A:G,7,FALSE),0)</f>
        <v>0</v>
      </c>
      <c r="H385" s="91">
        <f>IFERROR(VLOOKUP(A:A,'2025 CEP List'!A:G,7,FALSE),0)</f>
        <v>0</v>
      </c>
      <c r="I385" s="91">
        <f>IFERROR(VLOOKUP(A:A,'2026 CEP List'!A:G,7,FALSE),0)</f>
        <v>0</v>
      </c>
      <c r="J385" s="91">
        <f t="shared" si="29"/>
        <v>0</v>
      </c>
      <c r="K385" s="91">
        <f t="shared" si="29"/>
        <v>0</v>
      </c>
      <c r="L385" s="91">
        <f t="shared" si="29"/>
        <v>0</v>
      </c>
      <c r="M385" s="91">
        <f t="shared" si="29"/>
        <v>0</v>
      </c>
      <c r="P385" s="72"/>
      <c r="Q385" s="94"/>
    </row>
    <row r="386" spans="1:17" x14ac:dyDescent="0.25">
      <c r="A386" s="39" t="s">
        <v>346</v>
      </c>
      <c r="B386" s="71" t="s">
        <v>959</v>
      </c>
      <c r="D386" s="76" t="str">
        <f t="shared" si="25"/>
        <v>No</v>
      </c>
      <c r="E386" s="91">
        <v>0</v>
      </c>
      <c r="F386" s="91">
        <f>IFERROR(VLOOKUP(A:A,'2023 CEP List'!A:G,7,FALSE),0)</f>
        <v>0</v>
      </c>
      <c r="G386" s="91">
        <f>IFERROR(VLOOKUP(A:A,'2024 CEP List'!A:G,7,FALSE),0)</f>
        <v>0</v>
      </c>
      <c r="H386" s="91">
        <f>IFERROR(VLOOKUP(A:A,'2025 CEP List'!A:G,7,FALSE),0)</f>
        <v>0</v>
      </c>
      <c r="I386" s="91">
        <f>IFERROR(VLOOKUP(A:A,'2026 CEP List'!A:G,7,FALSE),0)</f>
        <v>0</v>
      </c>
      <c r="J386" s="91">
        <f t="shared" si="29"/>
        <v>0</v>
      </c>
      <c r="K386" s="91">
        <f t="shared" si="29"/>
        <v>0</v>
      </c>
      <c r="L386" s="91">
        <f t="shared" si="29"/>
        <v>0</v>
      </c>
      <c r="M386" s="91">
        <f t="shared" si="29"/>
        <v>0</v>
      </c>
      <c r="P386" s="72"/>
      <c r="Q386" s="94"/>
    </row>
    <row r="387" spans="1:17" x14ac:dyDescent="0.25">
      <c r="A387" s="39" t="s">
        <v>347</v>
      </c>
      <c r="B387" s="71" t="s">
        <v>960</v>
      </c>
      <c r="D387" s="76" t="str">
        <f t="shared" ref="D387:D450" si="30">IF(I387&gt;0,"Yes","No")</f>
        <v>No</v>
      </c>
      <c r="E387" s="91">
        <v>0</v>
      </c>
      <c r="F387" s="91">
        <f>IFERROR(VLOOKUP(A:A,'2023 CEP List'!A:G,7,FALSE),0)</f>
        <v>0</v>
      </c>
      <c r="G387" s="91">
        <f>IFERROR(VLOOKUP(A:A,'2024 CEP List'!A:G,7,FALSE),0)</f>
        <v>0</v>
      </c>
      <c r="H387" s="91">
        <f>IFERROR(VLOOKUP(A:A,'2025 CEP List'!A:G,7,FALSE),0)</f>
        <v>0</v>
      </c>
      <c r="I387" s="91">
        <f>IFERROR(VLOOKUP(A:A,'2026 CEP List'!A:G,7,FALSE),0)</f>
        <v>0</v>
      </c>
      <c r="J387" s="91">
        <f t="shared" si="29"/>
        <v>0</v>
      </c>
      <c r="K387" s="91">
        <f t="shared" si="29"/>
        <v>0</v>
      </c>
      <c r="L387" s="91">
        <f t="shared" si="29"/>
        <v>0</v>
      </c>
      <c r="M387" s="91">
        <f t="shared" si="29"/>
        <v>0</v>
      </c>
      <c r="P387" s="72"/>
      <c r="Q387" s="94"/>
    </row>
    <row r="388" spans="1:17" x14ac:dyDescent="0.25">
      <c r="A388" s="39" t="s">
        <v>548</v>
      </c>
      <c r="B388" s="71" t="s">
        <v>961</v>
      </c>
      <c r="D388" s="76" t="str">
        <f t="shared" si="30"/>
        <v>No</v>
      </c>
      <c r="E388" s="91">
        <v>0</v>
      </c>
      <c r="F388" s="91">
        <f>IFERROR(VLOOKUP(A:A,'2023 CEP List'!A:G,7,FALSE),0)</f>
        <v>0</v>
      </c>
      <c r="G388" s="91">
        <f>IFERROR(VLOOKUP(A:A,'2024 CEP List'!A:G,7,FALSE),0)</f>
        <v>0</v>
      </c>
      <c r="H388" s="91">
        <f>IFERROR(VLOOKUP(A:A,'2025 CEP List'!A:G,7,FALSE),0)</f>
        <v>0</v>
      </c>
      <c r="I388" s="91">
        <f>IFERROR(VLOOKUP(A:A,'2026 CEP List'!A:G,7,FALSE),0)</f>
        <v>0</v>
      </c>
      <c r="J388" s="91">
        <f t="shared" si="29"/>
        <v>0</v>
      </c>
      <c r="K388" s="91">
        <f t="shared" si="29"/>
        <v>0</v>
      </c>
      <c r="L388" s="91">
        <f t="shared" si="29"/>
        <v>0</v>
      </c>
      <c r="M388" s="91">
        <f t="shared" si="29"/>
        <v>0</v>
      </c>
      <c r="P388" s="72"/>
      <c r="Q388" s="94"/>
    </row>
    <row r="389" spans="1:17" x14ac:dyDescent="0.25">
      <c r="A389" s="39" t="s">
        <v>348</v>
      </c>
      <c r="B389" s="71" t="s">
        <v>962</v>
      </c>
      <c r="D389" s="76" t="str">
        <f t="shared" si="30"/>
        <v>No</v>
      </c>
      <c r="E389" s="91">
        <v>0</v>
      </c>
      <c r="F389" s="91">
        <f>IFERROR(VLOOKUP(A:A,'2023 CEP List'!A:G,7,FALSE),0)</f>
        <v>0</v>
      </c>
      <c r="G389" s="91">
        <f>IFERROR(VLOOKUP(A:A,'2024 CEP List'!A:G,7,FALSE),0)</f>
        <v>0</v>
      </c>
      <c r="H389" s="91">
        <f>IFERROR(VLOOKUP(A:A,'2025 CEP List'!A:G,7,FALSE),0)</f>
        <v>0</v>
      </c>
      <c r="I389" s="91">
        <f>IFERROR(VLOOKUP(A:A,'2026 CEP List'!A:G,7,FALSE),0)</f>
        <v>0</v>
      </c>
      <c r="J389" s="91">
        <f t="shared" si="29"/>
        <v>0</v>
      </c>
      <c r="K389" s="91">
        <f t="shared" si="29"/>
        <v>0</v>
      </c>
      <c r="L389" s="91">
        <f t="shared" si="29"/>
        <v>0</v>
      </c>
      <c r="M389" s="91">
        <f t="shared" si="29"/>
        <v>0</v>
      </c>
      <c r="P389" s="72"/>
      <c r="Q389" s="94"/>
    </row>
    <row r="390" spans="1:17" x14ac:dyDescent="0.25">
      <c r="A390" s="39" t="s">
        <v>349</v>
      </c>
      <c r="B390" s="71" t="s">
        <v>963</v>
      </c>
      <c r="D390" s="76" t="str">
        <f t="shared" si="30"/>
        <v>No</v>
      </c>
      <c r="E390" s="91">
        <v>0</v>
      </c>
      <c r="F390" s="91">
        <f>IFERROR(VLOOKUP(A:A,'2023 CEP List'!A:G,7,FALSE),0)</f>
        <v>0</v>
      </c>
      <c r="G390" s="91">
        <f>IFERROR(VLOOKUP(A:A,'2024 CEP List'!A:G,7,FALSE),0)</f>
        <v>0</v>
      </c>
      <c r="H390" s="91">
        <f>IFERROR(VLOOKUP(A:A,'2025 CEP List'!A:G,7,FALSE),0)</f>
        <v>0</v>
      </c>
      <c r="I390" s="91">
        <f>IFERROR(VLOOKUP(A:A,'2026 CEP List'!A:G,7,FALSE),0)</f>
        <v>0</v>
      </c>
      <c r="J390" s="91">
        <f t="shared" si="29"/>
        <v>0</v>
      </c>
      <c r="K390" s="91">
        <f t="shared" si="29"/>
        <v>0</v>
      </c>
      <c r="L390" s="91">
        <f t="shared" si="29"/>
        <v>0</v>
      </c>
      <c r="M390" s="91">
        <f t="shared" si="29"/>
        <v>0</v>
      </c>
      <c r="P390" s="72"/>
      <c r="Q390" s="94"/>
    </row>
    <row r="391" spans="1:17" x14ac:dyDescent="0.25">
      <c r="A391" s="39" t="s">
        <v>549</v>
      </c>
      <c r="B391" s="71" t="s">
        <v>964</v>
      </c>
      <c r="D391" s="76" t="str">
        <f t="shared" si="30"/>
        <v>No</v>
      </c>
      <c r="E391" s="91">
        <v>0</v>
      </c>
      <c r="F391" s="91">
        <f>IFERROR(VLOOKUP(A:A,'2023 CEP List'!A:G,7,FALSE),0)</f>
        <v>0</v>
      </c>
      <c r="G391" s="91">
        <f>IFERROR(VLOOKUP(A:A,'2024 CEP List'!A:G,7,FALSE),0)</f>
        <v>0</v>
      </c>
      <c r="H391" s="91">
        <f>IFERROR(VLOOKUP(A:A,'2025 CEP List'!A:G,7,FALSE),0)</f>
        <v>0</v>
      </c>
      <c r="I391" s="91">
        <f>IFERROR(VLOOKUP(A:A,'2026 CEP List'!A:G,7,FALSE),0)</f>
        <v>0</v>
      </c>
      <c r="J391" s="91">
        <f t="shared" si="29"/>
        <v>0</v>
      </c>
      <c r="K391" s="91">
        <f t="shared" si="29"/>
        <v>0</v>
      </c>
      <c r="L391" s="91">
        <f t="shared" si="29"/>
        <v>0</v>
      </c>
      <c r="M391" s="91">
        <f t="shared" si="29"/>
        <v>0</v>
      </c>
      <c r="P391" s="72"/>
      <c r="Q391" s="94"/>
    </row>
    <row r="392" spans="1:17" x14ac:dyDescent="0.25">
      <c r="A392" s="39" t="s">
        <v>350</v>
      </c>
      <c r="B392" s="71" t="s">
        <v>965</v>
      </c>
      <c r="D392" s="76" t="str">
        <f t="shared" si="30"/>
        <v>No</v>
      </c>
      <c r="E392" s="91">
        <v>0</v>
      </c>
      <c r="F392" s="91">
        <f>IFERROR(VLOOKUP(A:A,'2023 CEP List'!A:G,7,FALSE),0)</f>
        <v>0</v>
      </c>
      <c r="G392" s="91">
        <f>IFERROR(VLOOKUP(A:A,'2024 CEP List'!A:G,7,FALSE),0)</f>
        <v>0</v>
      </c>
      <c r="H392" s="91">
        <f>IFERROR(VLOOKUP(A:A,'2025 CEP List'!A:G,7,FALSE),0)</f>
        <v>0</v>
      </c>
      <c r="I392" s="91">
        <f>IFERROR(VLOOKUP(A:A,'2026 CEP List'!A:G,7,FALSE),0)</f>
        <v>0</v>
      </c>
      <c r="J392" s="91">
        <f t="shared" si="29"/>
        <v>0</v>
      </c>
      <c r="K392" s="91">
        <f t="shared" si="29"/>
        <v>0</v>
      </c>
      <c r="L392" s="91">
        <f t="shared" si="29"/>
        <v>0</v>
      </c>
      <c r="M392" s="91">
        <f t="shared" si="29"/>
        <v>0</v>
      </c>
      <c r="P392" s="72"/>
      <c r="Q392" s="94"/>
    </row>
    <row r="393" spans="1:17" x14ac:dyDescent="0.25">
      <c r="A393" s="39" t="s">
        <v>351</v>
      </c>
      <c r="B393" s="71" t="s">
        <v>966</v>
      </c>
      <c r="D393" s="76" t="str">
        <f t="shared" si="30"/>
        <v>No</v>
      </c>
      <c r="E393" s="91">
        <v>0</v>
      </c>
      <c r="F393" s="91">
        <f>IFERROR(VLOOKUP(A:A,'2023 CEP List'!A:G,7,FALSE),0)</f>
        <v>0</v>
      </c>
      <c r="G393" s="91">
        <f>IFERROR(VLOOKUP(A:A,'2024 CEP List'!A:G,7,FALSE),0)</f>
        <v>0</v>
      </c>
      <c r="H393" s="91">
        <f>IFERROR(VLOOKUP(A:A,'2025 CEP List'!A:G,7,FALSE),0)</f>
        <v>0</v>
      </c>
      <c r="I393" s="91">
        <f>IFERROR(VLOOKUP(A:A,'2026 CEP List'!A:G,7,FALSE),0)</f>
        <v>0</v>
      </c>
      <c r="J393" s="91">
        <f t="shared" si="29"/>
        <v>0</v>
      </c>
      <c r="K393" s="91">
        <f t="shared" si="29"/>
        <v>0</v>
      </c>
      <c r="L393" s="91">
        <f t="shared" si="29"/>
        <v>0</v>
      </c>
      <c r="M393" s="91">
        <f t="shared" si="29"/>
        <v>0</v>
      </c>
      <c r="P393" s="72"/>
      <c r="Q393" s="94"/>
    </row>
    <row r="394" spans="1:17" x14ac:dyDescent="0.25">
      <c r="A394" s="39" t="s">
        <v>352</v>
      </c>
      <c r="B394" s="71" t="s">
        <v>967</v>
      </c>
      <c r="D394" s="76" t="str">
        <f t="shared" si="30"/>
        <v>No</v>
      </c>
      <c r="E394" s="91">
        <v>0</v>
      </c>
      <c r="F394" s="91">
        <f>IFERROR(VLOOKUP(A:A,'2023 CEP List'!A:G,7,FALSE),0)</f>
        <v>0</v>
      </c>
      <c r="G394" s="91">
        <f>IFERROR(VLOOKUP(A:A,'2024 CEP List'!A:G,7,FALSE),0)</f>
        <v>0</v>
      </c>
      <c r="H394" s="91">
        <f>IFERROR(VLOOKUP(A:A,'2025 CEP List'!A:G,7,FALSE),0)</f>
        <v>0</v>
      </c>
      <c r="I394" s="91">
        <f>IFERROR(VLOOKUP(A:A,'2026 CEP List'!A:G,7,FALSE),0)</f>
        <v>0</v>
      </c>
      <c r="J394" s="91">
        <f t="shared" si="29"/>
        <v>0</v>
      </c>
      <c r="K394" s="91">
        <f t="shared" si="29"/>
        <v>0</v>
      </c>
      <c r="L394" s="91">
        <f t="shared" si="29"/>
        <v>0</v>
      </c>
      <c r="M394" s="91">
        <f t="shared" si="29"/>
        <v>0</v>
      </c>
      <c r="P394" s="72"/>
      <c r="Q394" s="94"/>
    </row>
    <row r="395" spans="1:17" x14ac:dyDescent="0.25">
      <c r="A395" s="39" t="s">
        <v>353</v>
      </c>
      <c r="B395" s="71" t="s">
        <v>968</v>
      </c>
      <c r="D395" s="76" t="str">
        <f t="shared" si="30"/>
        <v>No</v>
      </c>
      <c r="E395" s="91">
        <v>0</v>
      </c>
      <c r="F395" s="91">
        <f>IFERROR(VLOOKUP(A:A,'2023 CEP List'!A:G,7,FALSE),0)</f>
        <v>0</v>
      </c>
      <c r="G395" s="91">
        <f>IFERROR(VLOOKUP(A:A,'2024 CEP List'!A:G,7,FALSE),0)</f>
        <v>0</v>
      </c>
      <c r="H395" s="91">
        <f>IFERROR(VLOOKUP(A:A,'2025 CEP List'!A:G,7,FALSE),0)</f>
        <v>0</v>
      </c>
      <c r="I395" s="91">
        <f>IFERROR(VLOOKUP(A:A,'2026 CEP List'!A:G,7,FALSE),0)</f>
        <v>0</v>
      </c>
      <c r="J395" s="91">
        <f t="shared" si="29"/>
        <v>0</v>
      </c>
      <c r="K395" s="91">
        <f t="shared" si="29"/>
        <v>0</v>
      </c>
      <c r="L395" s="91">
        <f t="shared" si="29"/>
        <v>0</v>
      </c>
      <c r="M395" s="91">
        <f t="shared" si="29"/>
        <v>0</v>
      </c>
      <c r="P395" s="72"/>
      <c r="Q395" s="94"/>
    </row>
    <row r="396" spans="1:17" x14ac:dyDescent="0.25">
      <c r="A396" s="39" t="s">
        <v>354</v>
      </c>
      <c r="B396" s="71" t="s">
        <v>969</v>
      </c>
      <c r="D396" s="76" t="str">
        <f t="shared" si="30"/>
        <v>No</v>
      </c>
      <c r="E396" s="91">
        <v>0</v>
      </c>
      <c r="F396" s="91">
        <f>IFERROR(VLOOKUP(A:A,'2023 CEP List'!A:G,7,FALSE),0)</f>
        <v>0</v>
      </c>
      <c r="G396" s="91">
        <f>IFERROR(VLOOKUP(A:A,'2024 CEP List'!A:G,7,FALSE),0)</f>
        <v>0</v>
      </c>
      <c r="H396" s="91">
        <f>IFERROR(VLOOKUP(A:A,'2025 CEP List'!A:G,7,FALSE),0)</f>
        <v>0</v>
      </c>
      <c r="I396" s="91">
        <f>IFERROR(VLOOKUP(A:A,'2026 CEP List'!A:G,7,FALSE),0)</f>
        <v>0</v>
      </c>
      <c r="J396" s="91">
        <f t="shared" ref="J396:M411" si="31">I396</f>
        <v>0</v>
      </c>
      <c r="K396" s="91">
        <f t="shared" si="31"/>
        <v>0</v>
      </c>
      <c r="L396" s="91">
        <f t="shared" si="31"/>
        <v>0</v>
      </c>
      <c r="M396" s="91">
        <f t="shared" si="31"/>
        <v>0</v>
      </c>
      <c r="P396" s="72"/>
      <c r="Q396" s="94"/>
    </row>
    <row r="397" spans="1:17" x14ac:dyDescent="0.25">
      <c r="A397" s="39" t="s">
        <v>355</v>
      </c>
      <c r="B397" s="71" t="s">
        <v>970</v>
      </c>
      <c r="D397" s="76" t="str">
        <f t="shared" si="30"/>
        <v>No</v>
      </c>
      <c r="E397" s="91">
        <v>0</v>
      </c>
      <c r="F397" s="91">
        <f>IFERROR(VLOOKUP(A:A,'2023 CEP List'!A:G,7,FALSE),0)</f>
        <v>0</v>
      </c>
      <c r="G397" s="91">
        <f>IFERROR(VLOOKUP(A:A,'2024 CEP List'!A:G,7,FALSE),0)</f>
        <v>0</v>
      </c>
      <c r="H397" s="91">
        <f>IFERROR(VLOOKUP(A:A,'2025 CEP List'!A:G,7,FALSE),0)</f>
        <v>0</v>
      </c>
      <c r="I397" s="91">
        <f>IFERROR(VLOOKUP(A:A,'2026 CEP List'!A:G,7,FALSE),0)</f>
        <v>0</v>
      </c>
      <c r="J397" s="91">
        <f t="shared" si="31"/>
        <v>0</v>
      </c>
      <c r="K397" s="91">
        <f t="shared" si="31"/>
        <v>0</v>
      </c>
      <c r="L397" s="91">
        <f t="shared" si="31"/>
        <v>0</v>
      </c>
      <c r="M397" s="91">
        <f t="shared" si="31"/>
        <v>0</v>
      </c>
      <c r="P397" s="72"/>
      <c r="Q397" s="94"/>
    </row>
    <row r="398" spans="1:17" x14ac:dyDescent="0.25">
      <c r="A398" s="39" t="s">
        <v>356</v>
      </c>
      <c r="B398" s="71" t="s">
        <v>971</v>
      </c>
      <c r="C398" s="76">
        <v>2015</v>
      </c>
      <c r="D398" s="76" t="str">
        <f t="shared" si="30"/>
        <v>Yes</v>
      </c>
      <c r="E398" s="91">
        <v>0</v>
      </c>
      <c r="F398" s="91">
        <f>IFERROR(VLOOKUP(A:A,'2023 CEP List'!A:G,7,FALSE),0)</f>
        <v>1.0569</v>
      </c>
      <c r="G398" s="91">
        <f>IFERROR(VLOOKUP(A:A,'2024 CEP List'!A:G,7,FALSE),0)</f>
        <v>1.0569</v>
      </c>
      <c r="H398" s="91">
        <f>IFERROR(VLOOKUP(A:A,'2025 CEP List'!A:G,7,FALSE),0)</f>
        <v>1.0569</v>
      </c>
      <c r="I398" s="91">
        <f>IFERROR(VLOOKUP(A:A,'2026 CEP List'!A:G,7,FALSE),0)</f>
        <v>0.70989999999999998</v>
      </c>
      <c r="J398" s="91">
        <f t="shared" si="31"/>
        <v>0.70989999999999998</v>
      </c>
      <c r="K398" s="91">
        <f t="shared" si="31"/>
        <v>0.70989999999999998</v>
      </c>
      <c r="L398" s="91">
        <f t="shared" si="31"/>
        <v>0.70989999999999998</v>
      </c>
      <c r="M398" s="91">
        <f t="shared" si="31"/>
        <v>0.70989999999999998</v>
      </c>
      <c r="P398" s="72"/>
      <c r="Q398" s="94"/>
    </row>
    <row r="399" spans="1:17" x14ac:dyDescent="0.25">
      <c r="A399" s="39" t="s">
        <v>357</v>
      </c>
      <c r="B399" s="71" t="s">
        <v>972</v>
      </c>
      <c r="D399" s="76" t="str">
        <f t="shared" si="30"/>
        <v>No</v>
      </c>
      <c r="E399" s="91">
        <v>0</v>
      </c>
      <c r="F399" s="91">
        <f>IFERROR(VLOOKUP(A:A,'2023 CEP List'!A:G,7,FALSE),0)</f>
        <v>0</v>
      </c>
      <c r="G399" s="91">
        <f>IFERROR(VLOOKUP(A:A,'2024 CEP List'!A:G,7,FALSE),0)</f>
        <v>0</v>
      </c>
      <c r="H399" s="91">
        <f>IFERROR(VLOOKUP(A:A,'2025 CEP List'!A:G,7,FALSE),0)</f>
        <v>0</v>
      </c>
      <c r="I399" s="91">
        <f>IFERROR(VLOOKUP(A:A,'2026 CEP List'!A:G,7,FALSE),0)</f>
        <v>0</v>
      </c>
      <c r="J399" s="91">
        <f t="shared" si="31"/>
        <v>0</v>
      </c>
      <c r="K399" s="91">
        <f t="shared" si="31"/>
        <v>0</v>
      </c>
      <c r="L399" s="91">
        <f t="shared" si="31"/>
        <v>0</v>
      </c>
      <c r="M399" s="91">
        <f t="shared" si="31"/>
        <v>0</v>
      </c>
      <c r="P399" s="72"/>
      <c r="Q399" s="94"/>
    </row>
    <row r="400" spans="1:17" x14ac:dyDescent="0.25">
      <c r="A400" s="39" t="s">
        <v>358</v>
      </c>
      <c r="B400" s="71" t="s">
        <v>973</v>
      </c>
      <c r="C400" s="76">
        <v>2015</v>
      </c>
      <c r="D400" s="76" t="str">
        <f t="shared" si="30"/>
        <v>Yes</v>
      </c>
      <c r="E400" s="91">
        <v>0.95650000000000002</v>
      </c>
      <c r="F400" s="91">
        <f>IFERROR(VLOOKUP(A:A,'2023 CEP List'!A:G,7,FALSE),0)</f>
        <v>0.95650000000000002</v>
      </c>
      <c r="G400" s="91">
        <f>IFERROR(VLOOKUP(A:A,'2024 CEP List'!A:G,7,FALSE),0)</f>
        <v>0.95650000000000002</v>
      </c>
      <c r="H400" s="91">
        <f>IFERROR(VLOOKUP(A:A,'2025 CEP List'!A:G,7,FALSE),0)</f>
        <v>0.95650000000000002</v>
      </c>
      <c r="I400" s="91">
        <f>IFERROR(VLOOKUP(A:A,'2026 CEP List'!A:G,7,FALSE),0)</f>
        <v>0.95650000000000002</v>
      </c>
      <c r="J400" s="91">
        <f t="shared" si="31"/>
        <v>0.95650000000000002</v>
      </c>
      <c r="K400" s="91">
        <f t="shared" si="31"/>
        <v>0.95650000000000002</v>
      </c>
      <c r="L400" s="91">
        <f t="shared" si="31"/>
        <v>0.95650000000000002</v>
      </c>
      <c r="M400" s="91">
        <f t="shared" si="31"/>
        <v>0.95650000000000002</v>
      </c>
      <c r="P400" s="72"/>
      <c r="Q400" s="94"/>
    </row>
    <row r="401" spans="1:17" x14ac:dyDescent="0.25">
      <c r="A401" s="39" t="s">
        <v>359</v>
      </c>
      <c r="B401" s="71" t="s">
        <v>974</v>
      </c>
      <c r="D401" s="76" t="str">
        <f t="shared" si="30"/>
        <v>No</v>
      </c>
      <c r="E401" s="91">
        <v>0</v>
      </c>
      <c r="F401" s="91">
        <f>IFERROR(VLOOKUP(A:A,'2023 CEP List'!A:G,7,FALSE),0)</f>
        <v>0</v>
      </c>
      <c r="G401" s="91">
        <f>IFERROR(VLOOKUP(A:A,'2024 CEP List'!A:G,7,FALSE),0)</f>
        <v>0</v>
      </c>
      <c r="H401" s="91">
        <f>IFERROR(VLOOKUP(A:A,'2025 CEP List'!A:G,7,FALSE),0)</f>
        <v>0</v>
      </c>
      <c r="I401" s="91">
        <f>IFERROR(VLOOKUP(A:A,'2026 CEP List'!A:G,7,FALSE),0)</f>
        <v>0</v>
      </c>
      <c r="J401" s="91">
        <f t="shared" si="31"/>
        <v>0</v>
      </c>
      <c r="K401" s="91">
        <f t="shared" si="31"/>
        <v>0</v>
      </c>
      <c r="L401" s="91">
        <f t="shared" si="31"/>
        <v>0</v>
      </c>
      <c r="M401" s="91">
        <f t="shared" si="31"/>
        <v>0</v>
      </c>
      <c r="P401" s="72"/>
      <c r="Q401" s="94"/>
    </row>
    <row r="402" spans="1:17" x14ac:dyDescent="0.25">
      <c r="A402" s="39" t="s">
        <v>360</v>
      </c>
      <c r="B402" s="71" t="s">
        <v>975</v>
      </c>
      <c r="D402" s="76" t="str">
        <f t="shared" si="30"/>
        <v>No</v>
      </c>
      <c r="E402" s="91">
        <v>0</v>
      </c>
      <c r="F402" s="91">
        <f>IFERROR(VLOOKUP(A:A,'2023 CEP List'!A:G,7,FALSE),0)</f>
        <v>0</v>
      </c>
      <c r="G402" s="91">
        <f>IFERROR(VLOOKUP(A:A,'2024 CEP List'!A:G,7,FALSE),0)</f>
        <v>0</v>
      </c>
      <c r="H402" s="91">
        <f>IFERROR(VLOOKUP(A:A,'2025 CEP List'!A:G,7,FALSE),0)</f>
        <v>0</v>
      </c>
      <c r="I402" s="91">
        <f>IFERROR(VLOOKUP(A:A,'2026 CEP List'!A:G,7,FALSE),0)</f>
        <v>0</v>
      </c>
      <c r="J402" s="91">
        <f t="shared" si="31"/>
        <v>0</v>
      </c>
      <c r="K402" s="91">
        <f t="shared" si="31"/>
        <v>0</v>
      </c>
      <c r="L402" s="91">
        <f t="shared" si="31"/>
        <v>0</v>
      </c>
      <c r="M402" s="91">
        <f t="shared" si="31"/>
        <v>0</v>
      </c>
      <c r="P402" s="72"/>
      <c r="Q402" s="94"/>
    </row>
    <row r="403" spans="1:17" x14ac:dyDescent="0.25">
      <c r="A403" s="39" t="s">
        <v>550</v>
      </c>
      <c r="B403" s="71" t="s">
        <v>976</v>
      </c>
      <c r="C403" s="71">
        <v>2018</v>
      </c>
      <c r="D403" s="76" t="str">
        <f t="shared" si="30"/>
        <v>Yes</v>
      </c>
      <c r="E403" s="91">
        <v>0</v>
      </c>
      <c r="F403" s="91">
        <f>IFERROR(VLOOKUP(A:A,'2023 CEP List'!A:G,7,FALSE),0)</f>
        <v>0</v>
      </c>
      <c r="G403" s="91">
        <f>IFERROR(VLOOKUP(A:A,'2024 CEP List'!A:G,7,FALSE),0)</f>
        <v>0</v>
      </c>
      <c r="H403" s="91">
        <f>IFERROR(VLOOKUP(A:A,'2025 CEP List'!A:G,7,FALSE),0)</f>
        <v>0</v>
      </c>
      <c r="I403" s="91">
        <f>IFERROR(VLOOKUP(A:A,'2026 CEP List'!A:G,7,FALSE),0)</f>
        <v>0.4975</v>
      </c>
      <c r="J403" s="91">
        <f t="shared" si="31"/>
        <v>0.4975</v>
      </c>
      <c r="K403" s="91">
        <f t="shared" si="31"/>
        <v>0.4975</v>
      </c>
      <c r="L403" s="91">
        <f t="shared" si="31"/>
        <v>0.4975</v>
      </c>
      <c r="M403" s="91">
        <f t="shared" si="31"/>
        <v>0.4975</v>
      </c>
      <c r="P403" s="72"/>
      <c r="Q403" s="94"/>
    </row>
    <row r="404" spans="1:17" x14ac:dyDescent="0.25">
      <c r="A404" s="39" t="s">
        <v>361</v>
      </c>
      <c r="B404" s="71" t="s">
        <v>977</v>
      </c>
      <c r="C404" s="76">
        <v>2015</v>
      </c>
      <c r="D404" s="76" t="str">
        <f t="shared" si="30"/>
        <v>No</v>
      </c>
      <c r="E404" s="91">
        <v>0.7117</v>
      </c>
      <c r="F404" s="91">
        <f>IFERROR(VLOOKUP(A:A,'2023 CEP List'!A:G,7,FALSE),0)</f>
        <v>0.7117</v>
      </c>
      <c r="G404" s="91">
        <f>IFERROR(VLOOKUP(A:A,'2024 CEP List'!A:G,7,FALSE),0)</f>
        <v>0.7117</v>
      </c>
      <c r="H404" s="91">
        <f>IFERROR(VLOOKUP(A:A,'2025 CEP List'!A:G,7,FALSE),0)</f>
        <v>0</v>
      </c>
      <c r="I404" s="91">
        <f>IFERROR(VLOOKUP(A:A,'2026 CEP List'!A:G,7,FALSE),0)</f>
        <v>0</v>
      </c>
      <c r="J404" s="91">
        <f t="shared" si="31"/>
        <v>0</v>
      </c>
      <c r="K404" s="91">
        <f t="shared" si="31"/>
        <v>0</v>
      </c>
      <c r="L404" s="91">
        <f t="shared" si="31"/>
        <v>0</v>
      </c>
      <c r="M404" s="91">
        <f t="shared" si="31"/>
        <v>0</v>
      </c>
      <c r="P404" s="72"/>
      <c r="Q404" s="94"/>
    </row>
    <row r="405" spans="1:17" x14ac:dyDescent="0.25">
      <c r="A405" s="39" t="s">
        <v>362</v>
      </c>
      <c r="B405" s="71" t="s">
        <v>978</v>
      </c>
      <c r="D405" s="76" t="str">
        <f t="shared" si="30"/>
        <v>No</v>
      </c>
      <c r="E405" s="91">
        <v>0</v>
      </c>
      <c r="F405" s="91">
        <f>IFERROR(VLOOKUP(A:A,'2023 CEP List'!A:G,7,FALSE),0)</f>
        <v>0</v>
      </c>
      <c r="G405" s="91">
        <f>IFERROR(VLOOKUP(A:A,'2024 CEP List'!A:G,7,FALSE),0)</f>
        <v>0</v>
      </c>
      <c r="H405" s="91">
        <f>IFERROR(VLOOKUP(A:A,'2025 CEP List'!A:G,7,FALSE),0)</f>
        <v>0</v>
      </c>
      <c r="I405" s="91">
        <f>IFERROR(VLOOKUP(A:A,'2026 CEP List'!A:G,7,FALSE),0)</f>
        <v>0</v>
      </c>
      <c r="J405" s="91">
        <f t="shared" si="31"/>
        <v>0</v>
      </c>
      <c r="K405" s="91">
        <f t="shared" si="31"/>
        <v>0</v>
      </c>
      <c r="L405" s="91">
        <f t="shared" si="31"/>
        <v>0</v>
      </c>
      <c r="M405" s="91">
        <f t="shared" si="31"/>
        <v>0</v>
      </c>
      <c r="P405" s="72"/>
      <c r="Q405" s="94"/>
    </row>
    <row r="406" spans="1:17" x14ac:dyDescent="0.25">
      <c r="A406" s="39" t="s">
        <v>363</v>
      </c>
      <c r="B406" s="71" t="s">
        <v>979</v>
      </c>
      <c r="D406" s="76" t="str">
        <f t="shared" si="30"/>
        <v>No</v>
      </c>
      <c r="E406" s="91">
        <v>0</v>
      </c>
      <c r="F406" s="91">
        <f>IFERROR(VLOOKUP(A:A,'2023 CEP List'!A:G,7,FALSE),0)</f>
        <v>0</v>
      </c>
      <c r="G406" s="91">
        <f>IFERROR(VLOOKUP(A:A,'2024 CEP List'!A:G,7,FALSE),0)</f>
        <v>0</v>
      </c>
      <c r="H406" s="91">
        <f>IFERROR(VLOOKUP(A:A,'2025 CEP List'!A:G,7,FALSE),0)</f>
        <v>0</v>
      </c>
      <c r="I406" s="91">
        <f>IFERROR(VLOOKUP(A:A,'2026 CEP List'!A:G,7,FALSE),0)</f>
        <v>0</v>
      </c>
      <c r="J406" s="91">
        <f t="shared" si="31"/>
        <v>0</v>
      </c>
      <c r="K406" s="91">
        <f t="shared" si="31"/>
        <v>0</v>
      </c>
      <c r="L406" s="91">
        <f t="shared" si="31"/>
        <v>0</v>
      </c>
      <c r="M406" s="91">
        <f t="shared" si="31"/>
        <v>0</v>
      </c>
      <c r="P406" s="72"/>
      <c r="Q406" s="94"/>
    </row>
    <row r="407" spans="1:17" x14ac:dyDescent="0.25">
      <c r="A407" s="39" t="s">
        <v>364</v>
      </c>
      <c r="B407" s="71" t="s">
        <v>980</v>
      </c>
      <c r="D407" s="76" t="str">
        <f t="shared" si="30"/>
        <v>No</v>
      </c>
      <c r="E407" s="91">
        <v>0</v>
      </c>
      <c r="F407" s="91">
        <f>IFERROR(VLOOKUP(A:A,'2023 CEP List'!A:G,7,FALSE),0)</f>
        <v>0</v>
      </c>
      <c r="G407" s="91">
        <f>IFERROR(VLOOKUP(A:A,'2024 CEP List'!A:G,7,FALSE),0)</f>
        <v>0</v>
      </c>
      <c r="H407" s="91">
        <f>IFERROR(VLOOKUP(A:A,'2025 CEP List'!A:G,7,FALSE),0)</f>
        <v>0</v>
      </c>
      <c r="I407" s="91">
        <f>IFERROR(VLOOKUP(A:A,'2026 CEP List'!A:G,7,FALSE),0)</f>
        <v>0</v>
      </c>
      <c r="J407" s="91">
        <f t="shared" si="31"/>
        <v>0</v>
      </c>
      <c r="K407" s="91">
        <f t="shared" si="31"/>
        <v>0</v>
      </c>
      <c r="L407" s="91">
        <f t="shared" si="31"/>
        <v>0</v>
      </c>
      <c r="M407" s="91">
        <f t="shared" si="31"/>
        <v>0</v>
      </c>
      <c r="P407" s="72"/>
      <c r="Q407" s="94"/>
    </row>
    <row r="408" spans="1:17" x14ac:dyDescent="0.25">
      <c r="A408" s="39" t="s">
        <v>365</v>
      </c>
      <c r="B408" s="71" t="s">
        <v>981</v>
      </c>
      <c r="C408" s="76">
        <v>2017</v>
      </c>
      <c r="D408" s="76" t="str">
        <f t="shared" si="30"/>
        <v>Yes</v>
      </c>
      <c r="E408" s="91">
        <v>0</v>
      </c>
      <c r="F408" s="91">
        <f>IFERROR(VLOOKUP(A:A,'2023 CEP List'!A:G,7,FALSE),0)</f>
        <v>0.39119999999999999</v>
      </c>
      <c r="G408" s="91">
        <f>IFERROR(VLOOKUP(A:A,'2024 CEP List'!A:G,7,FALSE),0)</f>
        <v>0.39119999999999999</v>
      </c>
      <c r="H408" s="91">
        <f>IFERROR(VLOOKUP(A:A,'2025 CEP List'!A:G,7,FALSE),0)</f>
        <v>0.39119999999999999</v>
      </c>
      <c r="I408" s="91">
        <f>IFERROR(VLOOKUP(A:A,'2026 CEP List'!A:G,7,FALSE),0)</f>
        <v>0.39119999999999999</v>
      </c>
      <c r="J408" s="91">
        <f t="shared" si="31"/>
        <v>0.39119999999999999</v>
      </c>
      <c r="K408" s="91">
        <f t="shared" si="31"/>
        <v>0.39119999999999999</v>
      </c>
      <c r="L408" s="91">
        <f t="shared" si="31"/>
        <v>0.39119999999999999</v>
      </c>
      <c r="M408" s="91">
        <f t="shared" si="31"/>
        <v>0.39119999999999999</v>
      </c>
      <c r="P408" s="72"/>
      <c r="Q408" s="94"/>
    </row>
    <row r="409" spans="1:17" x14ac:dyDescent="0.25">
      <c r="A409" s="39" t="s">
        <v>367</v>
      </c>
      <c r="B409" s="71" t="s">
        <v>983</v>
      </c>
      <c r="D409" s="76" t="str">
        <f t="shared" si="30"/>
        <v>No</v>
      </c>
      <c r="E409" s="91">
        <v>0</v>
      </c>
      <c r="F409" s="91">
        <f>IFERROR(VLOOKUP(A:A,'2023 CEP List'!A:G,7,FALSE),0)</f>
        <v>0</v>
      </c>
      <c r="G409" s="91">
        <f>IFERROR(VLOOKUP(A:A,'2024 CEP List'!A:G,7,FALSE),0)</f>
        <v>0</v>
      </c>
      <c r="H409" s="91">
        <f>IFERROR(VLOOKUP(A:A,'2025 CEP List'!A:G,7,FALSE),0)</f>
        <v>0</v>
      </c>
      <c r="I409" s="91">
        <f>IFERROR(VLOOKUP(A:A,'2026 CEP List'!A:G,7,FALSE),0)</f>
        <v>0</v>
      </c>
      <c r="J409" s="91">
        <f t="shared" si="31"/>
        <v>0</v>
      </c>
      <c r="K409" s="91">
        <f t="shared" si="31"/>
        <v>0</v>
      </c>
      <c r="L409" s="91">
        <f t="shared" si="31"/>
        <v>0</v>
      </c>
      <c r="M409" s="91">
        <f t="shared" si="31"/>
        <v>0</v>
      </c>
      <c r="P409" s="72"/>
      <c r="Q409" s="94"/>
    </row>
    <row r="410" spans="1:17" x14ac:dyDescent="0.25">
      <c r="A410" s="39" t="s">
        <v>368</v>
      </c>
      <c r="B410" s="71" t="s">
        <v>984</v>
      </c>
      <c r="D410" s="76" t="str">
        <f t="shared" si="30"/>
        <v>No</v>
      </c>
      <c r="E410" s="91">
        <v>0</v>
      </c>
      <c r="F410" s="91">
        <f>IFERROR(VLOOKUP(A:A,'2023 CEP List'!A:G,7,FALSE),0)</f>
        <v>0</v>
      </c>
      <c r="G410" s="91">
        <f>IFERROR(VLOOKUP(A:A,'2024 CEP List'!A:G,7,FALSE),0)</f>
        <v>0</v>
      </c>
      <c r="H410" s="91">
        <f>IFERROR(VLOOKUP(A:A,'2025 CEP List'!A:G,7,FALSE),0)</f>
        <v>0</v>
      </c>
      <c r="I410" s="91">
        <f>IFERROR(VLOOKUP(A:A,'2026 CEP List'!A:G,7,FALSE),0)</f>
        <v>0</v>
      </c>
      <c r="J410" s="91">
        <f t="shared" si="31"/>
        <v>0</v>
      </c>
      <c r="K410" s="91">
        <f t="shared" si="31"/>
        <v>0</v>
      </c>
      <c r="L410" s="91">
        <f t="shared" si="31"/>
        <v>0</v>
      </c>
      <c r="M410" s="91">
        <f t="shared" si="31"/>
        <v>0</v>
      </c>
      <c r="P410" s="72"/>
      <c r="Q410" s="94"/>
    </row>
    <row r="411" spans="1:17" x14ac:dyDescent="0.25">
      <c r="A411" s="39" t="s">
        <v>369</v>
      </c>
      <c r="B411" s="71" t="s">
        <v>985</v>
      </c>
      <c r="D411" s="76" t="str">
        <f t="shared" si="30"/>
        <v>No</v>
      </c>
      <c r="E411" s="91">
        <v>0</v>
      </c>
      <c r="F411" s="91">
        <f>IFERROR(VLOOKUP(A:A,'2023 CEP List'!A:G,7,FALSE),0)</f>
        <v>0</v>
      </c>
      <c r="G411" s="91">
        <f>IFERROR(VLOOKUP(A:A,'2024 CEP List'!A:G,7,FALSE),0)</f>
        <v>0</v>
      </c>
      <c r="H411" s="91">
        <f>IFERROR(VLOOKUP(A:A,'2025 CEP List'!A:G,7,FALSE),0)</f>
        <v>0</v>
      </c>
      <c r="I411" s="91">
        <f>IFERROR(VLOOKUP(A:A,'2026 CEP List'!A:G,7,FALSE),0)</f>
        <v>0</v>
      </c>
      <c r="J411" s="91">
        <f t="shared" si="31"/>
        <v>0</v>
      </c>
      <c r="K411" s="91">
        <f t="shared" si="31"/>
        <v>0</v>
      </c>
      <c r="L411" s="91">
        <f t="shared" si="31"/>
        <v>0</v>
      </c>
      <c r="M411" s="91">
        <f t="shared" si="31"/>
        <v>0</v>
      </c>
      <c r="P411" s="72"/>
      <c r="Q411" s="94"/>
    </row>
    <row r="412" spans="1:17" x14ac:dyDescent="0.25">
      <c r="A412" s="39" t="s">
        <v>551</v>
      </c>
      <c r="B412" s="71" t="s">
        <v>986</v>
      </c>
      <c r="D412" s="76" t="str">
        <f t="shared" si="30"/>
        <v>No</v>
      </c>
      <c r="E412" s="91">
        <v>0</v>
      </c>
      <c r="F412" s="91">
        <f>IFERROR(VLOOKUP(A:A,'2023 CEP List'!A:G,7,FALSE),0)</f>
        <v>0</v>
      </c>
      <c r="G412" s="91">
        <f>IFERROR(VLOOKUP(A:A,'2024 CEP List'!A:G,7,FALSE),0)</f>
        <v>0</v>
      </c>
      <c r="H412" s="91">
        <f>IFERROR(VLOOKUP(A:A,'2025 CEP List'!A:G,7,FALSE),0)</f>
        <v>0</v>
      </c>
      <c r="I412" s="91">
        <f>IFERROR(VLOOKUP(A:A,'2026 CEP List'!A:G,7,FALSE),0)</f>
        <v>0</v>
      </c>
      <c r="J412" s="91">
        <f t="shared" ref="J412:M427" si="32">I412</f>
        <v>0</v>
      </c>
      <c r="K412" s="91">
        <f t="shared" si="32"/>
        <v>0</v>
      </c>
      <c r="L412" s="91">
        <f t="shared" si="32"/>
        <v>0</v>
      </c>
      <c r="M412" s="91">
        <f t="shared" si="32"/>
        <v>0</v>
      </c>
      <c r="P412" s="72"/>
      <c r="Q412" s="94"/>
    </row>
    <row r="413" spans="1:17" x14ac:dyDescent="0.25">
      <c r="A413" s="39" t="s">
        <v>370</v>
      </c>
      <c r="B413" s="71" t="s">
        <v>987</v>
      </c>
      <c r="D413" s="76" t="str">
        <f t="shared" si="30"/>
        <v>No</v>
      </c>
      <c r="E413" s="91">
        <v>0</v>
      </c>
      <c r="F413" s="91">
        <f>IFERROR(VLOOKUP(A:A,'2023 CEP List'!A:G,7,FALSE),0)</f>
        <v>0</v>
      </c>
      <c r="G413" s="91">
        <f>IFERROR(VLOOKUP(A:A,'2024 CEP List'!A:G,7,FALSE),0)</f>
        <v>0</v>
      </c>
      <c r="H413" s="91">
        <f>IFERROR(VLOOKUP(A:A,'2025 CEP List'!A:G,7,FALSE),0)</f>
        <v>0</v>
      </c>
      <c r="I413" s="91">
        <f>IFERROR(VLOOKUP(A:A,'2026 CEP List'!A:G,7,FALSE),0)</f>
        <v>0</v>
      </c>
      <c r="J413" s="91">
        <f t="shared" si="32"/>
        <v>0</v>
      </c>
      <c r="K413" s="91">
        <f t="shared" si="32"/>
        <v>0</v>
      </c>
      <c r="L413" s="91">
        <f t="shared" si="32"/>
        <v>0</v>
      </c>
      <c r="M413" s="91">
        <f t="shared" si="32"/>
        <v>0</v>
      </c>
      <c r="P413" s="72"/>
      <c r="Q413" s="94"/>
    </row>
    <row r="414" spans="1:17" x14ac:dyDescent="0.25">
      <c r="A414" s="39" t="s">
        <v>371</v>
      </c>
      <c r="B414" s="71" t="s">
        <v>988</v>
      </c>
      <c r="D414" s="76" t="str">
        <f t="shared" si="30"/>
        <v>No</v>
      </c>
      <c r="E414" s="91">
        <v>0</v>
      </c>
      <c r="F414" s="91">
        <f>IFERROR(VLOOKUP(A:A,'2023 CEP List'!A:G,7,FALSE),0)</f>
        <v>0</v>
      </c>
      <c r="G414" s="91">
        <f>IFERROR(VLOOKUP(A:A,'2024 CEP List'!A:G,7,FALSE),0)</f>
        <v>0</v>
      </c>
      <c r="H414" s="91">
        <f>IFERROR(VLOOKUP(A:A,'2025 CEP List'!A:G,7,FALSE),0)</f>
        <v>0</v>
      </c>
      <c r="I414" s="91">
        <f>IFERROR(VLOOKUP(A:A,'2026 CEP List'!A:G,7,FALSE),0)</f>
        <v>0</v>
      </c>
      <c r="J414" s="91">
        <f t="shared" si="32"/>
        <v>0</v>
      </c>
      <c r="K414" s="91">
        <f t="shared" si="32"/>
        <v>0</v>
      </c>
      <c r="L414" s="91">
        <f t="shared" si="32"/>
        <v>0</v>
      </c>
      <c r="M414" s="91">
        <f t="shared" si="32"/>
        <v>0</v>
      </c>
      <c r="P414" s="72"/>
      <c r="Q414" s="94"/>
    </row>
    <row r="415" spans="1:17" x14ac:dyDescent="0.25">
      <c r="A415" s="39" t="s">
        <v>372</v>
      </c>
      <c r="B415" s="71" t="s">
        <v>989</v>
      </c>
      <c r="D415" s="76" t="str">
        <f t="shared" si="30"/>
        <v>No</v>
      </c>
      <c r="E415" s="91">
        <v>0</v>
      </c>
      <c r="F415" s="91">
        <f>IFERROR(VLOOKUP(A:A,'2023 CEP List'!A:G,7,FALSE),0)</f>
        <v>0</v>
      </c>
      <c r="G415" s="91">
        <f>IFERROR(VLOOKUP(A:A,'2024 CEP List'!A:G,7,FALSE),0)</f>
        <v>0</v>
      </c>
      <c r="H415" s="91">
        <f>IFERROR(VLOOKUP(A:A,'2025 CEP List'!A:G,7,FALSE),0)</f>
        <v>0</v>
      </c>
      <c r="I415" s="91">
        <f>IFERROR(VLOOKUP(A:A,'2026 CEP List'!A:G,7,FALSE),0)</f>
        <v>0</v>
      </c>
      <c r="J415" s="91">
        <f t="shared" si="32"/>
        <v>0</v>
      </c>
      <c r="K415" s="91">
        <f t="shared" si="32"/>
        <v>0</v>
      </c>
      <c r="L415" s="91">
        <f t="shared" si="32"/>
        <v>0</v>
      </c>
      <c r="M415" s="91">
        <f t="shared" si="32"/>
        <v>0</v>
      </c>
      <c r="P415" s="72"/>
      <c r="Q415" s="94"/>
    </row>
    <row r="416" spans="1:17" x14ac:dyDescent="0.25">
      <c r="A416" s="39" t="s">
        <v>373</v>
      </c>
      <c r="B416" s="71" t="s">
        <v>990</v>
      </c>
      <c r="D416" s="76" t="str">
        <f t="shared" si="30"/>
        <v>No</v>
      </c>
      <c r="E416" s="91">
        <v>0</v>
      </c>
      <c r="F416" s="91">
        <f>IFERROR(VLOOKUP(A:A,'2023 CEP List'!A:G,7,FALSE),0)</f>
        <v>0</v>
      </c>
      <c r="G416" s="91">
        <f>IFERROR(VLOOKUP(A:A,'2024 CEP List'!A:G,7,FALSE),0)</f>
        <v>0</v>
      </c>
      <c r="H416" s="91">
        <f>IFERROR(VLOOKUP(A:A,'2025 CEP List'!A:G,7,FALSE),0)</f>
        <v>0</v>
      </c>
      <c r="I416" s="91">
        <f>IFERROR(VLOOKUP(A:A,'2026 CEP List'!A:G,7,FALSE),0)</f>
        <v>0</v>
      </c>
      <c r="J416" s="91">
        <f t="shared" si="32"/>
        <v>0</v>
      </c>
      <c r="K416" s="91">
        <f t="shared" si="32"/>
        <v>0</v>
      </c>
      <c r="L416" s="91">
        <f t="shared" si="32"/>
        <v>0</v>
      </c>
      <c r="M416" s="91">
        <f t="shared" si="32"/>
        <v>0</v>
      </c>
      <c r="P416" s="72"/>
      <c r="Q416" s="94"/>
    </row>
    <row r="417" spans="1:17" x14ac:dyDescent="0.25">
      <c r="A417" s="39" t="s">
        <v>374</v>
      </c>
      <c r="B417" s="71" t="s">
        <v>991</v>
      </c>
      <c r="D417" s="76" t="str">
        <f t="shared" si="30"/>
        <v>Yes</v>
      </c>
      <c r="E417" s="91">
        <v>0</v>
      </c>
      <c r="F417" s="91">
        <f>IFERROR(VLOOKUP(A:A,'2023 CEP List'!A:G,7,FALSE),0)</f>
        <v>0</v>
      </c>
      <c r="G417" s="91">
        <f>IFERROR(VLOOKUP(A:A,'2024 CEP List'!A:G,7,FALSE),0)</f>
        <v>0</v>
      </c>
      <c r="H417" s="91">
        <f>IFERROR(VLOOKUP(A:A,'2025 CEP List'!A:G,7,FALSE),0)</f>
        <v>0</v>
      </c>
      <c r="I417" s="91">
        <f>IFERROR(VLOOKUP(A:A,'2026 CEP List'!A:G,7,FALSE),0)</f>
        <v>0.51790000000000003</v>
      </c>
      <c r="J417" s="91">
        <f t="shared" si="32"/>
        <v>0.51790000000000003</v>
      </c>
      <c r="K417" s="91">
        <f t="shared" si="32"/>
        <v>0.51790000000000003</v>
      </c>
      <c r="L417" s="91">
        <f t="shared" si="32"/>
        <v>0.51790000000000003</v>
      </c>
      <c r="M417" s="91">
        <f t="shared" si="32"/>
        <v>0.51790000000000003</v>
      </c>
      <c r="P417" s="72"/>
      <c r="Q417" s="94"/>
    </row>
    <row r="418" spans="1:17" x14ac:dyDescent="0.25">
      <c r="A418" s="39" t="s">
        <v>375</v>
      </c>
      <c r="B418" s="71" t="s">
        <v>992</v>
      </c>
      <c r="D418" s="76" t="str">
        <f t="shared" si="30"/>
        <v>No</v>
      </c>
      <c r="E418" s="91">
        <v>0</v>
      </c>
      <c r="F418" s="91">
        <f>IFERROR(VLOOKUP(A:A,'2023 CEP List'!A:G,7,FALSE),0)</f>
        <v>0</v>
      </c>
      <c r="G418" s="91">
        <f>IFERROR(VLOOKUP(A:A,'2024 CEP List'!A:G,7,FALSE),0)</f>
        <v>0</v>
      </c>
      <c r="H418" s="91">
        <f>IFERROR(VLOOKUP(A:A,'2025 CEP List'!A:G,7,FALSE),0)</f>
        <v>0</v>
      </c>
      <c r="I418" s="91">
        <f>IFERROR(VLOOKUP(A:A,'2026 CEP List'!A:G,7,FALSE),0)</f>
        <v>0</v>
      </c>
      <c r="J418" s="91">
        <f t="shared" si="32"/>
        <v>0</v>
      </c>
      <c r="K418" s="91">
        <f t="shared" si="32"/>
        <v>0</v>
      </c>
      <c r="L418" s="91">
        <f t="shared" si="32"/>
        <v>0</v>
      </c>
      <c r="M418" s="91">
        <f t="shared" si="32"/>
        <v>0</v>
      </c>
      <c r="P418" s="72"/>
      <c r="Q418" s="94"/>
    </row>
    <row r="419" spans="1:17" x14ac:dyDescent="0.25">
      <c r="A419" s="39" t="s">
        <v>376</v>
      </c>
      <c r="B419" s="71" t="s">
        <v>993</v>
      </c>
      <c r="D419" s="76" t="str">
        <f t="shared" si="30"/>
        <v>No</v>
      </c>
      <c r="E419" s="91">
        <v>0</v>
      </c>
      <c r="F419" s="91">
        <f>IFERROR(VLOOKUP(A:A,'2023 CEP List'!A:G,7,FALSE),0)</f>
        <v>0</v>
      </c>
      <c r="G419" s="91">
        <f>IFERROR(VLOOKUP(A:A,'2024 CEP List'!A:G,7,FALSE),0)</f>
        <v>0</v>
      </c>
      <c r="H419" s="91">
        <f>IFERROR(VLOOKUP(A:A,'2025 CEP List'!A:G,7,FALSE),0)</f>
        <v>0</v>
      </c>
      <c r="I419" s="91">
        <f>IFERROR(VLOOKUP(A:A,'2026 CEP List'!A:G,7,FALSE),0)</f>
        <v>0</v>
      </c>
      <c r="J419" s="91">
        <f t="shared" si="32"/>
        <v>0</v>
      </c>
      <c r="K419" s="91">
        <f t="shared" si="32"/>
        <v>0</v>
      </c>
      <c r="L419" s="91">
        <f t="shared" si="32"/>
        <v>0</v>
      </c>
      <c r="M419" s="91">
        <f t="shared" si="32"/>
        <v>0</v>
      </c>
      <c r="P419" s="72"/>
      <c r="Q419" s="94"/>
    </row>
    <row r="420" spans="1:17" x14ac:dyDescent="0.25">
      <c r="A420" s="39" t="s">
        <v>552</v>
      </c>
      <c r="B420" s="71" t="s">
        <v>994</v>
      </c>
      <c r="C420" s="76">
        <v>2016</v>
      </c>
      <c r="D420" s="76" t="str">
        <f t="shared" si="30"/>
        <v>No</v>
      </c>
      <c r="E420" s="91">
        <v>0.64290000000000003</v>
      </c>
      <c r="F420" s="91">
        <f>IFERROR(VLOOKUP(A:A,'2023 CEP List'!A:G,7,FALSE),0)</f>
        <v>0.64290000000000003</v>
      </c>
      <c r="G420" s="91">
        <f>IFERROR(VLOOKUP(A:A,'2024 CEP List'!A:G,7,FALSE),0)</f>
        <v>0.64290000000000003</v>
      </c>
      <c r="H420" s="91">
        <f>IFERROR(VLOOKUP(A:A,'2025 CEP List'!A:G,7,FALSE),0)</f>
        <v>0.64290000000000003</v>
      </c>
      <c r="I420" s="91">
        <f>IFERROR(VLOOKUP(A:A,'2026 CEP List'!A:G,7,FALSE),0)</f>
        <v>0</v>
      </c>
      <c r="J420" s="91">
        <f t="shared" si="32"/>
        <v>0</v>
      </c>
      <c r="K420" s="91">
        <f t="shared" si="32"/>
        <v>0</v>
      </c>
      <c r="L420" s="91">
        <f t="shared" si="32"/>
        <v>0</v>
      </c>
      <c r="M420" s="91">
        <f t="shared" si="32"/>
        <v>0</v>
      </c>
      <c r="P420" s="72"/>
      <c r="Q420" s="94"/>
    </row>
    <row r="421" spans="1:17" x14ac:dyDescent="0.25">
      <c r="A421" s="39" t="s">
        <v>377</v>
      </c>
      <c r="B421" s="71" t="s">
        <v>995</v>
      </c>
      <c r="D421" s="76" t="str">
        <f t="shared" si="30"/>
        <v>No</v>
      </c>
      <c r="E421" s="91">
        <v>0</v>
      </c>
      <c r="F421" s="91">
        <f>IFERROR(VLOOKUP(A:A,'2023 CEP List'!A:G,7,FALSE),0)</f>
        <v>0</v>
      </c>
      <c r="G421" s="91">
        <f>IFERROR(VLOOKUP(A:A,'2024 CEP List'!A:G,7,FALSE),0)</f>
        <v>0</v>
      </c>
      <c r="H421" s="91">
        <f>IFERROR(VLOOKUP(A:A,'2025 CEP List'!A:G,7,FALSE),0)</f>
        <v>0</v>
      </c>
      <c r="I421" s="91">
        <f>IFERROR(VLOOKUP(A:A,'2026 CEP List'!A:G,7,FALSE),0)</f>
        <v>0</v>
      </c>
      <c r="J421" s="91">
        <f t="shared" si="32"/>
        <v>0</v>
      </c>
      <c r="K421" s="91">
        <f t="shared" si="32"/>
        <v>0</v>
      </c>
      <c r="L421" s="91">
        <f t="shared" si="32"/>
        <v>0</v>
      </c>
      <c r="M421" s="91">
        <f t="shared" si="32"/>
        <v>0</v>
      </c>
      <c r="P421" s="72"/>
      <c r="Q421" s="94"/>
    </row>
    <row r="422" spans="1:17" x14ac:dyDescent="0.25">
      <c r="A422" s="39" t="s">
        <v>378</v>
      </c>
      <c r="B422" s="71" t="s">
        <v>996</v>
      </c>
      <c r="D422" s="76" t="str">
        <f t="shared" si="30"/>
        <v>Yes</v>
      </c>
      <c r="E422" s="91">
        <v>0</v>
      </c>
      <c r="F422" s="91">
        <f>IFERROR(VLOOKUP(A:A,'2023 CEP List'!A:G,7,FALSE),0)</f>
        <v>0</v>
      </c>
      <c r="G422" s="91">
        <f>IFERROR(VLOOKUP(A:A,'2024 CEP List'!A:G,7,FALSE),0)</f>
        <v>0</v>
      </c>
      <c r="H422" s="91">
        <f>IFERROR(VLOOKUP(A:A,'2025 CEP List'!A:G,7,FALSE),0)</f>
        <v>0</v>
      </c>
      <c r="I422" s="91">
        <f>IFERROR(VLOOKUP(A:A,'2026 CEP List'!A:G,7,FALSE),0)</f>
        <v>0.62990000000000002</v>
      </c>
      <c r="J422" s="91">
        <f t="shared" si="32"/>
        <v>0.62990000000000002</v>
      </c>
      <c r="K422" s="91">
        <f t="shared" si="32"/>
        <v>0.62990000000000002</v>
      </c>
      <c r="L422" s="91">
        <f t="shared" si="32"/>
        <v>0.62990000000000002</v>
      </c>
      <c r="M422" s="91">
        <f t="shared" si="32"/>
        <v>0.62990000000000002</v>
      </c>
      <c r="P422" s="72"/>
      <c r="Q422" s="94"/>
    </row>
    <row r="423" spans="1:17" x14ac:dyDescent="0.25">
      <c r="A423" s="39" t="s">
        <v>379</v>
      </c>
      <c r="B423" s="71" t="s">
        <v>997</v>
      </c>
      <c r="D423" s="76" t="str">
        <f t="shared" si="30"/>
        <v>Yes</v>
      </c>
      <c r="E423" s="91">
        <v>0</v>
      </c>
      <c r="F423" s="91">
        <f>IFERROR(VLOOKUP(A:A,'2023 CEP List'!A:G,7,FALSE),0)</f>
        <v>0</v>
      </c>
      <c r="G423" s="91">
        <f>IFERROR(VLOOKUP(A:A,'2024 CEP List'!A:G,7,FALSE),0)</f>
        <v>0</v>
      </c>
      <c r="H423" s="91">
        <f>IFERROR(VLOOKUP(A:A,'2025 CEP List'!A:G,7,FALSE),0)</f>
        <v>0</v>
      </c>
      <c r="I423" s="91">
        <f>IFERROR(VLOOKUP(A:A,'2026 CEP List'!A:G,7,FALSE),0)</f>
        <v>0.85009999999999997</v>
      </c>
      <c r="J423" s="91">
        <f t="shared" si="32"/>
        <v>0.85009999999999997</v>
      </c>
      <c r="K423" s="91">
        <f t="shared" si="32"/>
        <v>0.85009999999999997</v>
      </c>
      <c r="L423" s="91">
        <f t="shared" si="32"/>
        <v>0.85009999999999997</v>
      </c>
      <c r="M423" s="91">
        <f t="shared" si="32"/>
        <v>0.85009999999999997</v>
      </c>
      <c r="P423" s="72"/>
      <c r="Q423" s="94"/>
    </row>
    <row r="424" spans="1:17" x14ac:dyDescent="0.25">
      <c r="A424" s="39" t="s">
        <v>380</v>
      </c>
      <c r="B424" s="71" t="s">
        <v>998</v>
      </c>
      <c r="D424" s="76" t="str">
        <f t="shared" si="30"/>
        <v>Yes</v>
      </c>
      <c r="E424" s="91">
        <v>0</v>
      </c>
      <c r="F424" s="91">
        <f>IFERROR(VLOOKUP(A:A,'2023 CEP List'!A:G,7,FALSE),0)</f>
        <v>0</v>
      </c>
      <c r="G424" s="91">
        <f>IFERROR(VLOOKUP(A:A,'2024 CEP List'!A:G,7,FALSE),0)</f>
        <v>0</v>
      </c>
      <c r="H424" s="91">
        <f>IFERROR(VLOOKUP(A:A,'2025 CEP List'!A:G,7,FALSE),0)</f>
        <v>0</v>
      </c>
      <c r="I424" s="91">
        <f>IFERROR(VLOOKUP(A:A,'2026 CEP List'!A:G,7,FALSE),0)</f>
        <v>0.67500000000000004</v>
      </c>
      <c r="J424" s="91">
        <f t="shared" si="32"/>
        <v>0.67500000000000004</v>
      </c>
      <c r="K424" s="91">
        <f t="shared" si="32"/>
        <v>0.67500000000000004</v>
      </c>
      <c r="L424" s="91">
        <f t="shared" si="32"/>
        <v>0.67500000000000004</v>
      </c>
      <c r="M424" s="91">
        <f t="shared" si="32"/>
        <v>0.67500000000000004</v>
      </c>
      <c r="P424" s="72"/>
      <c r="Q424" s="94"/>
    </row>
    <row r="425" spans="1:17" x14ac:dyDescent="0.25">
      <c r="A425" s="39" t="s">
        <v>381</v>
      </c>
      <c r="B425" s="71" t="s">
        <v>999</v>
      </c>
      <c r="D425" s="76" t="str">
        <f t="shared" si="30"/>
        <v>Yes</v>
      </c>
      <c r="E425" s="91">
        <v>0.75570000000000004</v>
      </c>
      <c r="F425" s="91">
        <f>IFERROR(VLOOKUP(A:A,'2023 CEP List'!A:G,7,FALSE),0)</f>
        <v>0.75570000000000004</v>
      </c>
      <c r="G425" s="91">
        <f>IFERROR(VLOOKUP(A:A,'2024 CEP List'!A:G,7,FALSE),0)</f>
        <v>0.75570000000000004</v>
      </c>
      <c r="H425" s="91">
        <f>IFERROR(VLOOKUP(A:A,'2025 CEP List'!A:G,7,FALSE),0)</f>
        <v>0.75570000000000004</v>
      </c>
      <c r="I425" s="91">
        <f>IFERROR(VLOOKUP(A:A,'2026 CEP List'!A:G,7,FALSE),0)</f>
        <v>0.75570000000000004</v>
      </c>
      <c r="J425" s="91">
        <f t="shared" si="32"/>
        <v>0.75570000000000004</v>
      </c>
      <c r="K425" s="91">
        <f t="shared" si="32"/>
        <v>0.75570000000000004</v>
      </c>
      <c r="L425" s="91">
        <f t="shared" si="32"/>
        <v>0.75570000000000004</v>
      </c>
      <c r="M425" s="91">
        <f t="shared" si="32"/>
        <v>0.75570000000000004</v>
      </c>
      <c r="P425" s="72"/>
      <c r="Q425" s="94"/>
    </row>
    <row r="426" spans="1:17" x14ac:dyDescent="0.25">
      <c r="A426" s="39" t="s">
        <v>553</v>
      </c>
      <c r="B426" s="71" t="s">
        <v>1000</v>
      </c>
      <c r="D426" s="76" t="str">
        <f t="shared" si="30"/>
        <v>Yes</v>
      </c>
      <c r="E426" s="91">
        <v>0</v>
      </c>
      <c r="F426" s="91">
        <f>IFERROR(VLOOKUP(A:A,'2023 CEP List'!A:G,7,FALSE),0)</f>
        <v>0</v>
      </c>
      <c r="G426" s="91">
        <f>IFERROR(VLOOKUP(A:A,'2024 CEP List'!A:G,7,FALSE),0)</f>
        <v>0</v>
      </c>
      <c r="H426" s="91">
        <f>IFERROR(VLOOKUP(A:A,'2025 CEP List'!A:G,7,FALSE),0)</f>
        <v>0.80389999999999995</v>
      </c>
      <c r="I426" s="91">
        <f>IFERROR(VLOOKUP(A:A,'2026 CEP List'!A:G,7,FALSE),0)</f>
        <v>0.80389999999999995</v>
      </c>
      <c r="J426" s="91">
        <f t="shared" si="32"/>
        <v>0.80389999999999995</v>
      </c>
      <c r="K426" s="91">
        <f t="shared" si="32"/>
        <v>0.80389999999999995</v>
      </c>
      <c r="L426" s="91">
        <f t="shared" si="32"/>
        <v>0.80389999999999995</v>
      </c>
      <c r="M426" s="91">
        <f t="shared" si="32"/>
        <v>0.80389999999999995</v>
      </c>
      <c r="P426" s="72"/>
      <c r="Q426" s="94"/>
    </row>
    <row r="427" spans="1:17" x14ac:dyDescent="0.25">
      <c r="A427" s="39" t="s">
        <v>554</v>
      </c>
      <c r="B427" s="71" t="s">
        <v>1001</v>
      </c>
      <c r="D427" s="76" t="str">
        <f t="shared" si="30"/>
        <v>Yes</v>
      </c>
      <c r="E427" s="91">
        <v>0.68140000000000001</v>
      </c>
      <c r="F427" s="91">
        <f>IFERROR(VLOOKUP(A:A,'2023 CEP List'!A:G,7,FALSE),0)</f>
        <v>0.68140000000000001</v>
      </c>
      <c r="G427" s="91">
        <f>IFERROR(VLOOKUP(A:A,'2024 CEP List'!A:G,7,FALSE),0)</f>
        <v>0.68140000000000001</v>
      </c>
      <c r="H427" s="91">
        <f>IFERROR(VLOOKUP(A:A,'2025 CEP List'!A:G,7,FALSE),0)</f>
        <v>0.68140000000000001</v>
      </c>
      <c r="I427" s="91">
        <f>IFERROR(VLOOKUP(A:A,'2026 CEP List'!A:G,7,FALSE),0)</f>
        <v>0.68140000000000001</v>
      </c>
      <c r="J427" s="91">
        <f t="shared" si="32"/>
        <v>0.68140000000000001</v>
      </c>
      <c r="K427" s="91">
        <f t="shared" si="32"/>
        <v>0.68140000000000001</v>
      </c>
      <c r="L427" s="91">
        <f t="shared" si="32"/>
        <v>0.68140000000000001</v>
      </c>
      <c r="M427" s="91">
        <f t="shared" si="32"/>
        <v>0.68140000000000001</v>
      </c>
      <c r="P427" s="72"/>
      <c r="Q427" s="94"/>
    </row>
    <row r="428" spans="1:17" x14ac:dyDescent="0.25">
      <c r="A428" s="39" t="s">
        <v>382</v>
      </c>
      <c r="B428" s="71" t="s">
        <v>1246</v>
      </c>
      <c r="D428" s="76" t="str">
        <f t="shared" si="30"/>
        <v>No</v>
      </c>
      <c r="E428" s="91">
        <v>0</v>
      </c>
      <c r="F428" s="91">
        <f>IFERROR(VLOOKUP(A:A,'2023 CEP List'!A:G,7,FALSE),0)</f>
        <v>0</v>
      </c>
      <c r="G428" s="91">
        <f>IFERROR(VLOOKUP(A:A,'2024 CEP List'!A:G,7,FALSE),0)</f>
        <v>0</v>
      </c>
      <c r="H428" s="91">
        <f>IFERROR(VLOOKUP(A:A,'2025 CEP List'!A:G,7,FALSE),0)</f>
        <v>0</v>
      </c>
      <c r="I428" s="91">
        <f>IFERROR(VLOOKUP(A:A,'2026 CEP List'!A:G,7,FALSE),0)</f>
        <v>0</v>
      </c>
      <c r="J428" s="91">
        <f t="shared" ref="J428:M443" si="33">I428</f>
        <v>0</v>
      </c>
      <c r="K428" s="91">
        <f t="shared" si="33"/>
        <v>0</v>
      </c>
      <c r="L428" s="91">
        <f t="shared" si="33"/>
        <v>0</v>
      </c>
      <c r="M428" s="91">
        <f t="shared" si="33"/>
        <v>0</v>
      </c>
      <c r="P428" s="72"/>
      <c r="Q428" s="94"/>
    </row>
    <row r="429" spans="1:17" x14ac:dyDescent="0.25">
      <c r="A429" s="39" t="s">
        <v>383</v>
      </c>
      <c r="B429" s="71" t="s">
        <v>1003</v>
      </c>
      <c r="D429" s="76" t="str">
        <f t="shared" si="30"/>
        <v>No</v>
      </c>
      <c r="E429" s="91">
        <v>0</v>
      </c>
      <c r="F429" s="91">
        <f>IFERROR(VLOOKUP(A:A,'2023 CEP List'!A:G,7,FALSE),0)</f>
        <v>0</v>
      </c>
      <c r="G429" s="91">
        <f>IFERROR(VLOOKUP(A:A,'2024 CEP List'!A:G,7,FALSE),0)</f>
        <v>0</v>
      </c>
      <c r="H429" s="91">
        <f>IFERROR(VLOOKUP(A:A,'2025 CEP List'!A:G,7,FALSE),0)</f>
        <v>0</v>
      </c>
      <c r="I429" s="91">
        <f>IFERROR(VLOOKUP(A:A,'2026 CEP List'!A:G,7,FALSE),0)</f>
        <v>0</v>
      </c>
      <c r="J429" s="91">
        <f t="shared" si="33"/>
        <v>0</v>
      </c>
      <c r="K429" s="91">
        <f t="shared" si="33"/>
        <v>0</v>
      </c>
      <c r="L429" s="91">
        <f t="shared" si="33"/>
        <v>0</v>
      </c>
      <c r="M429" s="91">
        <f t="shared" si="33"/>
        <v>0</v>
      </c>
      <c r="P429" s="72"/>
      <c r="Q429" s="94"/>
    </row>
    <row r="430" spans="1:17" x14ac:dyDescent="0.25">
      <c r="A430" s="39" t="s">
        <v>384</v>
      </c>
      <c r="B430" s="71" t="s">
        <v>1004</v>
      </c>
      <c r="D430" s="76" t="str">
        <f t="shared" si="30"/>
        <v>No</v>
      </c>
      <c r="E430" s="91">
        <v>0</v>
      </c>
      <c r="F430" s="91">
        <f>IFERROR(VLOOKUP(A:A,'2023 CEP List'!A:G,7,FALSE),0)</f>
        <v>0</v>
      </c>
      <c r="G430" s="91">
        <f>IFERROR(VLOOKUP(A:A,'2024 CEP List'!A:G,7,FALSE),0)</f>
        <v>0</v>
      </c>
      <c r="H430" s="91">
        <f>IFERROR(VLOOKUP(A:A,'2025 CEP List'!A:G,7,FALSE),0)</f>
        <v>0</v>
      </c>
      <c r="I430" s="91">
        <f>IFERROR(VLOOKUP(A:A,'2026 CEP List'!A:G,7,FALSE),0)</f>
        <v>0</v>
      </c>
      <c r="J430" s="91">
        <f t="shared" si="33"/>
        <v>0</v>
      </c>
      <c r="K430" s="91">
        <f t="shared" si="33"/>
        <v>0</v>
      </c>
      <c r="L430" s="91">
        <f t="shared" si="33"/>
        <v>0</v>
      </c>
      <c r="M430" s="91">
        <f t="shared" si="33"/>
        <v>0</v>
      </c>
      <c r="P430" s="72"/>
      <c r="Q430" s="94"/>
    </row>
    <row r="431" spans="1:17" x14ac:dyDescent="0.25">
      <c r="A431" s="39" t="s">
        <v>385</v>
      </c>
      <c r="B431" s="71" t="s">
        <v>1005</v>
      </c>
      <c r="D431" s="76" t="str">
        <f t="shared" si="30"/>
        <v>No</v>
      </c>
      <c r="E431" s="91">
        <v>0</v>
      </c>
      <c r="F431" s="91">
        <f>IFERROR(VLOOKUP(A:A,'2023 CEP List'!A:G,7,FALSE),0)</f>
        <v>0</v>
      </c>
      <c r="G431" s="91">
        <f>IFERROR(VLOOKUP(A:A,'2024 CEP List'!A:G,7,FALSE),0)</f>
        <v>0</v>
      </c>
      <c r="H431" s="91">
        <f>IFERROR(VLOOKUP(A:A,'2025 CEP List'!A:G,7,FALSE),0)</f>
        <v>0</v>
      </c>
      <c r="I431" s="91">
        <f>IFERROR(VLOOKUP(A:A,'2026 CEP List'!A:G,7,FALSE),0)</f>
        <v>0</v>
      </c>
      <c r="J431" s="91">
        <f t="shared" si="33"/>
        <v>0</v>
      </c>
      <c r="K431" s="91">
        <f t="shared" si="33"/>
        <v>0</v>
      </c>
      <c r="L431" s="91">
        <f t="shared" si="33"/>
        <v>0</v>
      </c>
      <c r="M431" s="91">
        <f t="shared" si="33"/>
        <v>0</v>
      </c>
      <c r="P431" s="72"/>
      <c r="Q431" s="94"/>
    </row>
    <row r="432" spans="1:17" x14ac:dyDescent="0.25">
      <c r="A432" s="39" t="s">
        <v>386</v>
      </c>
      <c r="B432" s="71" t="s">
        <v>1006</v>
      </c>
      <c r="D432" s="76" t="str">
        <f t="shared" si="30"/>
        <v>No</v>
      </c>
      <c r="E432" s="91">
        <v>0</v>
      </c>
      <c r="F432" s="91">
        <f>IFERROR(VLOOKUP(A:A,'2023 CEP List'!A:G,7,FALSE),0)</f>
        <v>0</v>
      </c>
      <c r="G432" s="91">
        <f>IFERROR(VLOOKUP(A:A,'2024 CEP List'!A:G,7,FALSE),0)</f>
        <v>0</v>
      </c>
      <c r="H432" s="91">
        <f>IFERROR(VLOOKUP(A:A,'2025 CEP List'!A:G,7,FALSE),0)</f>
        <v>0</v>
      </c>
      <c r="I432" s="91">
        <f>IFERROR(VLOOKUP(A:A,'2026 CEP List'!A:G,7,FALSE),0)</f>
        <v>0</v>
      </c>
      <c r="J432" s="91">
        <f t="shared" si="33"/>
        <v>0</v>
      </c>
      <c r="K432" s="91">
        <f t="shared" si="33"/>
        <v>0</v>
      </c>
      <c r="L432" s="91">
        <f t="shared" si="33"/>
        <v>0</v>
      </c>
      <c r="M432" s="91">
        <f t="shared" si="33"/>
        <v>0</v>
      </c>
      <c r="P432" s="72"/>
      <c r="Q432" s="94"/>
    </row>
    <row r="433" spans="1:17" x14ac:dyDescent="0.25">
      <c r="A433" s="39" t="s">
        <v>387</v>
      </c>
      <c r="B433" s="71" t="s">
        <v>1007</v>
      </c>
      <c r="D433" s="76" t="str">
        <f t="shared" si="30"/>
        <v>No</v>
      </c>
      <c r="E433" s="91">
        <v>0</v>
      </c>
      <c r="F433" s="91">
        <f>IFERROR(VLOOKUP(A:A,'2023 CEP List'!A:G,7,FALSE),0)</f>
        <v>0</v>
      </c>
      <c r="G433" s="91">
        <f>IFERROR(VLOOKUP(A:A,'2024 CEP List'!A:G,7,FALSE),0)</f>
        <v>0</v>
      </c>
      <c r="H433" s="91">
        <f>IFERROR(VLOOKUP(A:A,'2025 CEP List'!A:G,7,FALSE),0)</f>
        <v>0</v>
      </c>
      <c r="I433" s="91">
        <f>IFERROR(VLOOKUP(A:A,'2026 CEP List'!A:G,7,FALSE),0)</f>
        <v>0</v>
      </c>
      <c r="J433" s="91">
        <f t="shared" si="33"/>
        <v>0</v>
      </c>
      <c r="K433" s="91">
        <f t="shared" si="33"/>
        <v>0</v>
      </c>
      <c r="L433" s="91">
        <f t="shared" si="33"/>
        <v>0</v>
      </c>
      <c r="M433" s="91">
        <f t="shared" si="33"/>
        <v>0</v>
      </c>
      <c r="P433" s="72"/>
      <c r="Q433" s="94"/>
    </row>
    <row r="434" spans="1:17" x14ac:dyDescent="0.25">
      <c r="A434" s="39" t="s">
        <v>555</v>
      </c>
      <c r="B434" s="71" t="s">
        <v>1008</v>
      </c>
      <c r="D434" s="76" t="str">
        <f t="shared" si="30"/>
        <v>No</v>
      </c>
      <c r="E434" s="91">
        <v>0</v>
      </c>
      <c r="F434" s="91">
        <f>IFERROR(VLOOKUP(A:A,'2023 CEP List'!A:G,7,FALSE),0)</f>
        <v>0</v>
      </c>
      <c r="G434" s="91">
        <f>IFERROR(VLOOKUP(A:A,'2024 CEP List'!A:G,7,FALSE),0)</f>
        <v>0</v>
      </c>
      <c r="H434" s="91">
        <f>IFERROR(VLOOKUP(A:A,'2025 CEP List'!A:G,7,FALSE),0)</f>
        <v>0</v>
      </c>
      <c r="I434" s="91">
        <f>IFERROR(VLOOKUP(A:A,'2026 CEP List'!A:G,7,FALSE),0)</f>
        <v>0</v>
      </c>
      <c r="J434" s="91">
        <f t="shared" si="33"/>
        <v>0</v>
      </c>
      <c r="K434" s="91">
        <f t="shared" si="33"/>
        <v>0</v>
      </c>
      <c r="L434" s="91">
        <f t="shared" si="33"/>
        <v>0</v>
      </c>
      <c r="M434" s="91">
        <f t="shared" si="33"/>
        <v>0</v>
      </c>
      <c r="P434" s="72"/>
      <c r="Q434" s="94"/>
    </row>
    <row r="435" spans="1:17" x14ac:dyDescent="0.25">
      <c r="A435" s="39" t="s">
        <v>388</v>
      </c>
      <c r="B435" s="71" t="s">
        <v>1009</v>
      </c>
      <c r="D435" s="76" t="str">
        <f t="shared" si="30"/>
        <v>No</v>
      </c>
      <c r="E435" s="91">
        <v>0</v>
      </c>
      <c r="F435" s="91">
        <f>IFERROR(VLOOKUP(A:A,'2023 CEP List'!A:G,7,FALSE),0)</f>
        <v>0</v>
      </c>
      <c r="G435" s="91">
        <f>IFERROR(VLOOKUP(A:A,'2024 CEP List'!A:G,7,FALSE),0)</f>
        <v>0</v>
      </c>
      <c r="H435" s="91">
        <f>IFERROR(VLOOKUP(A:A,'2025 CEP List'!A:G,7,FALSE),0)</f>
        <v>0</v>
      </c>
      <c r="I435" s="91">
        <f>IFERROR(VLOOKUP(A:A,'2026 CEP List'!A:G,7,FALSE),0)</f>
        <v>0</v>
      </c>
      <c r="J435" s="91">
        <f t="shared" si="33"/>
        <v>0</v>
      </c>
      <c r="K435" s="91">
        <f t="shared" si="33"/>
        <v>0</v>
      </c>
      <c r="L435" s="91">
        <f t="shared" si="33"/>
        <v>0</v>
      </c>
      <c r="M435" s="91">
        <f t="shared" si="33"/>
        <v>0</v>
      </c>
      <c r="P435" s="72"/>
      <c r="Q435" s="94"/>
    </row>
    <row r="436" spans="1:17" x14ac:dyDescent="0.25">
      <c r="A436" s="39" t="s">
        <v>389</v>
      </c>
      <c r="B436" s="71" t="s">
        <v>1010</v>
      </c>
      <c r="D436" s="76" t="str">
        <f t="shared" si="30"/>
        <v>No</v>
      </c>
      <c r="E436" s="91">
        <v>0</v>
      </c>
      <c r="F436" s="91">
        <f>IFERROR(VLOOKUP(A:A,'2023 CEP List'!A:G,7,FALSE),0)</f>
        <v>0</v>
      </c>
      <c r="G436" s="91">
        <f>IFERROR(VLOOKUP(A:A,'2024 CEP List'!A:G,7,FALSE),0)</f>
        <v>0</v>
      </c>
      <c r="H436" s="91">
        <f>IFERROR(VLOOKUP(A:A,'2025 CEP List'!A:G,7,FALSE),0)</f>
        <v>0</v>
      </c>
      <c r="I436" s="91">
        <f>IFERROR(VLOOKUP(A:A,'2026 CEP List'!A:G,7,FALSE),0)</f>
        <v>0</v>
      </c>
      <c r="J436" s="91">
        <f t="shared" si="33"/>
        <v>0</v>
      </c>
      <c r="K436" s="91">
        <f t="shared" si="33"/>
        <v>0</v>
      </c>
      <c r="L436" s="91">
        <f t="shared" si="33"/>
        <v>0</v>
      </c>
      <c r="M436" s="91">
        <f t="shared" si="33"/>
        <v>0</v>
      </c>
      <c r="P436" s="72"/>
      <c r="Q436" s="94"/>
    </row>
    <row r="437" spans="1:17" x14ac:dyDescent="0.25">
      <c r="A437" s="39" t="s">
        <v>390</v>
      </c>
      <c r="B437" s="71" t="s">
        <v>1011</v>
      </c>
      <c r="C437" s="76">
        <v>2015</v>
      </c>
      <c r="D437" s="76" t="str">
        <f t="shared" si="30"/>
        <v>Yes</v>
      </c>
      <c r="E437" s="91">
        <v>0.76049999999999995</v>
      </c>
      <c r="F437" s="91">
        <f>IFERROR(VLOOKUP(A:A,'2023 CEP List'!A:G,7,FALSE),0)</f>
        <v>0.76049999999999995</v>
      </c>
      <c r="G437" s="91">
        <f>IFERROR(VLOOKUP(A:A,'2024 CEP List'!A:G,7,FALSE),0)</f>
        <v>0.76049999999999995</v>
      </c>
      <c r="H437" s="91">
        <f>IFERROR(VLOOKUP(A:A,'2025 CEP List'!A:G,7,FALSE),0)</f>
        <v>0.76049999999999995</v>
      </c>
      <c r="I437" s="91">
        <f>IFERROR(VLOOKUP(A:A,'2026 CEP List'!A:G,7,FALSE),0)</f>
        <v>0.76049999999999995</v>
      </c>
      <c r="J437" s="91">
        <f t="shared" si="33"/>
        <v>0.76049999999999995</v>
      </c>
      <c r="K437" s="91">
        <f t="shared" si="33"/>
        <v>0.76049999999999995</v>
      </c>
      <c r="L437" s="91">
        <f t="shared" si="33"/>
        <v>0.76049999999999995</v>
      </c>
      <c r="M437" s="91">
        <f t="shared" si="33"/>
        <v>0.76049999999999995</v>
      </c>
      <c r="P437" s="72"/>
      <c r="Q437" s="94"/>
    </row>
    <row r="438" spans="1:17" x14ac:dyDescent="0.25">
      <c r="A438" s="39" t="s">
        <v>391</v>
      </c>
      <c r="B438" s="71" t="s">
        <v>1012</v>
      </c>
      <c r="D438" s="76" t="str">
        <f t="shared" si="30"/>
        <v>No</v>
      </c>
      <c r="E438" s="91">
        <v>0</v>
      </c>
      <c r="F438" s="91">
        <f>IFERROR(VLOOKUP(A:A,'2023 CEP List'!A:G,7,FALSE),0)</f>
        <v>0</v>
      </c>
      <c r="G438" s="91">
        <f>IFERROR(VLOOKUP(A:A,'2024 CEP List'!A:G,7,FALSE),0)</f>
        <v>0</v>
      </c>
      <c r="H438" s="91">
        <f>IFERROR(VLOOKUP(A:A,'2025 CEP List'!A:G,7,FALSE),0)</f>
        <v>0</v>
      </c>
      <c r="I438" s="91">
        <f>IFERROR(VLOOKUP(A:A,'2026 CEP List'!A:G,7,FALSE),0)</f>
        <v>0</v>
      </c>
      <c r="J438" s="91">
        <f t="shared" si="33"/>
        <v>0</v>
      </c>
      <c r="K438" s="91">
        <f t="shared" si="33"/>
        <v>0</v>
      </c>
      <c r="L438" s="91">
        <f t="shared" si="33"/>
        <v>0</v>
      </c>
      <c r="M438" s="91">
        <f t="shared" si="33"/>
        <v>0</v>
      </c>
      <c r="P438" s="72"/>
      <c r="Q438" s="94"/>
    </row>
    <row r="439" spans="1:17" x14ac:dyDescent="0.25">
      <c r="A439" s="39" t="s">
        <v>392</v>
      </c>
      <c r="B439" s="71" t="s">
        <v>1013</v>
      </c>
      <c r="D439" s="76" t="str">
        <f t="shared" si="30"/>
        <v>No</v>
      </c>
      <c r="E439" s="91">
        <v>0</v>
      </c>
      <c r="F439" s="91">
        <f>IFERROR(VLOOKUP(A:A,'2023 CEP List'!A:G,7,FALSE),0)</f>
        <v>0</v>
      </c>
      <c r="G439" s="91">
        <f>IFERROR(VLOOKUP(A:A,'2024 CEP List'!A:G,7,FALSE),0)</f>
        <v>0</v>
      </c>
      <c r="H439" s="91">
        <f>IFERROR(VLOOKUP(A:A,'2025 CEP List'!A:G,7,FALSE),0)</f>
        <v>0</v>
      </c>
      <c r="I439" s="91">
        <f>IFERROR(VLOOKUP(A:A,'2026 CEP List'!A:G,7,FALSE),0)</f>
        <v>0</v>
      </c>
      <c r="J439" s="91">
        <f t="shared" si="33"/>
        <v>0</v>
      </c>
      <c r="K439" s="91">
        <f t="shared" si="33"/>
        <v>0</v>
      </c>
      <c r="L439" s="91">
        <f t="shared" si="33"/>
        <v>0</v>
      </c>
      <c r="M439" s="91">
        <f t="shared" si="33"/>
        <v>0</v>
      </c>
      <c r="P439" s="72"/>
      <c r="Q439" s="94"/>
    </row>
    <row r="440" spans="1:17" x14ac:dyDescent="0.25">
      <c r="A440" s="39" t="s">
        <v>393</v>
      </c>
      <c r="B440" s="71" t="s">
        <v>1014</v>
      </c>
      <c r="D440" s="76" t="str">
        <f t="shared" si="30"/>
        <v>No</v>
      </c>
      <c r="E440" s="91">
        <v>0</v>
      </c>
      <c r="F440" s="91">
        <f>IFERROR(VLOOKUP(A:A,'2023 CEP List'!A:G,7,FALSE),0)</f>
        <v>0</v>
      </c>
      <c r="G440" s="91">
        <f>IFERROR(VLOOKUP(A:A,'2024 CEP List'!A:G,7,FALSE),0)</f>
        <v>0</v>
      </c>
      <c r="H440" s="91">
        <f>IFERROR(VLOOKUP(A:A,'2025 CEP List'!A:G,7,FALSE),0)</f>
        <v>0</v>
      </c>
      <c r="I440" s="91">
        <f>IFERROR(VLOOKUP(A:A,'2026 CEP List'!A:G,7,FALSE),0)</f>
        <v>0</v>
      </c>
      <c r="J440" s="91">
        <f t="shared" si="33"/>
        <v>0</v>
      </c>
      <c r="K440" s="91">
        <f t="shared" si="33"/>
        <v>0</v>
      </c>
      <c r="L440" s="91">
        <f t="shared" si="33"/>
        <v>0</v>
      </c>
      <c r="M440" s="91">
        <f t="shared" si="33"/>
        <v>0</v>
      </c>
      <c r="P440" s="72"/>
      <c r="Q440" s="94"/>
    </row>
    <row r="441" spans="1:17" x14ac:dyDescent="0.25">
      <c r="A441" s="39" t="s">
        <v>394</v>
      </c>
      <c r="B441" s="71" t="s">
        <v>1015</v>
      </c>
      <c r="D441" s="76" t="str">
        <f t="shared" si="30"/>
        <v>Yes</v>
      </c>
      <c r="E441" s="91">
        <v>0</v>
      </c>
      <c r="F441" s="91">
        <f>IFERROR(VLOOKUP(A:A,'2023 CEP List'!A:G,7,FALSE),0)</f>
        <v>0</v>
      </c>
      <c r="G441" s="91">
        <f>IFERROR(VLOOKUP(A:A,'2024 CEP List'!A:G,7,FALSE),0)</f>
        <v>0</v>
      </c>
      <c r="H441" s="91">
        <f>IFERROR(VLOOKUP(A:A,'2025 CEP List'!A:G,7,FALSE),0)</f>
        <v>0</v>
      </c>
      <c r="I441" s="91">
        <f>IFERROR(VLOOKUP(A:A,'2026 CEP List'!A:G,7,FALSE),0)</f>
        <v>0.60070000000000001</v>
      </c>
      <c r="J441" s="91">
        <f t="shared" si="33"/>
        <v>0.60070000000000001</v>
      </c>
      <c r="K441" s="91">
        <f t="shared" si="33"/>
        <v>0.60070000000000001</v>
      </c>
      <c r="L441" s="91">
        <f t="shared" si="33"/>
        <v>0.60070000000000001</v>
      </c>
      <c r="M441" s="91">
        <f t="shared" si="33"/>
        <v>0.60070000000000001</v>
      </c>
      <c r="P441" s="72"/>
      <c r="Q441" s="94"/>
    </row>
    <row r="442" spans="1:17" x14ac:dyDescent="0.25">
      <c r="A442" s="39" t="s">
        <v>395</v>
      </c>
      <c r="B442" s="71" t="s">
        <v>1016</v>
      </c>
      <c r="D442" s="76" t="str">
        <f t="shared" si="30"/>
        <v>No</v>
      </c>
      <c r="E442" s="91">
        <v>0</v>
      </c>
      <c r="F442" s="91">
        <f>IFERROR(VLOOKUP(A:A,'2023 CEP List'!A:G,7,FALSE),0)</f>
        <v>0</v>
      </c>
      <c r="G442" s="91">
        <f>IFERROR(VLOOKUP(A:A,'2024 CEP List'!A:G,7,FALSE),0)</f>
        <v>0</v>
      </c>
      <c r="H442" s="91">
        <f>IFERROR(VLOOKUP(A:A,'2025 CEP List'!A:G,7,FALSE),0)</f>
        <v>0</v>
      </c>
      <c r="I442" s="91">
        <f>IFERROR(VLOOKUP(A:A,'2026 CEP List'!A:G,7,FALSE),0)</f>
        <v>0</v>
      </c>
      <c r="J442" s="91">
        <f t="shared" si="33"/>
        <v>0</v>
      </c>
      <c r="K442" s="91">
        <f t="shared" si="33"/>
        <v>0</v>
      </c>
      <c r="L442" s="91">
        <f t="shared" si="33"/>
        <v>0</v>
      </c>
      <c r="M442" s="91">
        <f t="shared" si="33"/>
        <v>0</v>
      </c>
      <c r="P442" s="72"/>
      <c r="Q442" s="94"/>
    </row>
    <row r="443" spans="1:17" x14ac:dyDescent="0.25">
      <c r="A443" s="39" t="s">
        <v>396</v>
      </c>
      <c r="B443" s="71" t="s">
        <v>1017</v>
      </c>
      <c r="D443" s="76" t="str">
        <f t="shared" si="30"/>
        <v>Yes</v>
      </c>
      <c r="E443" s="91">
        <v>0.67130000000000001</v>
      </c>
      <c r="F443" s="91">
        <f>IFERROR(VLOOKUP(A:A,'2023 CEP List'!A:G,7,FALSE),0)</f>
        <v>0.67130000000000001</v>
      </c>
      <c r="G443" s="91">
        <f>IFERROR(VLOOKUP(A:A,'2024 CEP List'!A:G,7,FALSE),0)</f>
        <v>0.67130000000000001</v>
      </c>
      <c r="H443" s="91">
        <f>IFERROR(VLOOKUP(A:A,'2025 CEP List'!A:G,7,FALSE),0)</f>
        <v>0.67130000000000001</v>
      </c>
      <c r="I443" s="91">
        <f>IFERROR(VLOOKUP(A:A,'2026 CEP List'!A:G,7,FALSE),0)</f>
        <v>0.6774</v>
      </c>
      <c r="J443" s="91">
        <f t="shared" si="33"/>
        <v>0.6774</v>
      </c>
      <c r="K443" s="91">
        <f t="shared" si="33"/>
        <v>0.6774</v>
      </c>
      <c r="L443" s="91">
        <f t="shared" si="33"/>
        <v>0.6774</v>
      </c>
      <c r="M443" s="91">
        <f t="shared" si="33"/>
        <v>0.6774</v>
      </c>
      <c r="P443" s="72"/>
      <c r="Q443" s="94"/>
    </row>
    <row r="444" spans="1:17" x14ac:dyDescent="0.25">
      <c r="A444" s="39" t="s">
        <v>397</v>
      </c>
      <c r="B444" s="71" t="s">
        <v>1018</v>
      </c>
      <c r="C444" s="76">
        <v>2015</v>
      </c>
      <c r="D444" s="76" t="str">
        <f t="shared" si="30"/>
        <v>Yes</v>
      </c>
      <c r="E444" s="91">
        <v>0</v>
      </c>
      <c r="F444" s="91">
        <f>IFERROR(VLOOKUP(A:A,'2023 CEP List'!A:G,7,FALSE),0)</f>
        <v>1.2229000000000001</v>
      </c>
      <c r="G444" s="91">
        <f>IFERROR(VLOOKUP(A:A,'2024 CEP List'!A:G,7,FALSE),0)</f>
        <v>1.2229000000000001</v>
      </c>
      <c r="H444" s="91">
        <f>IFERROR(VLOOKUP(A:A,'2025 CEP List'!A:G,7,FALSE),0)</f>
        <v>1.2229000000000001</v>
      </c>
      <c r="I444" s="91">
        <f>IFERROR(VLOOKUP(A:A,'2026 CEP List'!A:G,7,FALSE),0)</f>
        <v>1.2229000000000001</v>
      </c>
      <c r="J444" s="91">
        <f t="shared" ref="J444:M459" si="34">I444</f>
        <v>1.2229000000000001</v>
      </c>
      <c r="K444" s="91">
        <f t="shared" si="34"/>
        <v>1.2229000000000001</v>
      </c>
      <c r="L444" s="91">
        <f t="shared" si="34"/>
        <v>1.2229000000000001</v>
      </c>
      <c r="M444" s="91">
        <f t="shared" si="34"/>
        <v>1.2229000000000001</v>
      </c>
      <c r="P444" s="72"/>
      <c r="Q444" s="94"/>
    </row>
    <row r="445" spans="1:17" x14ac:dyDescent="0.25">
      <c r="A445" s="39" t="s">
        <v>398</v>
      </c>
      <c r="B445" s="71" t="s">
        <v>1019</v>
      </c>
      <c r="D445" s="76" t="str">
        <f t="shared" si="30"/>
        <v>No</v>
      </c>
      <c r="E445" s="91">
        <v>0</v>
      </c>
      <c r="F445" s="91">
        <f>IFERROR(VLOOKUP(A:A,'2023 CEP List'!A:G,7,FALSE),0)</f>
        <v>0</v>
      </c>
      <c r="G445" s="91">
        <f>IFERROR(VLOOKUP(A:A,'2024 CEP List'!A:G,7,FALSE),0)</f>
        <v>0</v>
      </c>
      <c r="H445" s="91">
        <f>IFERROR(VLOOKUP(A:A,'2025 CEP List'!A:G,7,FALSE),0)</f>
        <v>0</v>
      </c>
      <c r="I445" s="91">
        <f>IFERROR(VLOOKUP(A:A,'2026 CEP List'!A:G,7,FALSE),0)</f>
        <v>0</v>
      </c>
      <c r="J445" s="91">
        <f t="shared" si="34"/>
        <v>0</v>
      </c>
      <c r="K445" s="91">
        <f t="shared" si="34"/>
        <v>0</v>
      </c>
      <c r="L445" s="91">
        <f t="shared" si="34"/>
        <v>0</v>
      </c>
      <c r="M445" s="91">
        <f t="shared" si="34"/>
        <v>0</v>
      </c>
      <c r="P445" s="72"/>
      <c r="Q445" s="94"/>
    </row>
    <row r="446" spans="1:17" x14ac:dyDescent="0.25">
      <c r="A446" s="39" t="s">
        <v>399</v>
      </c>
      <c r="B446" s="71" t="s">
        <v>1020</v>
      </c>
      <c r="D446" s="76" t="str">
        <f t="shared" si="30"/>
        <v>No</v>
      </c>
      <c r="E446" s="91">
        <v>0</v>
      </c>
      <c r="F446" s="91">
        <f>IFERROR(VLOOKUP(A:A,'2023 CEP List'!A:G,7,FALSE),0)</f>
        <v>0</v>
      </c>
      <c r="G446" s="91">
        <f>IFERROR(VLOOKUP(A:A,'2024 CEP List'!A:G,7,FALSE),0)</f>
        <v>0</v>
      </c>
      <c r="H446" s="91">
        <f>IFERROR(VLOOKUP(A:A,'2025 CEP List'!A:G,7,FALSE),0)</f>
        <v>0</v>
      </c>
      <c r="I446" s="91">
        <f>IFERROR(VLOOKUP(A:A,'2026 CEP List'!A:G,7,FALSE),0)</f>
        <v>0</v>
      </c>
      <c r="J446" s="91">
        <f t="shared" si="34"/>
        <v>0</v>
      </c>
      <c r="K446" s="91">
        <f t="shared" si="34"/>
        <v>0</v>
      </c>
      <c r="L446" s="91">
        <f t="shared" si="34"/>
        <v>0</v>
      </c>
      <c r="M446" s="91">
        <f t="shared" si="34"/>
        <v>0</v>
      </c>
      <c r="P446" s="72"/>
      <c r="Q446" s="94"/>
    </row>
    <row r="447" spans="1:17" x14ac:dyDescent="0.25">
      <c r="A447" s="39" t="s">
        <v>400</v>
      </c>
      <c r="B447" s="71" t="s">
        <v>1021</v>
      </c>
      <c r="D447" s="76" t="str">
        <f t="shared" si="30"/>
        <v>No</v>
      </c>
      <c r="E447" s="91">
        <v>0</v>
      </c>
      <c r="F447" s="91">
        <f>IFERROR(VLOOKUP(A:A,'2023 CEP List'!A:G,7,FALSE),0)</f>
        <v>0</v>
      </c>
      <c r="G447" s="91">
        <f>IFERROR(VLOOKUP(A:A,'2024 CEP List'!A:G,7,FALSE),0)</f>
        <v>0</v>
      </c>
      <c r="H447" s="91">
        <f>IFERROR(VLOOKUP(A:A,'2025 CEP List'!A:G,7,FALSE),0)</f>
        <v>0</v>
      </c>
      <c r="I447" s="91">
        <f>IFERROR(VLOOKUP(A:A,'2026 CEP List'!A:G,7,FALSE),0)</f>
        <v>0</v>
      </c>
      <c r="J447" s="91">
        <f t="shared" si="34"/>
        <v>0</v>
      </c>
      <c r="K447" s="91">
        <f t="shared" si="34"/>
        <v>0</v>
      </c>
      <c r="L447" s="91">
        <f t="shared" si="34"/>
        <v>0</v>
      </c>
      <c r="M447" s="91">
        <f t="shared" si="34"/>
        <v>0</v>
      </c>
      <c r="P447" s="72"/>
      <c r="Q447" s="94"/>
    </row>
    <row r="448" spans="1:17" x14ac:dyDescent="0.25">
      <c r="A448" s="39" t="s">
        <v>401</v>
      </c>
      <c r="B448" s="71" t="s">
        <v>1022</v>
      </c>
      <c r="D448" s="76" t="str">
        <f t="shared" si="30"/>
        <v>No</v>
      </c>
      <c r="E448" s="91">
        <v>0</v>
      </c>
      <c r="F448" s="91">
        <f>IFERROR(VLOOKUP(A:A,'2023 CEP List'!A:G,7,FALSE),0)</f>
        <v>0</v>
      </c>
      <c r="G448" s="91">
        <f>IFERROR(VLOOKUP(A:A,'2024 CEP List'!A:G,7,FALSE),0)</f>
        <v>0</v>
      </c>
      <c r="H448" s="91">
        <f>IFERROR(VLOOKUP(A:A,'2025 CEP List'!A:G,7,FALSE),0)</f>
        <v>0</v>
      </c>
      <c r="I448" s="91">
        <f>IFERROR(VLOOKUP(A:A,'2026 CEP List'!A:G,7,FALSE),0)</f>
        <v>0</v>
      </c>
      <c r="J448" s="91">
        <f t="shared" si="34"/>
        <v>0</v>
      </c>
      <c r="K448" s="91">
        <f t="shared" si="34"/>
        <v>0</v>
      </c>
      <c r="L448" s="91">
        <f t="shared" si="34"/>
        <v>0</v>
      </c>
      <c r="M448" s="91">
        <f t="shared" si="34"/>
        <v>0</v>
      </c>
      <c r="P448" s="72"/>
      <c r="Q448" s="94"/>
    </row>
    <row r="449" spans="1:17" x14ac:dyDescent="0.25">
      <c r="A449" s="39" t="s">
        <v>402</v>
      </c>
      <c r="B449" s="71" t="s">
        <v>1023</v>
      </c>
      <c r="D449" s="76" t="str">
        <f t="shared" si="30"/>
        <v>No</v>
      </c>
      <c r="E449" s="91">
        <v>0</v>
      </c>
      <c r="F449" s="91">
        <f>IFERROR(VLOOKUP(A:A,'2023 CEP List'!A:G,7,FALSE),0)</f>
        <v>0</v>
      </c>
      <c r="G449" s="91">
        <f>IFERROR(VLOOKUP(A:A,'2024 CEP List'!A:G,7,FALSE),0)</f>
        <v>0</v>
      </c>
      <c r="H449" s="91">
        <f>IFERROR(VLOOKUP(A:A,'2025 CEP List'!A:G,7,FALSE),0)</f>
        <v>0</v>
      </c>
      <c r="I449" s="91">
        <f>IFERROR(VLOOKUP(A:A,'2026 CEP List'!A:G,7,FALSE),0)</f>
        <v>0</v>
      </c>
      <c r="J449" s="91">
        <f t="shared" si="34"/>
        <v>0</v>
      </c>
      <c r="K449" s="91">
        <f t="shared" si="34"/>
        <v>0</v>
      </c>
      <c r="L449" s="91">
        <f t="shared" si="34"/>
        <v>0</v>
      </c>
      <c r="M449" s="91">
        <f t="shared" si="34"/>
        <v>0</v>
      </c>
      <c r="P449" s="72"/>
      <c r="Q449" s="94"/>
    </row>
    <row r="450" spans="1:17" x14ac:dyDescent="0.25">
      <c r="A450" s="39" t="s">
        <v>403</v>
      </c>
      <c r="B450" s="71" t="s">
        <v>1024</v>
      </c>
      <c r="D450" s="76" t="str">
        <f t="shared" si="30"/>
        <v>No</v>
      </c>
      <c r="E450" s="91">
        <v>0</v>
      </c>
      <c r="F450" s="91">
        <f>IFERROR(VLOOKUP(A:A,'2023 CEP List'!A:G,7,FALSE),0)</f>
        <v>0</v>
      </c>
      <c r="G450" s="91">
        <f>IFERROR(VLOOKUP(A:A,'2024 CEP List'!A:G,7,FALSE),0)</f>
        <v>0</v>
      </c>
      <c r="H450" s="91">
        <f>IFERROR(VLOOKUP(A:A,'2025 CEP List'!A:G,7,FALSE),0)</f>
        <v>0</v>
      </c>
      <c r="I450" s="91">
        <f>IFERROR(VLOOKUP(A:A,'2026 CEP List'!A:G,7,FALSE),0)</f>
        <v>0</v>
      </c>
      <c r="J450" s="91">
        <f t="shared" si="34"/>
        <v>0</v>
      </c>
      <c r="K450" s="91">
        <f t="shared" si="34"/>
        <v>0</v>
      </c>
      <c r="L450" s="91">
        <f t="shared" si="34"/>
        <v>0</v>
      </c>
      <c r="M450" s="91">
        <f t="shared" si="34"/>
        <v>0</v>
      </c>
      <c r="P450" s="72"/>
      <c r="Q450" s="94"/>
    </row>
    <row r="451" spans="1:17" x14ac:dyDescent="0.25">
      <c r="A451" s="39" t="s">
        <v>404</v>
      </c>
      <c r="B451" s="71" t="s">
        <v>1025</v>
      </c>
      <c r="D451" s="76" t="str">
        <f t="shared" ref="D451:D514" si="35">IF(I451&gt;0,"Yes","No")</f>
        <v>No</v>
      </c>
      <c r="E451" s="91">
        <v>0</v>
      </c>
      <c r="F451" s="91">
        <f>IFERROR(VLOOKUP(A:A,'2023 CEP List'!A:G,7,FALSE),0)</f>
        <v>0</v>
      </c>
      <c r="G451" s="91">
        <f>IFERROR(VLOOKUP(A:A,'2024 CEP List'!A:G,7,FALSE),0)</f>
        <v>0</v>
      </c>
      <c r="H451" s="91">
        <f>IFERROR(VLOOKUP(A:A,'2025 CEP List'!A:G,7,FALSE),0)</f>
        <v>0</v>
      </c>
      <c r="I451" s="91">
        <f>IFERROR(VLOOKUP(A:A,'2026 CEP List'!A:G,7,FALSE),0)</f>
        <v>0</v>
      </c>
      <c r="J451" s="91">
        <f t="shared" si="34"/>
        <v>0</v>
      </c>
      <c r="K451" s="91">
        <f t="shared" si="34"/>
        <v>0</v>
      </c>
      <c r="L451" s="91">
        <f t="shared" si="34"/>
        <v>0</v>
      </c>
      <c r="M451" s="91">
        <f t="shared" si="34"/>
        <v>0</v>
      </c>
      <c r="P451" s="72"/>
      <c r="Q451" s="94"/>
    </row>
    <row r="452" spans="1:17" x14ac:dyDescent="0.25">
      <c r="A452" s="39" t="s">
        <v>405</v>
      </c>
      <c r="B452" s="71" t="s">
        <v>1026</v>
      </c>
      <c r="D452" s="76" t="str">
        <f t="shared" si="35"/>
        <v>No</v>
      </c>
      <c r="E452" s="91">
        <v>0</v>
      </c>
      <c r="F452" s="91">
        <f>IFERROR(VLOOKUP(A:A,'2023 CEP List'!A:G,7,FALSE),0)</f>
        <v>0</v>
      </c>
      <c r="G452" s="91">
        <f>IFERROR(VLOOKUP(A:A,'2024 CEP List'!A:G,7,FALSE),0)</f>
        <v>0</v>
      </c>
      <c r="H452" s="91">
        <f>IFERROR(VLOOKUP(A:A,'2025 CEP List'!A:G,7,FALSE),0)</f>
        <v>0</v>
      </c>
      <c r="I452" s="91">
        <f>IFERROR(VLOOKUP(A:A,'2026 CEP List'!A:G,7,FALSE),0)</f>
        <v>0</v>
      </c>
      <c r="J452" s="91">
        <f t="shared" si="34"/>
        <v>0</v>
      </c>
      <c r="K452" s="91">
        <f t="shared" si="34"/>
        <v>0</v>
      </c>
      <c r="L452" s="91">
        <f t="shared" si="34"/>
        <v>0</v>
      </c>
      <c r="M452" s="91">
        <f t="shared" si="34"/>
        <v>0</v>
      </c>
      <c r="P452" s="72"/>
      <c r="Q452" s="94"/>
    </row>
    <row r="453" spans="1:17" x14ac:dyDescent="0.25">
      <c r="A453" s="39" t="s">
        <v>406</v>
      </c>
      <c r="B453" s="71" t="s">
        <v>1027</v>
      </c>
      <c r="D453" s="76" t="str">
        <f t="shared" si="35"/>
        <v>No</v>
      </c>
      <c r="E453" s="91">
        <v>0</v>
      </c>
      <c r="F453" s="91">
        <f>IFERROR(VLOOKUP(A:A,'2023 CEP List'!A:G,7,FALSE),0)</f>
        <v>0</v>
      </c>
      <c r="G453" s="91">
        <f>IFERROR(VLOOKUP(A:A,'2024 CEP List'!A:G,7,FALSE),0)</f>
        <v>0</v>
      </c>
      <c r="H453" s="91">
        <f>IFERROR(VLOOKUP(A:A,'2025 CEP List'!A:G,7,FALSE),0)</f>
        <v>0</v>
      </c>
      <c r="I453" s="91">
        <f>IFERROR(VLOOKUP(A:A,'2026 CEP List'!A:G,7,FALSE),0)</f>
        <v>0</v>
      </c>
      <c r="J453" s="91">
        <f t="shared" si="34"/>
        <v>0</v>
      </c>
      <c r="K453" s="91">
        <f t="shared" si="34"/>
        <v>0</v>
      </c>
      <c r="L453" s="91">
        <f t="shared" si="34"/>
        <v>0</v>
      </c>
      <c r="M453" s="91">
        <f t="shared" si="34"/>
        <v>0</v>
      </c>
      <c r="P453" s="72"/>
      <c r="Q453" s="94"/>
    </row>
    <row r="454" spans="1:17" x14ac:dyDescent="0.25">
      <c r="A454" s="39" t="s">
        <v>407</v>
      </c>
      <c r="B454" s="71" t="s">
        <v>1028</v>
      </c>
      <c r="D454" s="76" t="str">
        <f t="shared" si="35"/>
        <v>No</v>
      </c>
      <c r="E454" s="91">
        <v>0</v>
      </c>
      <c r="F454" s="91">
        <f>IFERROR(VLOOKUP(A:A,'2023 CEP List'!A:G,7,FALSE),0)</f>
        <v>0</v>
      </c>
      <c r="G454" s="91">
        <f>IFERROR(VLOOKUP(A:A,'2024 CEP List'!A:G,7,FALSE),0)</f>
        <v>0</v>
      </c>
      <c r="H454" s="91">
        <f>IFERROR(VLOOKUP(A:A,'2025 CEP List'!A:G,7,FALSE),0)</f>
        <v>0</v>
      </c>
      <c r="I454" s="91">
        <f>IFERROR(VLOOKUP(A:A,'2026 CEP List'!A:G,7,FALSE),0)</f>
        <v>0</v>
      </c>
      <c r="J454" s="91">
        <f t="shared" si="34"/>
        <v>0</v>
      </c>
      <c r="K454" s="91">
        <f t="shared" si="34"/>
        <v>0</v>
      </c>
      <c r="L454" s="91">
        <f t="shared" si="34"/>
        <v>0</v>
      </c>
      <c r="M454" s="91">
        <f t="shared" si="34"/>
        <v>0</v>
      </c>
      <c r="P454" s="72"/>
      <c r="Q454" s="94"/>
    </row>
    <row r="455" spans="1:17" x14ac:dyDescent="0.25">
      <c r="A455" s="39" t="s">
        <v>408</v>
      </c>
      <c r="B455" s="71" t="s">
        <v>1029</v>
      </c>
      <c r="C455" s="76">
        <v>2015</v>
      </c>
      <c r="D455" s="76" t="str">
        <f t="shared" si="35"/>
        <v>Yes</v>
      </c>
      <c r="E455" s="91">
        <v>0.80789999999999995</v>
      </c>
      <c r="F455" s="91">
        <f>IFERROR(VLOOKUP(A:A,'2023 CEP List'!A:G,7,FALSE),0)</f>
        <v>0.80789999999999995</v>
      </c>
      <c r="G455" s="91">
        <f>IFERROR(VLOOKUP(A:A,'2024 CEP List'!A:G,7,FALSE),0)</f>
        <v>0.80789999999999995</v>
      </c>
      <c r="H455" s="91">
        <f>IFERROR(VLOOKUP(A:A,'2025 CEP List'!A:G,7,FALSE),0)</f>
        <v>0.80789999999999995</v>
      </c>
      <c r="I455" s="91">
        <f>IFERROR(VLOOKUP(A:A,'2026 CEP List'!A:G,7,FALSE),0)</f>
        <v>0.80789999999999995</v>
      </c>
      <c r="J455" s="91">
        <f t="shared" si="34"/>
        <v>0.80789999999999995</v>
      </c>
      <c r="K455" s="91">
        <f t="shared" si="34"/>
        <v>0.80789999999999995</v>
      </c>
      <c r="L455" s="91">
        <f t="shared" si="34"/>
        <v>0.80789999999999995</v>
      </c>
      <c r="M455" s="91">
        <f t="shared" si="34"/>
        <v>0.80789999999999995</v>
      </c>
      <c r="P455" s="72"/>
      <c r="Q455" s="94"/>
    </row>
    <row r="456" spans="1:17" x14ac:dyDescent="0.25">
      <c r="A456" s="39" t="s">
        <v>409</v>
      </c>
      <c r="B456" s="71" t="s">
        <v>1030</v>
      </c>
      <c r="C456" s="76">
        <v>2015</v>
      </c>
      <c r="D456" s="76" t="str">
        <f t="shared" si="35"/>
        <v>Yes</v>
      </c>
      <c r="E456" s="91">
        <v>0.96799999999999997</v>
      </c>
      <c r="F456" s="91">
        <f>IFERROR(VLOOKUP(A:A,'2023 CEP List'!A:G,7,FALSE),0)</f>
        <v>0.96799999999999997</v>
      </c>
      <c r="G456" s="91">
        <f>IFERROR(VLOOKUP(A:A,'2024 CEP List'!A:G,7,FALSE),0)</f>
        <v>0.96799999999999997</v>
      </c>
      <c r="H456" s="91">
        <f>IFERROR(VLOOKUP(A:A,'2025 CEP List'!A:G,7,FALSE),0)</f>
        <v>0.96799999999999997</v>
      </c>
      <c r="I456" s="91">
        <f>IFERROR(VLOOKUP(A:A,'2026 CEP List'!A:G,7,FALSE),0)</f>
        <v>0.96799999999999997</v>
      </c>
      <c r="J456" s="91">
        <f t="shared" si="34"/>
        <v>0.96799999999999997</v>
      </c>
      <c r="K456" s="91">
        <f t="shared" si="34"/>
        <v>0.96799999999999997</v>
      </c>
      <c r="L456" s="91">
        <f t="shared" si="34"/>
        <v>0.96799999999999997</v>
      </c>
      <c r="M456" s="91">
        <f t="shared" si="34"/>
        <v>0.96799999999999997</v>
      </c>
      <c r="P456" s="72"/>
      <c r="Q456" s="94"/>
    </row>
    <row r="457" spans="1:17" x14ac:dyDescent="0.25">
      <c r="A457" s="39" t="s">
        <v>410</v>
      </c>
      <c r="B457" s="71" t="s">
        <v>1031</v>
      </c>
      <c r="D457" s="76" t="str">
        <f t="shared" si="35"/>
        <v>No</v>
      </c>
      <c r="E457" s="91">
        <v>0</v>
      </c>
      <c r="F457" s="91">
        <f>IFERROR(VLOOKUP(A:A,'2023 CEP List'!A:G,7,FALSE),0)</f>
        <v>0</v>
      </c>
      <c r="G457" s="91">
        <f>IFERROR(VLOOKUP(A:A,'2024 CEP List'!A:G,7,FALSE),0)</f>
        <v>0</v>
      </c>
      <c r="H457" s="91">
        <f>IFERROR(VLOOKUP(A:A,'2025 CEP List'!A:G,7,FALSE),0)</f>
        <v>0</v>
      </c>
      <c r="I457" s="91">
        <f>IFERROR(VLOOKUP(A:A,'2026 CEP List'!A:G,7,FALSE),0)</f>
        <v>0</v>
      </c>
      <c r="J457" s="91">
        <f t="shared" si="34"/>
        <v>0</v>
      </c>
      <c r="K457" s="91">
        <f t="shared" si="34"/>
        <v>0</v>
      </c>
      <c r="L457" s="91">
        <f t="shared" si="34"/>
        <v>0</v>
      </c>
      <c r="M457" s="91">
        <f t="shared" si="34"/>
        <v>0</v>
      </c>
      <c r="P457" s="72"/>
      <c r="Q457" s="94"/>
    </row>
    <row r="458" spans="1:17" x14ac:dyDescent="0.25">
      <c r="A458" s="39" t="s">
        <v>411</v>
      </c>
      <c r="B458" s="71" t="s">
        <v>1032</v>
      </c>
      <c r="D458" s="76" t="str">
        <f t="shared" si="35"/>
        <v>No</v>
      </c>
      <c r="E458" s="91">
        <v>0</v>
      </c>
      <c r="F458" s="91">
        <f>IFERROR(VLOOKUP(A:A,'2023 CEP List'!A:G,7,FALSE),0)</f>
        <v>0</v>
      </c>
      <c r="G458" s="91">
        <f>IFERROR(VLOOKUP(A:A,'2024 CEP List'!A:G,7,FALSE),0)</f>
        <v>0</v>
      </c>
      <c r="H458" s="91">
        <f>IFERROR(VLOOKUP(A:A,'2025 CEP List'!A:G,7,FALSE),0)</f>
        <v>0</v>
      </c>
      <c r="I458" s="91">
        <f>IFERROR(VLOOKUP(A:A,'2026 CEP List'!A:G,7,FALSE),0)</f>
        <v>0</v>
      </c>
      <c r="J458" s="91">
        <f t="shared" si="34"/>
        <v>0</v>
      </c>
      <c r="K458" s="91">
        <f t="shared" si="34"/>
        <v>0</v>
      </c>
      <c r="L458" s="91">
        <f t="shared" si="34"/>
        <v>0</v>
      </c>
      <c r="M458" s="91">
        <f t="shared" si="34"/>
        <v>0</v>
      </c>
      <c r="P458" s="72"/>
      <c r="Q458" s="94"/>
    </row>
    <row r="459" spans="1:17" x14ac:dyDescent="0.25">
      <c r="A459" s="39" t="s">
        <v>412</v>
      </c>
      <c r="B459" s="71" t="s">
        <v>1033</v>
      </c>
      <c r="C459" s="76">
        <v>2015</v>
      </c>
      <c r="D459" s="76" t="str">
        <f t="shared" si="35"/>
        <v>Yes</v>
      </c>
      <c r="E459" s="91">
        <v>0</v>
      </c>
      <c r="F459" s="91">
        <f>IFERROR(VLOOKUP(A:A,'2023 CEP List'!A:G,7,FALSE),0)</f>
        <v>1.2652000000000001</v>
      </c>
      <c r="G459" s="91">
        <f>IFERROR(VLOOKUP(A:A,'2024 CEP List'!A:G,7,FALSE),0)</f>
        <v>1.2652000000000001</v>
      </c>
      <c r="H459" s="91">
        <f>IFERROR(VLOOKUP(A:A,'2025 CEP List'!A:G,7,FALSE),0)</f>
        <v>1.2652000000000001</v>
      </c>
      <c r="I459" s="91">
        <f>IFERROR(VLOOKUP(A:A,'2026 CEP List'!A:G,7,FALSE),0)</f>
        <v>1.2652000000000001</v>
      </c>
      <c r="J459" s="91">
        <f t="shared" si="34"/>
        <v>1.2652000000000001</v>
      </c>
      <c r="K459" s="91">
        <f t="shared" si="34"/>
        <v>1.2652000000000001</v>
      </c>
      <c r="L459" s="91">
        <f t="shared" si="34"/>
        <v>1.2652000000000001</v>
      </c>
      <c r="M459" s="91">
        <f t="shared" si="34"/>
        <v>1.2652000000000001</v>
      </c>
      <c r="P459" s="72"/>
      <c r="Q459" s="94"/>
    </row>
    <row r="460" spans="1:17" x14ac:dyDescent="0.25">
      <c r="A460" s="39" t="s">
        <v>413</v>
      </c>
      <c r="B460" s="71" t="s">
        <v>1034</v>
      </c>
      <c r="C460" s="76">
        <v>2015</v>
      </c>
      <c r="D460" s="76" t="str">
        <f t="shared" si="35"/>
        <v>Yes</v>
      </c>
      <c r="E460" s="91">
        <v>0</v>
      </c>
      <c r="F460" s="91">
        <f>IFERROR(VLOOKUP(A:A,'2023 CEP List'!A:G,7,FALSE),0)</f>
        <v>1.1491</v>
      </c>
      <c r="G460" s="91">
        <f>IFERROR(VLOOKUP(A:A,'2024 CEP List'!A:G,7,FALSE),0)</f>
        <v>1.1491</v>
      </c>
      <c r="H460" s="91">
        <f>IFERROR(VLOOKUP(A:A,'2025 CEP List'!A:G,7,FALSE),0)</f>
        <v>1.1491</v>
      </c>
      <c r="I460" s="91">
        <f>IFERROR(VLOOKUP(A:A,'2026 CEP List'!A:G,7,FALSE),0)</f>
        <v>1.1491</v>
      </c>
      <c r="J460" s="91">
        <f t="shared" ref="J460:M475" si="36">I460</f>
        <v>1.1491</v>
      </c>
      <c r="K460" s="91">
        <f t="shared" si="36"/>
        <v>1.1491</v>
      </c>
      <c r="L460" s="91">
        <f t="shared" si="36"/>
        <v>1.1491</v>
      </c>
      <c r="M460" s="91">
        <f t="shared" si="36"/>
        <v>1.1491</v>
      </c>
      <c r="P460" s="72"/>
      <c r="Q460" s="94"/>
    </row>
    <row r="461" spans="1:17" x14ac:dyDescent="0.25">
      <c r="A461" s="39" t="s">
        <v>414</v>
      </c>
      <c r="B461" s="71" t="s">
        <v>1035</v>
      </c>
      <c r="C461" s="76">
        <v>2015</v>
      </c>
      <c r="D461" s="76" t="str">
        <f t="shared" si="35"/>
        <v>Yes</v>
      </c>
      <c r="E461" s="91">
        <v>1.0046999999999999</v>
      </c>
      <c r="F461" s="91">
        <f>IFERROR(VLOOKUP(A:A,'2023 CEP List'!A:G,7,FALSE),0)</f>
        <v>1.0046999999999999</v>
      </c>
      <c r="G461" s="91">
        <f>IFERROR(VLOOKUP(A:A,'2024 CEP List'!A:G,7,FALSE),0)</f>
        <v>1.0046999999999999</v>
      </c>
      <c r="H461" s="91">
        <f>IFERROR(VLOOKUP(A:A,'2025 CEP List'!A:G,7,FALSE),0)</f>
        <v>1.0046999999999999</v>
      </c>
      <c r="I461" s="91">
        <f>IFERROR(VLOOKUP(A:A,'2026 CEP List'!A:G,7,FALSE),0)</f>
        <v>1.0046999999999999</v>
      </c>
      <c r="J461" s="91">
        <f t="shared" si="36"/>
        <v>1.0046999999999999</v>
      </c>
      <c r="K461" s="91">
        <f t="shared" si="36"/>
        <v>1.0046999999999999</v>
      </c>
      <c r="L461" s="91">
        <f t="shared" si="36"/>
        <v>1.0046999999999999</v>
      </c>
      <c r="M461" s="91">
        <f t="shared" si="36"/>
        <v>1.0046999999999999</v>
      </c>
      <c r="P461" s="72"/>
      <c r="Q461" s="94"/>
    </row>
    <row r="462" spans="1:17" x14ac:dyDescent="0.25">
      <c r="A462" s="39" t="s">
        <v>415</v>
      </c>
      <c r="B462" s="71" t="s">
        <v>1036</v>
      </c>
      <c r="C462" s="76">
        <v>2017</v>
      </c>
      <c r="D462" s="76" t="str">
        <f t="shared" si="35"/>
        <v>Yes</v>
      </c>
      <c r="E462" s="91">
        <v>0.75829999999999997</v>
      </c>
      <c r="F462" s="91">
        <f>IFERROR(VLOOKUP(A:A,'2023 CEP List'!A:G,7,FALSE),0)</f>
        <v>0.75829999999999997</v>
      </c>
      <c r="G462" s="91">
        <f>IFERROR(VLOOKUP(A:A,'2024 CEP List'!A:G,7,FALSE),0)</f>
        <v>0.75829999999999997</v>
      </c>
      <c r="H462" s="91">
        <f>IFERROR(VLOOKUP(A:A,'2025 CEP List'!A:G,7,FALSE),0)</f>
        <v>0.75829999999999997</v>
      </c>
      <c r="I462" s="91">
        <f>IFERROR(VLOOKUP(A:A,'2026 CEP List'!A:G,7,FALSE),0)</f>
        <v>0.75829999999999997</v>
      </c>
      <c r="J462" s="91">
        <f t="shared" si="36"/>
        <v>0.75829999999999997</v>
      </c>
      <c r="K462" s="91">
        <f t="shared" si="36"/>
        <v>0.75829999999999997</v>
      </c>
      <c r="L462" s="91">
        <f t="shared" si="36"/>
        <v>0.75829999999999997</v>
      </c>
      <c r="M462" s="91">
        <f t="shared" si="36"/>
        <v>0.75829999999999997</v>
      </c>
      <c r="P462" s="72"/>
      <c r="Q462" s="94"/>
    </row>
    <row r="463" spans="1:17" x14ac:dyDescent="0.25">
      <c r="A463" s="39" t="s">
        <v>416</v>
      </c>
      <c r="B463" s="71" t="s">
        <v>1037</v>
      </c>
      <c r="D463" s="76" t="str">
        <f t="shared" si="35"/>
        <v>No</v>
      </c>
      <c r="E463" s="91">
        <v>0</v>
      </c>
      <c r="F463" s="91">
        <f>IFERROR(VLOOKUP(A:A,'2023 CEP List'!A:G,7,FALSE),0)</f>
        <v>0</v>
      </c>
      <c r="G463" s="91">
        <f>IFERROR(VLOOKUP(A:A,'2024 CEP List'!A:G,7,FALSE),0)</f>
        <v>0</v>
      </c>
      <c r="H463" s="91">
        <f>IFERROR(VLOOKUP(A:A,'2025 CEP List'!A:G,7,FALSE),0)</f>
        <v>0</v>
      </c>
      <c r="I463" s="91">
        <f>IFERROR(VLOOKUP(A:A,'2026 CEP List'!A:G,7,FALSE),0)</f>
        <v>0</v>
      </c>
      <c r="J463" s="91">
        <f t="shared" si="36"/>
        <v>0</v>
      </c>
      <c r="K463" s="91">
        <f t="shared" si="36"/>
        <v>0</v>
      </c>
      <c r="L463" s="91">
        <f t="shared" si="36"/>
        <v>0</v>
      </c>
      <c r="M463" s="91">
        <f t="shared" si="36"/>
        <v>0</v>
      </c>
      <c r="P463" s="72"/>
      <c r="Q463" s="94"/>
    </row>
    <row r="464" spans="1:17" x14ac:dyDescent="0.25">
      <c r="A464" s="39" t="s">
        <v>417</v>
      </c>
      <c r="B464" s="71" t="s">
        <v>1038</v>
      </c>
      <c r="D464" s="76" t="str">
        <f t="shared" si="35"/>
        <v>No</v>
      </c>
      <c r="E464" s="91">
        <v>0</v>
      </c>
      <c r="F464" s="91">
        <f>IFERROR(VLOOKUP(A:A,'2023 CEP List'!A:G,7,FALSE),0)</f>
        <v>0</v>
      </c>
      <c r="G464" s="91">
        <f>IFERROR(VLOOKUP(A:A,'2024 CEP List'!A:G,7,FALSE),0)</f>
        <v>0</v>
      </c>
      <c r="H464" s="91">
        <f>IFERROR(VLOOKUP(A:A,'2025 CEP List'!A:G,7,FALSE),0)</f>
        <v>0</v>
      </c>
      <c r="I464" s="91">
        <f>IFERROR(VLOOKUP(A:A,'2026 CEP List'!A:G,7,FALSE),0)</f>
        <v>0</v>
      </c>
      <c r="J464" s="91">
        <f t="shared" si="36"/>
        <v>0</v>
      </c>
      <c r="K464" s="91">
        <f t="shared" si="36"/>
        <v>0</v>
      </c>
      <c r="L464" s="91">
        <f t="shared" si="36"/>
        <v>0</v>
      </c>
      <c r="M464" s="91">
        <f t="shared" si="36"/>
        <v>0</v>
      </c>
      <c r="P464" s="72"/>
      <c r="Q464" s="94"/>
    </row>
    <row r="465" spans="1:17" x14ac:dyDescent="0.25">
      <c r="A465" s="39" t="s">
        <v>418</v>
      </c>
      <c r="B465" s="71" t="s">
        <v>1039</v>
      </c>
      <c r="C465" s="76">
        <v>2017</v>
      </c>
      <c r="D465" s="76" t="str">
        <f t="shared" si="35"/>
        <v>Yes</v>
      </c>
      <c r="E465" s="91">
        <v>0.64390000000000003</v>
      </c>
      <c r="F465" s="91">
        <f>IFERROR(VLOOKUP(A:A,'2023 CEP List'!A:G,7,FALSE),0)</f>
        <v>0.64390000000000003</v>
      </c>
      <c r="G465" s="91">
        <f>IFERROR(VLOOKUP(A:A,'2024 CEP List'!A:G,7,FALSE),0)</f>
        <v>0.64390000000000003</v>
      </c>
      <c r="H465" s="91">
        <f>IFERROR(VLOOKUP(A:A,'2025 CEP List'!A:G,7,FALSE),0)</f>
        <v>0.64390000000000003</v>
      </c>
      <c r="I465" s="91">
        <f>IFERROR(VLOOKUP(A:A,'2026 CEP List'!A:G,7,FALSE),0)</f>
        <v>0.64390000000000003</v>
      </c>
      <c r="J465" s="91">
        <f t="shared" si="36"/>
        <v>0.64390000000000003</v>
      </c>
      <c r="K465" s="91">
        <f t="shared" si="36"/>
        <v>0.64390000000000003</v>
      </c>
      <c r="L465" s="91">
        <f t="shared" si="36"/>
        <v>0.64390000000000003</v>
      </c>
      <c r="M465" s="91">
        <f t="shared" si="36"/>
        <v>0.64390000000000003</v>
      </c>
      <c r="P465" s="72"/>
      <c r="Q465" s="94"/>
    </row>
    <row r="466" spans="1:17" x14ac:dyDescent="0.25">
      <c r="A466" s="39" t="s">
        <v>1240</v>
      </c>
      <c r="B466" s="71" t="s">
        <v>1241</v>
      </c>
      <c r="D466" s="76" t="str">
        <f t="shared" si="35"/>
        <v>Yes</v>
      </c>
      <c r="E466" s="91">
        <v>0</v>
      </c>
      <c r="F466" s="91">
        <f>IFERROR(VLOOKUP(A:A,'2023 CEP List'!A:G,7,FALSE),0)</f>
        <v>0.4713</v>
      </c>
      <c r="G466" s="91">
        <f>IFERROR(VLOOKUP(A:A,'2024 CEP List'!A:G,7,FALSE),0)</f>
        <v>0</v>
      </c>
      <c r="H466" s="91">
        <f>IFERROR(VLOOKUP(A:A,'2025 CEP List'!A:G,7,FALSE),0)</f>
        <v>0.95</v>
      </c>
      <c r="I466" s="91">
        <f>IFERROR(VLOOKUP(A:A,'2026 CEP List'!A:G,7,FALSE),0)</f>
        <v>0.95</v>
      </c>
      <c r="J466" s="91">
        <f t="shared" si="36"/>
        <v>0.95</v>
      </c>
      <c r="K466" s="91">
        <f t="shared" si="36"/>
        <v>0.95</v>
      </c>
      <c r="L466" s="91">
        <f t="shared" si="36"/>
        <v>0.95</v>
      </c>
      <c r="M466" s="91">
        <f t="shared" si="36"/>
        <v>0.95</v>
      </c>
      <c r="P466" s="72"/>
      <c r="Q466" s="94"/>
    </row>
    <row r="467" spans="1:17" x14ac:dyDescent="0.25">
      <c r="A467" s="39" t="s">
        <v>556</v>
      </c>
      <c r="B467" s="71" t="s">
        <v>595</v>
      </c>
      <c r="C467" s="76" t="s">
        <v>1249</v>
      </c>
      <c r="D467" s="76" t="str">
        <f t="shared" si="35"/>
        <v>Yes</v>
      </c>
      <c r="E467" s="91">
        <v>0.67310000000000003</v>
      </c>
      <c r="F467" s="91">
        <f>IFERROR(VLOOKUP(A:A,'2023 CEP List'!A:G,7,FALSE),0)</f>
        <v>0</v>
      </c>
      <c r="G467" s="91">
        <f>IFERROR(VLOOKUP(A:A,'2024 CEP List'!A:G,7,FALSE),0)</f>
        <v>0</v>
      </c>
      <c r="H467" s="91">
        <f>IFERROR(VLOOKUP(A:A,'2025 CEP List'!A:G,7,FALSE),0)</f>
        <v>0</v>
      </c>
      <c r="I467" s="91">
        <f>IFERROR(VLOOKUP(A:A,'2026 CEP List'!A:G,7,FALSE),0)</f>
        <v>0.45069999999999999</v>
      </c>
      <c r="J467" s="91">
        <f t="shared" si="36"/>
        <v>0.45069999999999999</v>
      </c>
      <c r="K467" s="91">
        <f t="shared" si="36"/>
        <v>0.45069999999999999</v>
      </c>
      <c r="L467" s="91">
        <f t="shared" si="36"/>
        <v>0.45069999999999999</v>
      </c>
      <c r="M467" s="91">
        <f t="shared" si="36"/>
        <v>0.45069999999999999</v>
      </c>
      <c r="P467" s="72"/>
      <c r="Q467" s="94"/>
    </row>
    <row r="468" spans="1:17" x14ac:dyDescent="0.25">
      <c r="A468" s="39" t="s">
        <v>557</v>
      </c>
      <c r="B468" s="71" t="s">
        <v>1041</v>
      </c>
      <c r="D468" s="76" t="str">
        <f t="shared" si="35"/>
        <v>No</v>
      </c>
      <c r="E468" s="91">
        <v>0</v>
      </c>
      <c r="F468" s="91">
        <f>IFERROR(VLOOKUP(A:A,'2023 CEP List'!A:G,7,FALSE),0)</f>
        <v>0</v>
      </c>
      <c r="G468" s="91">
        <f>IFERROR(VLOOKUP(A:A,'2024 CEP List'!A:G,7,FALSE),0)</f>
        <v>0</v>
      </c>
      <c r="H468" s="91">
        <f>IFERROR(VLOOKUP(A:A,'2025 CEP List'!A:G,7,FALSE),0)</f>
        <v>0</v>
      </c>
      <c r="I468" s="91">
        <f>IFERROR(VLOOKUP(A:A,'2026 CEP List'!A:G,7,FALSE),0)</f>
        <v>0</v>
      </c>
      <c r="J468" s="91">
        <f t="shared" si="36"/>
        <v>0</v>
      </c>
      <c r="K468" s="91">
        <f t="shared" si="36"/>
        <v>0</v>
      </c>
      <c r="L468" s="91">
        <f t="shared" si="36"/>
        <v>0</v>
      </c>
      <c r="M468" s="91">
        <f t="shared" si="36"/>
        <v>0</v>
      </c>
      <c r="P468" s="72"/>
      <c r="Q468" s="94"/>
    </row>
    <row r="469" spans="1:17" x14ac:dyDescent="0.25">
      <c r="A469" s="39" t="s">
        <v>420</v>
      </c>
      <c r="B469" s="71" t="s">
        <v>1042</v>
      </c>
      <c r="C469" s="76">
        <v>2015</v>
      </c>
      <c r="D469" s="76" t="str">
        <f t="shared" si="35"/>
        <v>Yes</v>
      </c>
      <c r="E469" s="91">
        <v>0.66700000000000004</v>
      </c>
      <c r="F469" s="91">
        <f>IFERROR(VLOOKUP(A:A,'2023 CEP List'!A:G,7,FALSE),0)</f>
        <v>0.66700000000000004</v>
      </c>
      <c r="G469" s="91">
        <f>IFERROR(VLOOKUP(A:A,'2024 CEP List'!A:G,7,FALSE),0)</f>
        <v>0.66700000000000004</v>
      </c>
      <c r="H469" s="91">
        <f>IFERROR(VLOOKUP(A:A,'2025 CEP List'!A:G,7,FALSE),0)</f>
        <v>0.66700000000000004</v>
      </c>
      <c r="I469" s="91">
        <f>IFERROR(VLOOKUP(A:A,'2026 CEP List'!A:G,7,FALSE),0)</f>
        <v>1.1495</v>
      </c>
      <c r="J469" s="91">
        <f t="shared" si="36"/>
        <v>1.1495</v>
      </c>
      <c r="K469" s="91">
        <f t="shared" si="36"/>
        <v>1.1495</v>
      </c>
      <c r="L469" s="91">
        <f t="shared" si="36"/>
        <v>1.1495</v>
      </c>
      <c r="M469" s="91">
        <f t="shared" si="36"/>
        <v>1.1495</v>
      </c>
      <c r="P469" s="72"/>
      <c r="Q469" s="94"/>
    </row>
    <row r="470" spans="1:17" x14ac:dyDescent="0.25">
      <c r="A470" s="39" t="s">
        <v>558</v>
      </c>
      <c r="B470" s="71" t="s">
        <v>1043</v>
      </c>
      <c r="D470" s="76" t="str">
        <f t="shared" si="35"/>
        <v>No</v>
      </c>
      <c r="E470" s="91">
        <v>0</v>
      </c>
      <c r="F470" s="91">
        <f>IFERROR(VLOOKUP(A:A,'2023 CEP List'!A:G,7,FALSE),0)</f>
        <v>0</v>
      </c>
      <c r="G470" s="91">
        <f>IFERROR(VLOOKUP(A:A,'2024 CEP List'!A:G,7,FALSE),0)</f>
        <v>0</v>
      </c>
      <c r="H470" s="91">
        <f>IFERROR(VLOOKUP(A:A,'2025 CEP List'!A:G,7,FALSE),0)</f>
        <v>0</v>
      </c>
      <c r="I470" s="91">
        <f>IFERROR(VLOOKUP(A:A,'2026 CEP List'!A:G,7,FALSE),0)</f>
        <v>0</v>
      </c>
      <c r="J470" s="91">
        <f t="shared" si="36"/>
        <v>0</v>
      </c>
      <c r="K470" s="91">
        <f t="shared" si="36"/>
        <v>0</v>
      </c>
      <c r="L470" s="91">
        <f t="shared" si="36"/>
        <v>0</v>
      </c>
      <c r="M470" s="91">
        <f t="shared" si="36"/>
        <v>0</v>
      </c>
      <c r="P470" s="72"/>
      <c r="Q470" s="94"/>
    </row>
    <row r="471" spans="1:17" x14ac:dyDescent="0.25">
      <c r="A471" s="39" t="s">
        <v>559</v>
      </c>
      <c r="B471" s="71" t="s">
        <v>1044</v>
      </c>
      <c r="C471" s="71">
        <v>2019</v>
      </c>
      <c r="D471" s="76" t="str">
        <f t="shared" si="35"/>
        <v>Yes</v>
      </c>
      <c r="E471" s="91">
        <v>0</v>
      </c>
      <c r="F471" s="91">
        <f>IFERROR(VLOOKUP(A:A,'2023 CEP List'!A:G,7,FALSE),0)</f>
        <v>0</v>
      </c>
      <c r="G471" s="91">
        <f>IFERROR(VLOOKUP(A:A,'2024 CEP List'!A:G,7,FALSE),0)</f>
        <v>0</v>
      </c>
      <c r="H471" s="91">
        <f>IFERROR(VLOOKUP(A:A,'2025 CEP List'!A:G,7,FALSE),0)</f>
        <v>0</v>
      </c>
      <c r="I471" s="91">
        <f>IFERROR(VLOOKUP(A:A,'2026 CEP List'!A:G,7,FALSE),0)</f>
        <v>0.60360000000000003</v>
      </c>
      <c r="J471" s="91">
        <f t="shared" si="36"/>
        <v>0.60360000000000003</v>
      </c>
      <c r="K471" s="91">
        <f t="shared" si="36"/>
        <v>0.60360000000000003</v>
      </c>
      <c r="L471" s="91">
        <f t="shared" si="36"/>
        <v>0.60360000000000003</v>
      </c>
      <c r="M471" s="91">
        <f t="shared" si="36"/>
        <v>0.60360000000000003</v>
      </c>
      <c r="P471" s="72"/>
      <c r="Q471" s="94"/>
    </row>
    <row r="472" spans="1:17" x14ac:dyDescent="0.25">
      <c r="A472" s="39" t="s">
        <v>421</v>
      </c>
      <c r="B472" s="71" t="s">
        <v>1045</v>
      </c>
      <c r="D472" s="76" t="str">
        <f t="shared" si="35"/>
        <v>No</v>
      </c>
      <c r="E472" s="91">
        <v>0</v>
      </c>
      <c r="F472" s="91">
        <f>IFERROR(VLOOKUP(A:A,'2023 CEP List'!A:G,7,FALSE),0)</f>
        <v>0</v>
      </c>
      <c r="G472" s="91">
        <f>IFERROR(VLOOKUP(A:A,'2024 CEP List'!A:G,7,FALSE),0)</f>
        <v>0</v>
      </c>
      <c r="H472" s="91">
        <f>IFERROR(VLOOKUP(A:A,'2025 CEP List'!A:G,7,FALSE),0)</f>
        <v>0</v>
      </c>
      <c r="I472" s="91">
        <f>IFERROR(VLOOKUP(A:A,'2026 CEP List'!A:G,7,FALSE),0)</f>
        <v>0</v>
      </c>
      <c r="J472" s="91">
        <f t="shared" si="36"/>
        <v>0</v>
      </c>
      <c r="K472" s="91">
        <f t="shared" si="36"/>
        <v>0</v>
      </c>
      <c r="L472" s="91">
        <f t="shared" si="36"/>
        <v>0</v>
      </c>
      <c r="M472" s="91">
        <f t="shared" si="36"/>
        <v>0</v>
      </c>
      <c r="P472" s="72"/>
      <c r="Q472" s="94"/>
    </row>
    <row r="473" spans="1:17" x14ac:dyDescent="0.25">
      <c r="A473" s="39" t="s">
        <v>422</v>
      </c>
      <c r="B473" s="71" t="s">
        <v>1046</v>
      </c>
      <c r="C473" s="76">
        <v>2015</v>
      </c>
      <c r="D473" s="76" t="str">
        <f t="shared" si="35"/>
        <v>Yes</v>
      </c>
      <c r="E473" s="91">
        <v>0.65359999999999996</v>
      </c>
      <c r="F473" s="91">
        <f>IFERROR(VLOOKUP(A:A,'2023 CEP List'!A:G,7,FALSE),0)</f>
        <v>0.65359999999999996</v>
      </c>
      <c r="G473" s="91">
        <f>IFERROR(VLOOKUP(A:A,'2024 CEP List'!A:G,7,FALSE),0)</f>
        <v>0.65359999999999996</v>
      </c>
      <c r="H473" s="91">
        <f>IFERROR(VLOOKUP(A:A,'2025 CEP List'!A:G,7,FALSE),0)</f>
        <v>0.65359999999999996</v>
      </c>
      <c r="I473" s="91">
        <f>IFERROR(VLOOKUP(A:A,'2026 CEP List'!A:G,7,FALSE),0)</f>
        <v>0.65359999999999996</v>
      </c>
      <c r="J473" s="91">
        <f t="shared" si="36"/>
        <v>0.65359999999999996</v>
      </c>
      <c r="K473" s="91">
        <f t="shared" si="36"/>
        <v>0.65359999999999996</v>
      </c>
      <c r="L473" s="91">
        <f t="shared" si="36"/>
        <v>0.65359999999999996</v>
      </c>
      <c r="M473" s="91">
        <f t="shared" si="36"/>
        <v>0.65359999999999996</v>
      </c>
      <c r="P473" s="72"/>
      <c r="Q473" s="94"/>
    </row>
    <row r="474" spans="1:17" x14ac:dyDescent="0.25">
      <c r="A474" s="39" t="s">
        <v>423</v>
      </c>
      <c r="B474" s="71" t="s">
        <v>1047</v>
      </c>
      <c r="D474" s="76" t="str">
        <f t="shared" si="35"/>
        <v>No</v>
      </c>
      <c r="E474" s="91">
        <v>0</v>
      </c>
      <c r="F474" s="91">
        <f>IFERROR(VLOOKUP(A:A,'2023 CEP List'!A:G,7,FALSE),0)</f>
        <v>0</v>
      </c>
      <c r="G474" s="91">
        <f>IFERROR(VLOOKUP(A:A,'2024 CEP List'!A:G,7,FALSE),0)</f>
        <v>0</v>
      </c>
      <c r="H474" s="91">
        <f>IFERROR(VLOOKUP(A:A,'2025 CEP List'!A:G,7,FALSE),0)</f>
        <v>0</v>
      </c>
      <c r="I474" s="91">
        <f>IFERROR(VLOOKUP(A:A,'2026 CEP List'!A:G,7,FALSE),0)</f>
        <v>0</v>
      </c>
      <c r="J474" s="91">
        <f t="shared" si="36"/>
        <v>0</v>
      </c>
      <c r="K474" s="91">
        <f t="shared" si="36"/>
        <v>0</v>
      </c>
      <c r="L474" s="91">
        <f t="shared" si="36"/>
        <v>0</v>
      </c>
      <c r="M474" s="91">
        <f t="shared" si="36"/>
        <v>0</v>
      </c>
      <c r="P474" s="72"/>
      <c r="Q474" s="94"/>
    </row>
    <row r="475" spans="1:17" x14ac:dyDescent="0.25">
      <c r="A475" s="39" t="s">
        <v>424</v>
      </c>
      <c r="B475" s="71" t="s">
        <v>1048</v>
      </c>
      <c r="D475" s="76" t="str">
        <f t="shared" si="35"/>
        <v>No</v>
      </c>
      <c r="E475" s="91">
        <v>0</v>
      </c>
      <c r="F475" s="91">
        <f>IFERROR(VLOOKUP(A:A,'2023 CEP List'!A:G,7,FALSE),0)</f>
        <v>0</v>
      </c>
      <c r="G475" s="91">
        <f>IFERROR(VLOOKUP(A:A,'2024 CEP List'!A:G,7,FALSE),0)</f>
        <v>0</v>
      </c>
      <c r="H475" s="91">
        <f>IFERROR(VLOOKUP(A:A,'2025 CEP List'!A:G,7,FALSE),0)</f>
        <v>0</v>
      </c>
      <c r="I475" s="91">
        <f>IFERROR(VLOOKUP(A:A,'2026 CEP List'!A:G,7,FALSE),0)</f>
        <v>0</v>
      </c>
      <c r="J475" s="91">
        <f t="shared" si="36"/>
        <v>0</v>
      </c>
      <c r="K475" s="91">
        <f t="shared" si="36"/>
        <v>0</v>
      </c>
      <c r="L475" s="91">
        <f t="shared" si="36"/>
        <v>0</v>
      </c>
      <c r="M475" s="91">
        <f t="shared" si="36"/>
        <v>0</v>
      </c>
      <c r="P475" s="72"/>
      <c r="Q475" s="94"/>
    </row>
    <row r="476" spans="1:17" x14ac:dyDescent="0.25">
      <c r="A476" s="39" t="s">
        <v>425</v>
      </c>
      <c r="B476" s="71" t="s">
        <v>1049</v>
      </c>
      <c r="D476" s="76" t="str">
        <f t="shared" si="35"/>
        <v>No</v>
      </c>
      <c r="E476" s="91">
        <v>0</v>
      </c>
      <c r="F476" s="91">
        <f>IFERROR(VLOOKUP(A:A,'2023 CEP List'!A:G,7,FALSE),0)</f>
        <v>0</v>
      </c>
      <c r="G476" s="91">
        <f>IFERROR(VLOOKUP(A:A,'2024 CEP List'!A:G,7,FALSE),0)</f>
        <v>0</v>
      </c>
      <c r="H476" s="91">
        <f>IFERROR(VLOOKUP(A:A,'2025 CEP List'!A:G,7,FALSE),0)</f>
        <v>0</v>
      </c>
      <c r="I476" s="91">
        <f>IFERROR(VLOOKUP(A:A,'2026 CEP List'!A:G,7,FALSE),0)</f>
        <v>0</v>
      </c>
      <c r="J476" s="91">
        <f t="shared" ref="J476:M491" si="37">I476</f>
        <v>0</v>
      </c>
      <c r="K476" s="91">
        <f t="shared" si="37"/>
        <v>0</v>
      </c>
      <c r="L476" s="91">
        <f t="shared" si="37"/>
        <v>0</v>
      </c>
      <c r="M476" s="91">
        <f t="shared" si="37"/>
        <v>0</v>
      </c>
      <c r="P476" s="72"/>
      <c r="Q476" s="94"/>
    </row>
    <row r="477" spans="1:17" x14ac:dyDescent="0.25">
      <c r="A477" s="39" t="s">
        <v>426</v>
      </c>
      <c r="B477" s="71" t="s">
        <v>1050</v>
      </c>
      <c r="D477" s="76" t="str">
        <f t="shared" si="35"/>
        <v>No</v>
      </c>
      <c r="E477" s="91">
        <v>0</v>
      </c>
      <c r="F477" s="91">
        <f>IFERROR(VLOOKUP(A:A,'2023 CEP List'!A:G,7,FALSE),0)</f>
        <v>0</v>
      </c>
      <c r="G477" s="91">
        <f>IFERROR(VLOOKUP(A:A,'2024 CEP List'!A:G,7,FALSE),0)</f>
        <v>0</v>
      </c>
      <c r="H477" s="91">
        <f>IFERROR(VLOOKUP(A:A,'2025 CEP List'!A:G,7,FALSE),0)</f>
        <v>0</v>
      </c>
      <c r="I477" s="91">
        <f>IFERROR(VLOOKUP(A:A,'2026 CEP List'!A:G,7,FALSE),0)</f>
        <v>0</v>
      </c>
      <c r="J477" s="91">
        <f t="shared" si="37"/>
        <v>0</v>
      </c>
      <c r="K477" s="91">
        <f t="shared" si="37"/>
        <v>0</v>
      </c>
      <c r="L477" s="91">
        <f t="shared" si="37"/>
        <v>0</v>
      </c>
      <c r="M477" s="91">
        <f t="shared" si="37"/>
        <v>0</v>
      </c>
      <c r="P477" s="72"/>
      <c r="Q477" s="94"/>
    </row>
    <row r="478" spans="1:17" x14ac:dyDescent="0.25">
      <c r="A478" s="39" t="s">
        <v>427</v>
      </c>
      <c r="B478" s="71" t="s">
        <v>1051</v>
      </c>
      <c r="C478" s="76">
        <v>2016</v>
      </c>
      <c r="D478" s="76" t="str">
        <f t="shared" si="35"/>
        <v>Yes</v>
      </c>
      <c r="E478" s="91">
        <v>0.60099999999999998</v>
      </c>
      <c r="F478" s="91">
        <f>IFERROR(VLOOKUP(A:A,'2023 CEP List'!A:G,7,FALSE),0)</f>
        <v>0.60099999999999998</v>
      </c>
      <c r="G478" s="91">
        <f>IFERROR(VLOOKUP(A:A,'2024 CEP List'!A:G,7,FALSE),0)</f>
        <v>0.60099999999999998</v>
      </c>
      <c r="H478" s="91">
        <f>IFERROR(VLOOKUP(A:A,'2025 CEP List'!A:G,7,FALSE),0)</f>
        <v>0.60099999999999998</v>
      </c>
      <c r="I478" s="91">
        <f>IFERROR(VLOOKUP(A:A,'2026 CEP List'!A:G,7,FALSE),0)</f>
        <v>0.60099999999999998</v>
      </c>
      <c r="J478" s="91">
        <f t="shared" si="37"/>
        <v>0.60099999999999998</v>
      </c>
      <c r="K478" s="91">
        <f t="shared" si="37"/>
        <v>0.60099999999999998</v>
      </c>
      <c r="L478" s="91">
        <f t="shared" si="37"/>
        <v>0.60099999999999998</v>
      </c>
      <c r="M478" s="91">
        <f t="shared" si="37"/>
        <v>0.60099999999999998</v>
      </c>
      <c r="P478" s="72"/>
      <c r="Q478" s="94"/>
    </row>
    <row r="479" spans="1:17" x14ac:dyDescent="0.25">
      <c r="A479" s="39" t="s">
        <v>428</v>
      </c>
      <c r="B479" s="71" t="s">
        <v>1052</v>
      </c>
      <c r="D479" s="76" t="str">
        <f t="shared" si="35"/>
        <v>No</v>
      </c>
      <c r="E479" s="91">
        <v>0</v>
      </c>
      <c r="F479" s="91">
        <f>IFERROR(VLOOKUP(A:A,'2023 CEP List'!A:G,7,FALSE),0)</f>
        <v>0</v>
      </c>
      <c r="G479" s="91">
        <f>IFERROR(VLOOKUP(A:A,'2024 CEP List'!A:G,7,FALSE),0)</f>
        <v>0</v>
      </c>
      <c r="H479" s="91">
        <f>IFERROR(VLOOKUP(A:A,'2025 CEP List'!A:G,7,FALSE),0)</f>
        <v>0</v>
      </c>
      <c r="I479" s="91">
        <f>IFERROR(VLOOKUP(A:A,'2026 CEP List'!A:G,7,FALSE),0)</f>
        <v>0</v>
      </c>
      <c r="J479" s="91">
        <f t="shared" si="37"/>
        <v>0</v>
      </c>
      <c r="K479" s="91">
        <f t="shared" si="37"/>
        <v>0</v>
      </c>
      <c r="L479" s="91">
        <f t="shared" si="37"/>
        <v>0</v>
      </c>
      <c r="M479" s="91">
        <f t="shared" si="37"/>
        <v>0</v>
      </c>
      <c r="P479" s="72"/>
      <c r="Q479" s="94"/>
    </row>
    <row r="480" spans="1:17" x14ac:dyDescent="0.25">
      <c r="A480" s="39" t="s">
        <v>429</v>
      </c>
      <c r="B480" s="71" t="s">
        <v>1053</v>
      </c>
      <c r="C480" s="76">
        <v>2015</v>
      </c>
      <c r="D480" s="76" t="str">
        <f t="shared" si="35"/>
        <v>Yes</v>
      </c>
      <c r="E480" s="91">
        <v>0.78710000000000002</v>
      </c>
      <c r="F480" s="91">
        <f>IFERROR(VLOOKUP(A:A,'2023 CEP List'!A:G,7,FALSE),0)</f>
        <v>0.78710000000000002</v>
      </c>
      <c r="G480" s="91">
        <f>IFERROR(VLOOKUP(A:A,'2024 CEP List'!A:G,7,FALSE),0)</f>
        <v>0.78710000000000002</v>
      </c>
      <c r="H480" s="91">
        <f>IFERROR(VLOOKUP(A:A,'2025 CEP List'!A:G,7,FALSE),0)</f>
        <v>0.78710000000000002</v>
      </c>
      <c r="I480" s="91">
        <f>IFERROR(VLOOKUP(A:A,'2026 CEP List'!A:G,7,FALSE),0)</f>
        <v>0.78710000000000002</v>
      </c>
      <c r="J480" s="91">
        <f t="shared" si="37"/>
        <v>0.78710000000000002</v>
      </c>
      <c r="K480" s="91">
        <f t="shared" si="37"/>
        <v>0.78710000000000002</v>
      </c>
      <c r="L480" s="91">
        <f t="shared" si="37"/>
        <v>0.78710000000000002</v>
      </c>
      <c r="M480" s="91">
        <f t="shared" si="37"/>
        <v>0.78710000000000002</v>
      </c>
      <c r="P480" s="72"/>
      <c r="Q480" s="94"/>
    </row>
    <row r="481" spans="1:17" x14ac:dyDescent="0.25">
      <c r="A481" s="39" t="s">
        <v>430</v>
      </c>
      <c r="B481" s="71" t="s">
        <v>1054</v>
      </c>
      <c r="C481" s="71">
        <v>2019</v>
      </c>
      <c r="D481" s="76" t="str">
        <f t="shared" si="35"/>
        <v>Yes</v>
      </c>
      <c r="E481" s="91">
        <v>0.71479999999999999</v>
      </c>
      <c r="F481" s="91">
        <f>IFERROR(VLOOKUP(A:A,'2023 CEP List'!A:G,7,FALSE),0)</f>
        <v>0.71479999999999999</v>
      </c>
      <c r="G481" s="91">
        <f>IFERROR(VLOOKUP(A:A,'2024 CEP List'!A:G,7,FALSE),0)</f>
        <v>0.71479999999999999</v>
      </c>
      <c r="H481" s="91">
        <f>IFERROR(VLOOKUP(A:A,'2025 CEP List'!A:G,7,FALSE),0)</f>
        <v>0.71479999999999999</v>
      </c>
      <c r="I481" s="91">
        <f>IFERROR(VLOOKUP(A:A,'2026 CEP List'!A:G,7,FALSE),0)</f>
        <v>0.71479999999999999</v>
      </c>
      <c r="J481" s="91">
        <f t="shared" si="37"/>
        <v>0.71479999999999999</v>
      </c>
      <c r="K481" s="91">
        <f t="shared" si="37"/>
        <v>0.71479999999999999</v>
      </c>
      <c r="L481" s="91">
        <f t="shared" si="37"/>
        <v>0.71479999999999999</v>
      </c>
      <c r="M481" s="91">
        <f t="shared" si="37"/>
        <v>0.71479999999999999</v>
      </c>
      <c r="P481" s="72"/>
      <c r="Q481" s="94"/>
    </row>
    <row r="482" spans="1:17" x14ac:dyDescent="0.25">
      <c r="A482" s="39" t="s">
        <v>561</v>
      </c>
      <c r="B482" s="71" t="s">
        <v>1055</v>
      </c>
      <c r="D482" s="76" t="str">
        <f t="shared" si="35"/>
        <v>No</v>
      </c>
      <c r="E482" s="91">
        <v>0</v>
      </c>
      <c r="F482" s="91">
        <f>IFERROR(VLOOKUP(A:A,'2023 CEP List'!A:G,7,FALSE),0)</f>
        <v>0</v>
      </c>
      <c r="G482" s="91">
        <f>IFERROR(VLOOKUP(A:A,'2024 CEP List'!A:G,7,FALSE),0)</f>
        <v>0</v>
      </c>
      <c r="H482" s="91">
        <f>IFERROR(VLOOKUP(A:A,'2025 CEP List'!A:G,7,FALSE),0)</f>
        <v>0</v>
      </c>
      <c r="I482" s="91">
        <f>IFERROR(VLOOKUP(A:A,'2026 CEP List'!A:G,7,FALSE),0)</f>
        <v>0</v>
      </c>
      <c r="J482" s="91">
        <f t="shared" si="37"/>
        <v>0</v>
      </c>
      <c r="K482" s="91">
        <f t="shared" si="37"/>
        <v>0</v>
      </c>
      <c r="L482" s="91">
        <f t="shared" si="37"/>
        <v>0</v>
      </c>
      <c r="M482" s="91">
        <f t="shared" si="37"/>
        <v>0</v>
      </c>
      <c r="P482" s="72"/>
      <c r="Q482" s="94"/>
    </row>
    <row r="483" spans="1:17" x14ac:dyDescent="0.25">
      <c r="A483" s="39" t="s">
        <v>431</v>
      </c>
      <c r="B483" s="71" t="s">
        <v>1056</v>
      </c>
      <c r="D483" s="76" t="str">
        <f t="shared" si="35"/>
        <v>No</v>
      </c>
      <c r="E483" s="91">
        <v>0</v>
      </c>
      <c r="F483" s="91">
        <f>IFERROR(VLOOKUP(A:A,'2023 CEP List'!A:G,7,FALSE),0)</f>
        <v>0</v>
      </c>
      <c r="G483" s="91">
        <f>IFERROR(VLOOKUP(A:A,'2024 CEP List'!A:G,7,FALSE),0)</f>
        <v>0</v>
      </c>
      <c r="H483" s="91">
        <f>IFERROR(VLOOKUP(A:A,'2025 CEP List'!A:G,7,FALSE),0)</f>
        <v>0</v>
      </c>
      <c r="I483" s="91">
        <f>IFERROR(VLOOKUP(A:A,'2026 CEP List'!A:G,7,FALSE),0)</f>
        <v>0</v>
      </c>
      <c r="J483" s="91">
        <f t="shared" si="37"/>
        <v>0</v>
      </c>
      <c r="K483" s="91">
        <f t="shared" si="37"/>
        <v>0</v>
      </c>
      <c r="L483" s="91">
        <f t="shared" si="37"/>
        <v>0</v>
      </c>
      <c r="M483" s="91">
        <f t="shared" si="37"/>
        <v>0</v>
      </c>
      <c r="P483" s="72"/>
      <c r="Q483" s="94"/>
    </row>
    <row r="484" spans="1:17" x14ac:dyDescent="0.25">
      <c r="A484" s="39" t="s">
        <v>432</v>
      </c>
      <c r="B484" s="71" t="s">
        <v>1057</v>
      </c>
      <c r="D484" s="76" t="str">
        <f t="shared" si="35"/>
        <v>No</v>
      </c>
      <c r="E484" s="91">
        <v>0</v>
      </c>
      <c r="F484" s="91">
        <f>IFERROR(VLOOKUP(A:A,'2023 CEP List'!A:G,7,FALSE),0)</f>
        <v>0</v>
      </c>
      <c r="G484" s="91">
        <f>IFERROR(VLOOKUP(A:A,'2024 CEP List'!A:G,7,FALSE),0)</f>
        <v>0</v>
      </c>
      <c r="H484" s="91">
        <f>IFERROR(VLOOKUP(A:A,'2025 CEP List'!A:G,7,FALSE),0)</f>
        <v>0</v>
      </c>
      <c r="I484" s="91">
        <f>IFERROR(VLOOKUP(A:A,'2026 CEP List'!A:G,7,FALSE),0)</f>
        <v>0</v>
      </c>
      <c r="J484" s="91">
        <f t="shared" si="37"/>
        <v>0</v>
      </c>
      <c r="K484" s="91">
        <f t="shared" si="37"/>
        <v>0</v>
      </c>
      <c r="L484" s="91">
        <f t="shared" si="37"/>
        <v>0</v>
      </c>
      <c r="M484" s="91">
        <f t="shared" si="37"/>
        <v>0</v>
      </c>
      <c r="P484" s="72"/>
      <c r="Q484" s="94"/>
    </row>
    <row r="485" spans="1:17" x14ac:dyDescent="0.25">
      <c r="A485" s="39" t="s">
        <v>433</v>
      </c>
      <c r="B485" s="71" t="s">
        <v>1058</v>
      </c>
      <c r="C485" s="76">
        <v>2016</v>
      </c>
      <c r="D485" s="76" t="str">
        <f t="shared" si="35"/>
        <v>Yes</v>
      </c>
      <c r="E485" s="91">
        <v>0.75980000000000003</v>
      </c>
      <c r="F485" s="91">
        <f>IFERROR(VLOOKUP(A:A,'2023 CEP List'!A:G,7,FALSE),0)</f>
        <v>0.75980000000000003</v>
      </c>
      <c r="G485" s="91">
        <f>IFERROR(VLOOKUP(A:A,'2024 CEP List'!A:G,7,FALSE),0)</f>
        <v>0.75980000000000003</v>
      </c>
      <c r="H485" s="91">
        <f>IFERROR(VLOOKUP(A:A,'2025 CEP List'!A:G,7,FALSE),0)</f>
        <v>0.75980000000000003</v>
      </c>
      <c r="I485" s="91">
        <f>IFERROR(VLOOKUP(A:A,'2026 CEP List'!A:G,7,FALSE),0)</f>
        <v>0.75980000000000003</v>
      </c>
      <c r="J485" s="91">
        <f t="shared" si="37"/>
        <v>0.75980000000000003</v>
      </c>
      <c r="K485" s="91">
        <f t="shared" si="37"/>
        <v>0.75980000000000003</v>
      </c>
      <c r="L485" s="91">
        <f t="shared" si="37"/>
        <v>0.75980000000000003</v>
      </c>
      <c r="M485" s="91">
        <f t="shared" si="37"/>
        <v>0.75980000000000003</v>
      </c>
      <c r="P485" s="72"/>
      <c r="Q485" s="94"/>
    </row>
    <row r="486" spans="1:17" x14ac:dyDescent="0.25">
      <c r="A486" s="39" t="s">
        <v>434</v>
      </c>
      <c r="B486" s="71" t="s">
        <v>1059</v>
      </c>
      <c r="D486" s="76" t="str">
        <f t="shared" si="35"/>
        <v>No</v>
      </c>
      <c r="E486" s="91">
        <v>0</v>
      </c>
      <c r="F486" s="91">
        <f>IFERROR(VLOOKUP(A:A,'2023 CEP List'!A:G,7,FALSE),0)</f>
        <v>0</v>
      </c>
      <c r="G486" s="91">
        <f>IFERROR(VLOOKUP(A:A,'2024 CEP List'!A:G,7,FALSE),0)</f>
        <v>0</v>
      </c>
      <c r="H486" s="91">
        <f>IFERROR(VLOOKUP(A:A,'2025 CEP List'!A:G,7,FALSE),0)</f>
        <v>0</v>
      </c>
      <c r="I486" s="91">
        <f>IFERROR(VLOOKUP(A:A,'2026 CEP List'!A:G,7,FALSE),0)</f>
        <v>0</v>
      </c>
      <c r="J486" s="91">
        <f t="shared" si="37"/>
        <v>0</v>
      </c>
      <c r="K486" s="91">
        <f t="shared" si="37"/>
        <v>0</v>
      </c>
      <c r="L486" s="91">
        <f t="shared" si="37"/>
        <v>0</v>
      </c>
      <c r="M486" s="91">
        <f t="shared" si="37"/>
        <v>0</v>
      </c>
      <c r="P486" s="72"/>
      <c r="Q486" s="94"/>
    </row>
    <row r="487" spans="1:17" x14ac:dyDescent="0.25">
      <c r="A487" s="39" t="s">
        <v>435</v>
      </c>
      <c r="B487" s="71" t="s">
        <v>1060</v>
      </c>
      <c r="D487" s="76" t="str">
        <f t="shared" si="35"/>
        <v>No</v>
      </c>
      <c r="E487" s="91">
        <v>0</v>
      </c>
      <c r="F487" s="91">
        <f>IFERROR(VLOOKUP(A:A,'2023 CEP List'!A:G,7,FALSE),0)</f>
        <v>0</v>
      </c>
      <c r="G487" s="91">
        <f>IFERROR(VLOOKUP(A:A,'2024 CEP List'!A:G,7,FALSE),0)</f>
        <v>0</v>
      </c>
      <c r="H487" s="91">
        <f>IFERROR(VLOOKUP(A:A,'2025 CEP List'!A:G,7,FALSE),0)</f>
        <v>0</v>
      </c>
      <c r="I487" s="91">
        <f>IFERROR(VLOOKUP(A:A,'2026 CEP List'!A:G,7,FALSE),0)</f>
        <v>0</v>
      </c>
      <c r="J487" s="91">
        <f t="shared" si="37"/>
        <v>0</v>
      </c>
      <c r="K487" s="91">
        <f t="shared" si="37"/>
        <v>0</v>
      </c>
      <c r="L487" s="91">
        <f t="shared" si="37"/>
        <v>0</v>
      </c>
      <c r="M487" s="91">
        <f t="shared" si="37"/>
        <v>0</v>
      </c>
      <c r="P487" s="72"/>
      <c r="Q487" s="94"/>
    </row>
    <row r="488" spans="1:17" x14ac:dyDescent="0.25">
      <c r="A488" s="39" t="s">
        <v>436</v>
      </c>
      <c r="B488" s="71" t="s">
        <v>1061</v>
      </c>
      <c r="D488" s="76" t="str">
        <f t="shared" si="35"/>
        <v>No</v>
      </c>
      <c r="E488" s="91">
        <v>0</v>
      </c>
      <c r="F488" s="91">
        <f>IFERROR(VLOOKUP(A:A,'2023 CEP List'!A:G,7,FALSE),0)</f>
        <v>0</v>
      </c>
      <c r="G488" s="91">
        <f>IFERROR(VLOOKUP(A:A,'2024 CEP List'!A:G,7,FALSE),0)</f>
        <v>0</v>
      </c>
      <c r="H488" s="91">
        <f>IFERROR(VLOOKUP(A:A,'2025 CEP List'!A:G,7,FALSE),0)</f>
        <v>0</v>
      </c>
      <c r="I488" s="91">
        <f>IFERROR(VLOOKUP(A:A,'2026 CEP List'!A:G,7,FALSE),0)</f>
        <v>0</v>
      </c>
      <c r="J488" s="91">
        <f t="shared" si="37"/>
        <v>0</v>
      </c>
      <c r="K488" s="91">
        <f t="shared" si="37"/>
        <v>0</v>
      </c>
      <c r="L488" s="91">
        <f t="shared" si="37"/>
        <v>0</v>
      </c>
      <c r="M488" s="91">
        <f t="shared" si="37"/>
        <v>0</v>
      </c>
      <c r="P488" s="72"/>
      <c r="Q488" s="94"/>
    </row>
    <row r="489" spans="1:17" x14ac:dyDescent="0.25">
      <c r="A489" s="39" t="s">
        <v>437</v>
      </c>
      <c r="B489" s="71" t="s">
        <v>1062</v>
      </c>
      <c r="D489" s="76" t="str">
        <f t="shared" si="35"/>
        <v>No</v>
      </c>
      <c r="E489" s="91">
        <v>0</v>
      </c>
      <c r="F489" s="91">
        <f>IFERROR(VLOOKUP(A:A,'2023 CEP List'!A:G,7,FALSE),0)</f>
        <v>0</v>
      </c>
      <c r="G489" s="91">
        <f>IFERROR(VLOOKUP(A:A,'2024 CEP List'!A:G,7,FALSE),0)</f>
        <v>0</v>
      </c>
      <c r="H489" s="91">
        <f>IFERROR(VLOOKUP(A:A,'2025 CEP List'!A:G,7,FALSE),0)</f>
        <v>0</v>
      </c>
      <c r="I489" s="91">
        <f>IFERROR(VLOOKUP(A:A,'2026 CEP List'!A:G,7,FALSE),0)</f>
        <v>0</v>
      </c>
      <c r="J489" s="91">
        <f t="shared" si="37"/>
        <v>0</v>
      </c>
      <c r="K489" s="91">
        <f t="shared" si="37"/>
        <v>0</v>
      </c>
      <c r="L489" s="91">
        <f t="shared" si="37"/>
        <v>0</v>
      </c>
      <c r="M489" s="91">
        <f t="shared" si="37"/>
        <v>0</v>
      </c>
      <c r="P489" s="72"/>
      <c r="Q489" s="94"/>
    </row>
    <row r="490" spans="1:17" x14ac:dyDescent="0.25">
      <c r="A490" s="39" t="s">
        <v>438</v>
      </c>
      <c r="B490" s="71" t="s">
        <v>1063</v>
      </c>
      <c r="D490" s="76" t="str">
        <f t="shared" si="35"/>
        <v>No</v>
      </c>
      <c r="E490" s="91">
        <v>0</v>
      </c>
      <c r="F490" s="91">
        <f>IFERROR(VLOOKUP(A:A,'2023 CEP List'!A:G,7,FALSE),0)</f>
        <v>0</v>
      </c>
      <c r="G490" s="91">
        <f>IFERROR(VLOOKUP(A:A,'2024 CEP List'!A:G,7,FALSE),0)</f>
        <v>0</v>
      </c>
      <c r="H490" s="91">
        <f>IFERROR(VLOOKUP(A:A,'2025 CEP List'!A:G,7,FALSE),0)</f>
        <v>0</v>
      </c>
      <c r="I490" s="91">
        <f>IFERROR(VLOOKUP(A:A,'2026 CEP List'!A:G,7,FALSE),0)</f>
        <v>0</v>
      </c>
      <c r="J490" s="91">
        <f t="shared" si="37"/>
        <v>0</v>
      </c>
      <c r="K490" s="91">
        <f t="shared" si="37"/>
        <v>0</v>
      </c>
      <c r="L490" s="91">
        <f t="shared" si="37"/>
        <v>0</v>
      </c>
      <c r="M490" s="91">
        <f t="shared" si="37"/>
        <v>0</v>
      </c>
      <c r="P490" s="72"/>
      <c r="Q490" s="94"/>
    </row>
    <row r="491" spans="1:17" x14ac:dyDescent="0.25">
      <c r="A491" s="39" t="s">
        <v>439</v>
      </c>
      <c r="B491" s="71" t="s">
        <v>1064</v>
      </c>
      <c r="D491" s="76" t="str">
        <f t="shared" si="35"/>
        <v>No</v>
      </c>
      <c r="E491" s="91">
        <v>0</v>
      </c>
      <c r="F491" s="91">
        <f>IFERROR(VLOOKUP(A:A,'2023 CEP List'!A:G,7,FALSE),0)</f>
        <v>0</v>
      </c>
      <c r="G491" s="91">
        <f>IFERROR(VLOOKUP(A:A,'2024 CEP List'!A:G,7,FALSE),0)</f>
        <v>0</v>
      </c>
      <c r="H491" s="91">
        <f>IFERROR(VLOOKUP(A:A,'2025 CEP List'!A:G,7,FALSE),0)</f>
        <v>0</v>
      </c>
      <c r="I491" s="91">
        <f>IFERROR(VLOOKUP(A:A,'2026 CEP List'!A:G,7,FALSE),0)</f>
        <v>0</v>
      </c>
      <c r="J491" s="91">
        <f t="shared" si="37"/>
        <v>0</v>
      </c>
      <c r="K491" s="91">
        <f t="shared" si="37"/>
        <v>0</v>
      </c>
      <c r="L491" s="91">
        <f t="shared" si="37"/>
        <v>0</v>
      </c>
      <c r="M491" s="91">
        <f t="shared" si="37"/>
        <v>0</v>
      </c>
      <c r="P491" s="72"/>
      <c r="Q491" s="94"/>
    </row>
    <row r="492" spans="1:17" x14ac:dyDescent="0.25">
      <c r="A492" s="39" t="s">
        <v>440</v>
      </c>
      <c r="B492" s="71" t="s">
        <v>1065</v>
      </c>
      <c r="D492" s="76" t="str">
        <f t="shared" si="35"/>
        <v>No</v>
      </c>
      <c r="E492" s="91">
        <v>0</v>
      </c>
      <c r="F492" s="91">
        <f>IFERROR(VLOOKUP(A:A,'2023 CEP List'!A:G,7,FALSE),0)</f>
        <v>0</v>
      </c>
      <c r="G492" s="91">
        <f>IFERROR(VLOOKUP(A:A,'2024 CEP List'!A:G,7,FALSE),0)</f>
        <v>0</v>
      </c>
      <c r="H492" s="91">
        <f>IFERROR(VLOOKUP(A:A,'2025 CEP List'!A:G,7,FALSE),0)</f>
        <v>0</v>
      </c>
      <c r="I492" s="91">
        <f>IFERROR(VLOOKUP(A:A,'2026 CEP List'!A:G,7,FALSE),0)</f>
        <v>0</v>
      </c>
      <c r="J492" s="91">
        <f t="shared" ref="J492:M507" si="38">I492</f>
        <v>0</v>
      </c>
      <c r="K492" s="91">
        <f t="shared" si="38"/>
        <v>0</v>
      </c>
      <c r="L492" s="91">
        <f t="shared" si="38"/>
        <v>0</v>
      </c>
      <c r="M492" s="91">
        <f t="shared" si="38"/>
        <v>0</v>
      </c>
      <c r="P492" s="72"/>
      <c r="Q492" s="94"/>
    </row>
    <row r="493" spans="1:17" x14ac:dyDescent="0.25">
      <c r="A493" s="39" t="s">
        <v>441</v>
      </c>
      <c r="B493" s="71" t="s">
        <v>1066</v>
      </c>
      <c r="D493" s="76" t="str">
        <f t="shared" si="35"/>
        <v>No</v>
      </c>
      <c r="E493" s="91">
        <v>0</v>
      </c>
      <c r="F493" s="91">
        <f>IFERROR(VLOOKUP(A:A,'2023 CEP List'!A:G,7,FALSE),0)</f>
        <v>0</v>
      </c>
      <c r="G493" s="91">
        <f>IFERROR(VLOOKUP(A:A,'2024 CEP List'!A:G,7,FALSE),0)</f>
        <v>0</v>
      </c>
      <c r="H493" s="91">
        <f>IFERROR(VLOOKUP(A:A,'2025 CEP List'!A:G,7,FALSE),0)</f>
        <v>0</v>
      </c>
      <c r="I493" s="91">
        <f>IFERROR(VLOOKUP(A:A,'2026 CEP List'!A:G,7,FALSE),0)</f>
        <v>0</v>
      </c>
      <c r="J493" s="91">
        <f t="shared" si="38"/>
        <v>0</v>
      </c>
      <c r="K493" s="91">
        <f t="shared" si="38"/>
        <v>0</v>
      </c>
      <c r="L493" s="91">
        <f t="shared" si="38"/>
        <v>0</v>
      </c>
      <c r="M493" s="91">
        <f t="shared" si="38"/>
        <v>0</v>
      </c>
      <c r="P493" s="72"/>
      <c r="Q493" s="94"/>
    </row>
    <row r="494" spans="1:17" x14ac:dyDescent="0.25">
      <c r="A494" s="39" t="s">
        <v>442</v>
      </c>
      <c r="B494" s="71" t="s">
        <v>1067</v>
      </c>
      <c r="D494" s="76" t="str">
        <f t="shared" si="35"/>
        <v>No</v>
      </c>
      <c r="E494" s="91">
        <v>0</v>
      </c>
      <c r="F494" s="91">
        <f>IFERROR(VLOOKUP(A:A,'2023 CEP List'!A:G,7,FALSE),0)</f>
        <v>0</v>
      </c>
      <c r="G494" s="91">
        <f>IFERROR(VLOOKUP(A:A,'2024 CEP List'!A:G,7,FALSE),0)</f>
        <v>0</v>
      </c>
      <c r="H494" s="91">
        <f>IFERROR(VLOOKUP(A:A,'2025 CEP List'!A:G,7,FALSE),0)</f>
        <v>0</v>
      </c>
      <c r="I494" s="91">
        <f>IFERROR(VLOOKUP(A:A,'2026 CEP List'!A:G,7,FALSE),0)</f>
        <v>0</v>
      </c>
      <c r="J494" s="91">
        <f t="shared" si="38"/>
        <v>0</v>
      </c>
      <c r="K494" s="91">
        <f t="shared" si="38"/>
        <v>0</v>
      </c>
      <c r="L494" s="91">
        <f t="shared" si="38"/>
        <v>0</v>
      </c>
      <c r="M494" s="91">
        <f t="shared" si="38"/>
        <v>0</v>
      </c>
      <c r="P494" s="72"/>
      <c r="Q494" s="94"/>
    </row>
    <row r="495" spans="1:17" x14ac:dyDescent="0.25">
      <c r="A495" s="39" t="s">
        <v>443</v>
      </c>
      <c r="B495" s="71" t="s">
        <v>1068</v>
      </c>
      <c r="D495" s="76" t="str">
        <f t="shared" si="35"/>
        <v>No</v>
      </c>
      <c r="E495" s="91">
        <v>0</v>
      </c>
      <c r="F495" s="91">
        <f>IFERROR(VLOOKUP(A:A,'2023 CEP List'!A:G,7,FALSE),0)</f>
        <v>0</v>
      </c>
      <c r="G495" s="91">
        <f>IFERROR(VLOOKUP(A:A,'2024 CEP List'!A:G,7,FALSE),0)</f>
        <v>0</v>
      </c>
      <c r="H495" s="91">
        <f>IFERROR(VLOOKUP(A:A,'2025 CEP List'!A:G,7,FALSE),0)</f>
        <v>0</v>
      </c>
      <c r="I495" s="91">
        <f>IFERROR(VLOOKUP(A:A,'2026 CEP List'!A:G,7,FALSE),0)</f>
        <v>0</v>
      </c>
      <c r="J495" s="91">
        <f t="shared" si="38"/>
        <v>0</v>
      </c>
      <c r="K495" s="91">
        <f t="shared" si="38"/>
        <v>0</v>
      </c>
      <c r="L495" s="91">
        <f t="shared" si="38"/>
        <v>0</v>
      </c>
      <c r="M495" s="91">
        <f t="shared" si="38"/>
        <v>0</v>
      </c>
      <c r="P495" s="72"/>
      <c r="Q495" s="94"/>
    </row>
    <row r="496" spans="1:17" x14ac:dyDescent="0.25">
      <c r="A496" s="39" t="s">
        <v>444</v>
      </c>
      <c r="B496" s="71" t="s">
        <v>1069</v>
      </c>
      <c r="C496" s="76">
        <v>2017</v>
      </c>
      <c r="D496" s="76" t="str">
        <f t="shared" si="35"/>
        <v>Yes</v>
      </c>
      <c r="E496" s="91">
        <v>0</v>
      </c>
      <c r="F496" s="91">
        <f>IFERROR(VLOOKUP(A:A,'2023 CEP List'!A:G,7,FALSE),0)</f>
        <v>0</v>
      </c>
      <c r="G496" s="91">
        <f>IFERROR(VLOOKUP(A:A,'2024 CEP List'!A:G,7,FALSE),0)</f>
        <v>0</v>
      </c>
      <c r="H496" s="91">
        <f>IFERROR(VLOOKUP(A:A,'2025 CEP List'!A:G,7,FALSE),0)</f>
        <v>0.57089999999999996</v>
      </c>
      <c r="I496" s="91">
        <f>IFERROR(VLOOKUP(A:A,'2026 CEP List'!A:G,7,FALSE),0)</f>
        <v>0.57089999999999996</v>
      </c>
      <c r="J496" s="91">
        <f t="shared" si="38"/>
        <v>0.57089999999999996</v>
      </c>
      <c r="K496" s="91">
        <f t="shared" si="38"/>
        <v>0.57089999999999996</v>
      </c>
      <c r="L496" s="91">
        <f t="shared" si="38"/>
        <v>0.57089999999999996</v>
      </c>
      <c r="M496" s="91">
        <f t="shared" si="38"/>
        <v>0.57089999999999996</v>
      </c>
      <c r="P496" s="72"/>
      <c r="Q496" s="94"/>
    </row>
    <row r="497" spans="1:17" x14ac:dyDescent="0.25">
      <c r="A497" s="39" t="s">
        <v>445</v>
      </c>
      <c r="B497" s="71" t="s">
        <v>1070</v>
      </c>
      <c r="D497" s="76" t="str">
        <f t="shared" si="35"/>
        <v>No</v>
      </c>
      <c r="E497" s="91">
        <v>0</v>
      </c>
      <c r="F497" s="91">
        <f>IFERROR(VLOOKUP(A:A,'2023 CEP List'!A:G,7,FALSE),0)</f>
        <v>0</v>
      </c>
      <c r="G497" s="91">
        <f>IFERROR(VLOOKUP(A:A,'2024 CEP List'!A:G,7,FALSE),0)</f>
        <v>0</v>
      </c>
      <c r="H497" s="91">
        <f>IFERROR(VLOOKUP(A:A,'2025 CEP List'!A:G,7,FALSE),0)</f>
        <v>0</v>
      </c>
      <c r="I497" s="91">
        <f>IFERROR(VLOOKUP(A:A,'2026 CEP List'!A:G,7,FALSE),0)</f>
        <v>0</v>
      </c>
      <c r="J497" s="91">
        <f t="shared" si="38"/>
        <v>0</v>
      </c>
      <c r="K497" s="91">
        <f t="shared" si="38"/>
        <v>0</v>
      </c>
      <c r="L497" s="91">
        <f t="shared" si="38"/>
        <v>0</v>
      </c>
      <c r="M497" s="91">
        <f t="shared" si="38"/>
        <v>0</v>
      </c>
      <c r="P497" s="72"/>
      <c r="Q497" s="94"/>
    </row>
    <row r="498" spans="1:17" x14ac:dyDescent="0.25">
      <c r="A498" s="39" t="s">
        <v>446</v>
      </c>
      <c r="B498" s="71" t="s">
        <v>1071</v>
      </c>
      <c r="D498" s="76" t="str">
        <f t="shared" si="35"/>
        <v>No</v>
      </c>
      <c r="E498" s="91">
        <v>0</v>
      </c>
      <c r="F498" s="91">
        <f>IFERROR(VLOOKUP(A:A,'2023 CEP List'!A:G,7,FALSE),0)</f>
        <v>0</v>
      </c>
      <c r="G498" s="91">
        <f>IFERROR(VLOOKUP(A:A,'2024 CEP List'!A:G,7,FALSE),0)</f>
        <v>0</v>
      </c>
      <c r="H498" s="91">
        <f>IFERROR(VLOOKUP(A:A,'2025 CEP List'!A:G,7,FALSE),0)</f>
        <v>0</v>
      </c>
      <c r="I498" s="91">
        <f>IFERROR(VLOOKUP(A:A,'2026 CEP List'!A:G,7,FALSE),0)</f>
        <v>0</v>
      </c>
      <c r="J498" s="91">
        <f t="shared" si="38"/>
        <v>0</v>
      </c>
      <c r="K498" s="91">
        <f t="shared" si="38"/>
        <v>0</v>
      </c>
      <c r="L498" s="91">
        <f t="shared" si="38"/>
        <v>0</v>
      </c>
      <c r="M498" s="91">
        <f t="shared" si="38"/>
        <v>0</v>
      </c>
      <c r="P498" s="72"/>
      <c r="Q498" s="94"/>
    </row>
    <row r="499" spans="1:17" x14ac:dyDescent="0.25">
      <c r="A499" s="39" t="s">
        <v>447</v>
      </c>
      <c r="B499" s="71" t="s">
        <v>1072</v>
      </c>
      <c r="D499" s="76" t="str">
        <f t="shared" si="35"/>
        <v>No</v>
      </c>
      <c r="E499" s="91">
        <v>0</v>
      </c>
      <c r="F499" s="91">
        <f>IFERROR(VLOOKUP(A:A,'2023 CEP List'!A:G,7,FALSE),0)</f>
        <v>0</v>
      </c>
      <c r="G499" s="91">
        <f>IFERROR(VLOOKUP(A:A,'2024 CEP List'!A:G,7,FALSE),0)</f>
        <v>0</v>
      </c>
      <c r="H499" s="91">
        <f>IFERROR(VLOOKUP(A:A,'2025 CEP List'!A:G,7,FALSE),0)</f>
        <v>0</v>
      </c>
      <c r="I499" s="91">
        <f>IFERROR(VLOOKUP(A:A,'2026 CEP List'!A:G,7,FALSE),0)</f>
        <v>0</v>
      </c>
      <c r="J499" s="91">
        <f t="shared" si="38"/>
        <v>0</v>
      </c>
      <c r="K499" s="91">
        <f t="shared" si="38"/>
        <v>0</v>
      </c>
      <c r="L499" s="91">
        <f t="shared" si="38"/>
        <v>0</v>
      </c>
      <c r="M499" s="91">
        <f t="shared" si="38"/>
        <v>0</v>
      </c>
      <c r="P499" s="72"/>
      <c r="Q499" s="94"/>
    </row>
    <row r="500" spans="1:17" x14ac:dyDescent="0.25">
      <c r="A500" s="39" t="s">
        <v>448</v>
      </c>
      <c r="B500" s="71" t="s">
        <v>1073</v>
      </c>
      <c r="D500" s="76" t="str">
        <f t="shared" si="35"/>
        <v>No</v>
      </c>
      <c r="E500" s="91">
        <v>0</v>
      </c>
      <c r="F500" s="91">
        <f>IFERROR(VLOOKUP(A:A,'2023 CEP List'!A:G,7,FALSE),0)</f>
        <v>0</v>
      </c>
      <c r="G500" s="91">
        <f>IFERROR(VLOOKUP(A:A,'2024 CEP List'!A:G,7,FALSE),0)</f>
        <v>0</v>
      </c>
      <c r="H500" s="91">
        <f>IFERROR(VLOOKUP(A:A,'2025 CEP List'!A:G,7,FALSE),0)</f>
        <v>0</v>
      </c>
      <c r="I500" s="91">
        <f>IFERROR(VLOOKUP(A:A,'2026 CEP List'!A:G,7,FALSE),0)</f>
        <v>0</v>
      </c>
      <c r="J500" s="91">
        <f t="shared" si="38"/>
        <v>0</v>
      </c>
      <c r="K500" s="91">
        <f t="shared" si="38"/>
        <v>0</v>
      </c>
      <c r="L500" s="91">
        <f t="shared" si="38"/>
        <v>0</v>
      </c>
      <c r="M500" s="91">
        <f t="shared" si="38"/>
        <v>0</v>
      </c>
      <c r="P500" s="72"/>
      <c r="Q500" s="94"/>
    </row>
    <row r="501" spans="1:17" x14ac:dyDescent="0.25">
      <c r="A501" s="39" t="s">
        <v>449</v>
      </c>
      <c r="B501" s="71" t="s">
        <v>1074</v>
      </c>
      <c r="D501" s="76" t="str">
        <f t="shared" si="35"/>
        <v>Yes</v>
      </c>
      <c r="E501" s="91">
        <v>0</v>
      </c>
      <c r="F501" s="91">
        <f>IFERROR(VLOOKUP(A:A,'2023 CEP List'!A:G,7,FALSE),0)</f>
        <v>0</v>
      </c>
      <c r="G501" s="91">
        <f>IFERROR(VLOOKUP(A:A,'2024 CEP List'!A:G,7,FALSE),0)</f>
        <v>0</v>
      </c>
      <c r="H501" s="91">
        <f>IFERROR(VLOOKUP(A:A,'2025 CEP List'!A:G,7,FALSE),0)</f>
        <v>0.76160000000000005</v>
      </c>
      <c r="I501" s="91">
        <f>IFERROR(VLOOKUP(A:A,'2026 CEP List'!A:G,7,FALSE),0)</f>
        <v>0.76160000000000005</v>
      </c>
      <c r="J501" s="91">
        <f t="shared" si="38"/>
        <v>0.76160000000000005</v>
      </c>
      <c r="K501" s="91">
        <f t="shared" si="38"/>
        <v>0.76160000000000005</v>
      </c>
      <c r="L501" s="91">
        <f t="shared" si="38"/>
        <v>0.76160000000000005</v>
      </c>
      <c r="M501" s="91">
        <f t="shared" si="38"/>
        <v>0.76160000000000005</v>
      </c>
      <c r="P501" s="72"/>
      <c r="Q501" s="94"/>
    </row>
    <row r="502" spans="1:17" x14ac:dyDescent="0.25">
      <c r="A502" s="39" t="s">
        <v>450</v>
      </c>
      <c r="B502" s="71" t="s">
        <v>1075</v>
      </c>
      <c r="D502" s="76" t="str">
        <f t="shared" si="35"/>
        <v>No</v>
      </c>
      <c r="E502" s="91">
        <v>0</v>
      </c>
      <c r="F502" s="91">
        <f>IFERROR(VLOOKUP(A:A,'2023 CEP List'!A:G,7,FALSE),0)</f>
        <v>0</v>
      </c>
      <c r="G502" s="91">
        <f>IFERROR(VLOOKUP(A:A,'2024 CEP List'!A:G,7,FALSE),0)</f>
        <v>0</v>
      </c>
      <c r="H502" s="91">
        <f>IFERROR(VLOOKUP(A:A,'2025 CEP List'!A:G,7,FALSE),0)</f>
        <v>0</v>
      </c>
      <c r="I502" s="91">
        <f>IFERROR(VLOOKUP(A:A,'2026 CEP List'!A:G,7,FALSE),0)</f>
        <v>0</v>
      </c>
      <c r="J502" s="91">
        <f t="shared" si="38"/>
        <v>0</v>
      </c>
      <c r="K502" s="91">
        <f t="shared" si="38"/>
        <v>0</v>
      </c>
      <c r="L502" s="91">
        <f t="shared" si="38"/>
        <v>0</v>
      </c>
      <c r="M502" s="91">
        <f t="shared" si="38"/>
        <v>0</v>
      </c>
      <c r="P502" s="72"/>
      <c r="Q502" s="94"/>
    </row>
    <row r="503" spans="1:17" x14ac:dyDescent="0.25">
      <c r="A503" s="39" t="s">
        <v>451</v>
      </c>
      <c r="B503" s="71" t="s">
        <v>1076</v>
      </c>
      <c r="D503" s="76" t="str">
        <f t="shared" si="35"/>
        <v>No</v>
      </c>
      <c r="E503" s="91">
        <v>0</v>
      </c>
      <c r="F503" s="91">
        <f>IFERROR(VLOOKUP(A:A,'2023 CEP List'!A:G,7,FALSE),0)</f>
        <v>0</v>
      </c>
      <c r="G503" s="91">
        <f>IFERROR(VLOOKUP(A:A,'2024 CEP List'!A:G,7,FALSE),0)</f>
        <v>0</v>
      </c>
      <c r="H503" s="91">
        <f>IFERROR(VLOOKUP(A:A,'2025 CEP List'!A:G,7,FALSE),0)</f>
        <v>0</v>
      </c>
      <c r="I503" s="91">
        <f>IFERROR(VLOOKUP(A:A,'2026 CEP List'!A:G,7,FALSE),0)</f>
        <v>0</v>
      </c>
      <c r="J503" s="91">
        <f t="shared" si="38"/>
        <v>0</v>
      </c>
      <c r="K503" s="91">
        <f t="shared" si="38"/>
        <v>0</v>
      </c>
      <c r="L503" s="91">
        <f t="shared" si="38"/>
        <v>0</v>
      </c>
      <c r="M503" s="91">
        <f t="shared" si="38"/>
        <v>0</v>
      </c>
      <c r="P503" s="72"/>
      <c r="Q503" s="94"/>
    </row>
    <row r="504" spans="1:17" x14ac:dyDescent="0.25">
      <c r="A504" s="39" t="s">
        <v>562</v>
      </c>
      <c r="B504" s="71" t="s">
        <v>1077</v>
      </c>
      <c r="D504" s="76" t="str">
        <f t="shared" si="35"/>
        <v>No</v>
      </c>
      <c r="E504" s="91">
        <v>0</v>
      </c>
      <c r="F504" s="91">
        <f>IFERROR(VLOOKUP(A:A,'2023 CEP List'!A:G,7,FALSE),0)</f>
        <v>0</v>
      </c>
      <c r="G504" s="91">
        <f>IFERROR(VLOOKUP(A:A,'2024 CEP List'!A:G,7,FALSE),0)</f>
        <v>0</v>
      </c>
      <c r="H504" s="91">
        <f>IFERROR(VLOOKUP(A:A,'2025 CEP List'!A:G,7,FALSE),0)</f>
        <v>0</v>
      </c>
      <c r="I504" s="91">
        <f>IFERROR(VLOOKUP(A:A,'2026 CEP List'!A:G,7,FALSE),0)</f>
        <v>0</v>
      </c>
      <c r="J504" s="91">
        <f t="shared" si="38"/>
        <v>0</v>
      </c>
      <c r="K504" s="91">
        <f t="shared" si="38"/>
        <v>0</v>
      </c>
      <c r="L504" s="91">
        <f t="shared" si="38"/>
        <v>0</v>
      </c>
      <c r="M504" s="91">
        <f t="shared" si="38"/>
        <v>0</v>
      </c>
      <c r="P504" s="72"/>
      <c r="Q504" s="94"/>
    </row>
    <row r="505" spans="1:17" x14ac:dyDescent="0.25">
      <c r="A505" s="39" t="s">
        <v>452</v>
      </c>
      <c r="B505" s="71" t="s">
        <v>1078</v>
      </c>
      <c r="D505" s="76" t="str">
        <f t="shared" si="35"/>
        <v>No</v>
      </c>
      <c r="E505" s="91">
        <v>0</v>
      </c>
      <c r="F505" s="91">
        <f>IFERROR(VLOOKUP(A:A,'2023 CEP List'!A:G,7,FALSE),0)</f>
        <v>0</v>
      </c>
      <c r="G505" s="91">
        <f>IFERROR(VLOOKUP(A:A,'2024 CEP List'!A:G,7,FALSE),0)</f>
        <v>0</v>
      </c>
      <c r="H505" s="91">
        <f>IFERROR(VLOOKUP(A:A,'2025 CEP List'!A:G,7,FALSE),0)</f>
        <v>0</v>
      </c>
      <c r="I505" s="91">
        <f>IFERROR(VLOOKUP(A:A,'2026 CEP List'!A:G,7,FALSE),0)</f>
        <v>0</v>
      </c>
      <c r="J505" s="91">
        <f t="shared" si="38"/>
        <v>0</v>
      </c>
      <c r="K505" s="91">
        <f t="shared" si="38"/>
        <v>0</v>
      </c>
      <c r="L505" s="91">
        <f t="shared" si="38"/>
        <v>0</v>
      </c>
      <c r="M505" s="91">
        <f t="shared" si="38"/>
        <v>0</v>
      </c>
      <c r="P505" s="72"/>
      <c r="Q505" s="94"/>
    </row>
    <row r="506" spans="1:17" x14ac:dyDescent="0.25">
      <c r="A506" s="39" t="s">
        <v>453</v>
      </c>
      <c r="B506" s="71" t="s">
        <v>1079</v>
      </c>
      <c r="D506" s="76" t="str">
        <f t="shared" si="35"/>
        <v>No</v>
      </c>
      <c r="E506" s="91">
        <v>0</v>
      </c>
      <c r="F506" s="91">
        <f>IFERROR(VLOOKUP(A:A,'2023 CEP List'!A:G,7,FALSE),0)</f>
        <v>0</v>
      </c>
      <c r="G506" s="91">
        <f>IFERROR(VLOOKUP(A:A,'2024 CEP List'!A:G,7,FALSE),0)</f>
        <v>0</v>
      </c>
      <c r="H506" s="91">
        <f>IFERROR(VLOOKUP(A:A,'2025 CEP List'!A:G,7,FALSE),0)</f>
        <v>0</v>
      </c>
      <c r="I506" s="91">
        <f>IFERROR(VLOOKUP(A:A,'2026 CEP List'!A:G,7,FALSE),0)</f>
        <v>0</v>
      </c>
      <c r="J506" s="91">
        <f t="shared" si="38"/>
        <v>0</v>
      </c>
      <c r="K506" s="91">
        <f t="shared" si="38"/>
        <v>0</v>
      </c>
      <c r="L506" s="91">
        <f t="shared" si="38"/>
        <v>0</v>
      </c>
      <c r="M506" s="91">
        <f t="shared" si="38"/>
        <v>0</v>
      </c>
      <c r="P506" s="72"/>
      <c r="Q506" s="94"/>
    </row>
    <row r="507" spans="1:17" x14ac:dyDescent="0.25">
      <c r="A507" s="39" t="s">
        <v>454</v>
      </c>
      <c r="B507" s="71" t="s">
        <v>1080</v>
      </c>
      <c r="D507" s="76" t="str">
        <f t="shared" si="35"/>
        <v>No</v>
      </c>
      <c r="E507" s="91">
        <v>0</v>
      </c>
      <c r="F507" s="91">
        <f>IFERROR(VLOOKUP(A:A,'2023 CEP List'!A:G,7,FALSE),0)</f>
        <v>0</v>
      </c>
      <c r="G507" s="91">
        <f>IFERROR(VLOOKUP(A:A,'2024 CEP List'!A:G,7,FALSE),0)</f>
        <v>0</v>
      </c>
      <c r="H507" s="91">
        <f>IFERROR(VLOOKUP(A:A,'2025 CEP List'!A:G,7,FALSE),0)</f>
        <v>0</v>
      </c>
      <c r="I507" s="91">
        <f>IFERROR(VLOOKUP(A:A,'2026 CEP List'!A:G,7,FALSE),0)</f>
        <v>0</v>
      </c>
      <c r="J507" s="91">
        <f t="shared" si="38"/>
        <v>0</v>
      </c>
      <c r="K507" s="91">
        <f t="shared" si="38"/>
        <v>0</v>
      </c>
      <c r="L507" s="91">
        <f t="shared" si="38"/>
        <v>0</v>
      </c>
      <c r="M507" s="91">
        <f t="shared" si="38"/>
        <v>0</v>
      </c>
      <c r="P507" s="72"/>
      <c r="Q507" s="94"/>
    </row>
    <row r="508" spans="1:17" x14ac:dyDescent="0.25">
      <c r="A508" s="39" t="s">
        <v>563</v>
      </c>
      <c r="B508" s="71" t="s">
        <v>1081</v>
      </c>
      <c r="C508" s="76">
        <v>2015</v>
      </c>
      <c r="D508" s="76" t="str">
        <f t="shared" si="35"/>
        <v>No</v>
      </c>
      <c r="E508" s="91">
        <v>0</v>
      </c>
      <c r="F508" s="91">
        <f>IFERROR(VLOOKUP(A:A,'2023 CEP List'!A:G,7,FALSE),0)</f>
        <v>0</v>
      </c>
      <c r="G508" s="91">
        <f>IFERROR(VLOOKUP(A:A,'2024 CEP List'!A:G,7,FALSE),0)</f>
        <v>0</v>
      </c>
      <c r="H508" s="91">
        <f>IFERROR(VLOOKUP(A:A,'2025 CEP List'!A:G,7,FALSE),0)</f>
        <v>0</v>
      </c>
      <c r="I508" s="91">
        <f>IFERROR(VLOOKUP(A:A,'2026 CEP List'!A:G,7,FALSE),0)</f>
        <v>0</v>
      </c>
      <c r="J508" s="91">
        <f t="shared" ref="J508:M523" si="39">I508</f>
        <v>0</v>
      </c>
      <c r="K508" s="91">
        <f t="shared" si="39"/>
        <v>0</v>
      </c>
      <c r="L508" s="91">
        <f t="shared" si="39"/>
        <v>0</v>
      </c>
      <c r="M508" s="91">
        <f t="shared" si="39"/>
        <v>0</v>
      </c>
      <c r="P508" s="72"/>
      <c r="Q508" s="94"/>
    </row>
    <row r="509" spans="1:17" x14ac:dyDescent="0.25">
      <c r="A509" s="39" t="s">
        <v>564</v>
      </c>
      <c r="B509" s="71" t="s">
        <v>1082</v>
      </c>
      <c r="D509" s="76" t="str">
        <f t="shared" si="35"/>
        <v>No</v>
      </c>
      <c r="E509" s="91">
        <v>0</v>
      </c>
      <c r="F509" s="91">
        <f>IFERROR(VLOOKUP(A:A,'2023 CEP List'!A:G,7,FALSE),0)</f>
        <v>0</v>
      </c>
      <c r="G509" s="91">
        <f>IFERROR(VLOOKUP(A:A,'2024 CEP List'!A:G,7,FALSE),0)</f>
        <v>0</v>
      </c>
      <c r="H509" s="91">
        <f>IFERROR(VLOOKUP(A:A,'2025 CEP List'!A:G,7,FALSE),0)</f>
        <v>0</v>
      </c>
      <c r="I509" s="91">
        <f>IFERROR(VLOOKUP(A:A,'2026 CEP List'!A:G,7,FALSE),0)</f>
        <v>0</v>
      </c>
      <c r="J509" s="91">
        <f t="shared" si="39"/>
        <v>0</v>
      </c>
      <c r="K509" s="91">
        <f t="shared" si="39"/>
        <v>0</v>
      </c>
      <c r="L509" s="91">
        <f t="shared" si="39"/>
        <v>0</v>
      </c>
      <c r="M509" s="91">
        <f t="shared" si="39"/>
        <v>0</v>
      </c>
      <c r="P509" s="72"/>
      <c r="Q509" s="94"/>
    </row>
    <row r="510" spans="1:17" x14ac:dyDescent="0.25">
      <c r="A510" s="39" t="s">
        <v>565</v>
      </c>
      <c r="B510" s="71" t="s">
        <v>1083</v>
      </c>
      <c r="C510" s="76">
        <v>2016</v>
      </c>
      <c r="D510" s="76" t="str">
        <f t="shared" si="35"/>
        <v>Yes</v>
      </c>
      <c r="E510" s="91">
        <v>0.745</v>
      </c>
      <c r="F510" s="91">
        <f>IFERROR(VLOOKUP(A:A,'2023 CEP List'!A:G,7,FALSE),0)</f>
        <v>0.745</v>
      </c>
      <c r="G510" s="91">
        <f>IFERROR(VLOOKUP(A:A,'2024 CEP List'!A:G,7,FALSE),0)</f>
        <v>0.745</v>
      </c>
      <c r="H510" s="91">
        <f>IFERROR(VLOOKUP(A:A,'2025 CEP List'!A:G,7,FALSE),0)</f>
        <v>0.745</v>
      </c>
      <c r="I510" s="91">
        <f>IFERROR(VLOOKUP(A:A,'2026 CEP List'!A:G,7,FALSE),0)</f>
        <v>0.745</v>
      </c>
      <c r="J510" s="91">
        <f t="shared" si="39"/>
        <v>0.745</v>
      </c>
      <c r="K510" s="91">
        <f t="shared" si="39"/>
        <v>0.745</v>
      </c>
      <c r="L510" s="91">
        <f t="shared" si="39"/>
        <v>0.745</v>
      </c>
      <c r="M510" s="91">
        <f t="shared" si="39"/>
        <v>0.745</v>
      </c>
      <c r="P510" s="72"/>
      <c r="Q510" s="94"/>
    </row>
    <row r="511" spans="1:17" x14ac:dyDescent="0.25">
      <c r="A511" s="39" t="s">
        <v>455</v>
      </c>
      <c r="B511" s="71" t="s">
        <v>1084</v>
      </c>
      <c r="C511" s="76">
        <v>2015</v>
      </c>
      <c r="D511" s="76" t="str">
        <f t="shared" si="35"/>
        <v>Yes</v>
      </c>
      <c r="E511" s="91">
        <v>0</v>
      </c>
      <c r="F511" s="91">
        <f>IFERROR(VLOOKUP(A:A,'2023 CEP List'!A:G,7,FALSE),0)</f>
        <v>0</v>
      </c>
      <c r="G511" s="91">
        <f>IFERROR(VLOOKUP(A:A,'2024 CEP List'!A:G,7,FALSE),0)</f>
        <v>0</v>
      </c>
      <c r="H511" s="91">
        <f>IFERROR(VLOOKUP(A:A,'2025 CEP List'!A:G,7,FALSE),0)</f>
        <v>0.56489999999999996</v>
      </c>
      <c r="I511" s="91">
        <f>IFERROR(VLOOKUP(A:A,'2026 CEP List'!A:G,7,FALSE),0)</f>
        <v>0.56499999999999995</v>
      </c>
      <c r="J511" s="91">
        <f t="shared" si="39"/>
        <v>0.56499999999999995</v>
      </c>
      <c r="K511" s="91">
        <f t="shared" si="39"/>
        <v>0.56499999999999995</v>
      </c>
      <c r="L511" s="91">
        <f t="shared" si="39"/>
        <v>0.56499999999999995</v>
      </c>
      <c r="M511" s="91">
        <f t="shared" si="39"/>
        <v>0.56499999999999995</v>
      </c>
      <c r="P511" s="72"/>
      <c r="Q511" s="94"/>
    </row>
    <row r="512" spans="1:17" x14ac:dyDescent="0.25">
      <c r="A512" s="39" t="s">
        <v>456</v>
      </c>
      <c r="B512" s="71" t="s">
        <v>1085</v>
      </c>
      <c r="D512" s="76" t="str">
        <f t="shared" si="35"/>
        <v>No</v>
      </c>
      <c r="E512" s="91">
        <v>0</v>
      </c>
      <c r="F512" s="91">
        <f>IFERROR(VLOOKUP(A:A,'2023 CEP List'!A:G,7,FALSE),0)</f>
        <v>0</v>
      </c>
      <c r="G512" s="91">
        <f>IFERROR(VLOOKUP(A:A,'2024 CEP List'!A:G,7,FALSE),0)</f>
        <v>0</v>
      </c>
      <c r="H512" s="91">
        <f>IFERROR(VLOOKUP(A:A,'2025 CEP List'!A:G,7,FALSE),0)</f>
        <v>0</v>
      </c>
      <c r="I512" s="91">
        <f>IFERROR(VLOOKUP(A:A,'2026 CEP List'!A:G,7,FALSE),0)</f>
        <v>0</v>
      </c>
      <c r="J512" s="91">
        <f t="shared" si="39"/>
        <v>0</v>
      </c>
      <c r="K512" s="91">
        <f t="shared" si="39"/>
        <v>0</v>
      </c>
      <c r="L512" s="91">
        <f t="shared" si="39"/>
        <v>0</v>
      </c>
      <c r="M512" s="91">
        <f t="shared" si="39"/>
        <v>0</v>
      </c>
      <c r="P512" s="72"/>
      <c r="Q512" s="94"/>
    </row>
    <row r="513" spans="1:17" x14ac:dyDescent="0.25">
      <c r="A513" s="39" t="s">
        <v>457</v>
      </c>
      <c r="B513" s="71" t="s">
        <v>1086</v>
      </c>
      <c r="C513" s="76">
        <v>2020</v>
      </c>
      <c r="D513" s="76" t="str">
        <f t="shared" si="35"/>
        <v>Yes</v>
      </c>
      <c r="E513" s="91">
        <v>0.66739999999999999</v>
      </c>
      <c r="F513" s="91">
        <f>IFERROR(VLOOKUP(A:A,'2023 CEP List'!A:G,7,FALSE),0)</f>
        <v>0.66739999999999999</v>
      </c>
      <c r="G513" s="91">
        <f>IFERROR(VLOOKUP(A:A,'2024 CEP List'!A:G,7,FALSE),0)</f>
        <v>0.66739999999999999</v>
      </c>
      <c r="H513" s="91">
        <f>IFERROR(VLOOKUP(A:A,'2025 CEP List'!A:G,7,FALSE),0)</f>
        <v>0.66739999999999999</v>
      </c>
      <c r="I513" s="91">
        <f>IFERROR(VLOOKUP(A:A,'2026 CEP List'!A:G,7,FALSE),0)</f>
        <v>0.60819999999999996</v>
      </c>
      <c r="J513" s="91">
        <f t="shared" si="39"/>
        <v>0.60819999999999996</v>
      </c>
      <c r="K513" s="91">
        <f t="shared" si="39"/>
        <v>0.60819999999999996</v>
      </c>
      <c r="L513" s="91">
        <f t="shared" si="39"/>
        <v>0.60819999999999996</v>
      </c>
      <c r="M513" s="91">
        <f t="shared" si="39"/>
        <v>0.60819999999999996</v>
      </c>
      <c r="P513" s="72"/>
      <c r="Q513" s="94"/>
    </row>
    <row r="514" spans="1:17" x14ac:dyDescent="0.25">
      <c r="A514" s="39" t="s">
        <v>458</v>
      </c>
      <c r="B514" s="71" t="s">
        <v>1087</v>
      </c>
      <c r="C514" s="76">
        <v>2015</v>
      </c>
      <c r="D514" s="76" t="str">
        <f t="shared" si="35"/>
        <v>Yes</v>
      </c>
      <c r="E514" s="91">
        <v>0.7167</v>
      </c>
      <c r="F514" s="91">
        <f>IFERROR(VLOOKUP(A:A,'2023 CEP List'!A:G,7,FALSE),0)</f>
        <v>0.7167</v>
      </c>
      <c r="G514" s="91">
        <f>IFERROR(VLOOKUP(A:A,'2024 CEP List'!A:G,7,FALSE),0)</f>
        <v>0.7167</v>
      </c>
      <c r="H514" s="91">
        <f>IFERROR(VLOOKUP(A:A,'2025 CEP List'!A:G,7,FALSE),0)</f>
        <v>0.7167</v>
      </c>
      <c r="I514" s="91">
        <f>IFERROR(VLOOKUP(A:A,'2026 CEP List'!A:G,7,FALSE),0)</f>
        <v>0.7167</v>
      </c>
      <c r="J514" s="91">
        <f t="shared" si="39"/>
        <v>0.7167</v>
      </c>
      <c r="K514" s="91">
        <f t="shared" si="39"/>
        <v>0.7167</v>
      </c>
      <c r="L514" s="91">
        <f t="shared" si="39"/>
        <v>0.7167</v>
      </c>
      <c r="M514" s="91">
        <f t="shared" si="39"/>
        <v>0.7167</v>
      </c>
      <c r="P514" s="72"/>
      <c r="Q514" s="94"/>
    </row>
    <row r="515" spans="1:17" x14ac:dyDescent="0.25">
      <c r="A515" s="39" t="s">
        <v>459</v>
      </c>
      <c r="B515" s="71" t="s">
        <v>1088</v>
      </c>
      <c r="D515" s="76" t="str">
        <f t="shared" ref="D515:D557" si="40">IF(I515&gt;0,"Yes","No")</f>
        <v>No</v>
      </c>
      <c r="E515" s="91">
        <v>0</v>
      </c>
      <c r="F515" s="91">
        <f>IFERROR(VLOOKUP(A:A,'2023 CEP List'!A:G,7,FALSE),0)</f>
        <v>0</v>
      </c>
      <c r="G515" s="91">
        <f>IFERROR(VLOOKUP(A:A,'2024 CEP List'!A:G,7,FALSE),0)</f>
        <v>0</v>
      </c>
      <c r="H515" s="91">
        <f>IFERROR(VLOOKUP(A:A,'2025 CEP List'!A:G,7,FALSE),0)</f>
        <v>0</v>
      </c>
      <c r="I515" s="91">
        <f>IFERROR(VLOOKUP(A:A,'2026 CEP List'!A:G,7,FALSE),0)</f>
        <v>0</v>
      </c>
      <c r="J515" s="91">
        <f t="shared" si="39"/>
        <v>0</v>
      </c>
      <c r="K515" s="91">
        <f t="shared" si="39"/>
        <v>0</v>
      </c>
      <c r="L515" s="91">
        <f t="shared" si="39"/>
        <v>0</v>
      </c>
      <c r="M515" s="91">
        <f t="shared" si="39"/>
        <v>0</v>
      </c>
      <c r="P515" s="72"/>
      <c r="Q515" s="94"/>
    </row>
    <row r="516" spans="1:17" x14ac:dyDescent="0.25">
      <c r="A516" s="39" t="s">
        <v>566</v>
      </c>
      <c r="B516" s="71" t="s">
        <v>1089</v>
      </c>
      <c r="D516" s="76" t="str">
        <f t="shared" si="40"/>
        <v>Yes</v>
      </c>
      <c r="E516" s="91">
        <v>0</v>
      </c>
      <c r="F516" s="91">
        <f>IFERROR(VLOOKUP(A:A,'2023 CEP List'!A:G,7,FALSE),0)</f>
        <v>0</v>
      </c>
      <c r="G516" s="91">
        <f>IFERROR(VLOOKUP(A:A,'2024 CEP List'!A:G,7,FALSE),0)</f>
        <v>0</v>
      </c>
      <c r="H516" s="91">
        <f>IFERROR(VLOOKUP(A:A,'2025 CEP List'!A:G,7,FALSE),0)</f>
        <v>0.71499999999999997</v>
      </c>
      <c r="I516" s="91">
        <f>IFERROR(VLOOKUP(A:A,'2026 CEP List'!A:G,7,FALSE),0)</f>
        <v>0.71499999999999997</v>
      </c>
      <c r="J516" s="91">
        <f t="shared" si="39"/>
        <v>0.71499999999999997</v>
      </c>
      <c r="K516" s="91">
        <f t="shared" si="39"/>
        <v>0.71499999999999997</v>
      </c>
      <c r="L516" s="91">
        <f t="shared" si="39"/>
        <v>0.71499999999999997</v>
      </c>
      <c r="M516" s="91">
        <f t="shared" si="39"/>
        <v>0.71499999999999997</v>
      </c>
      <c r="P516" s="72"/>
      <c r="Q516" s="94"/>
    </row>
    <row r="517" spans="1:17" x14ac:dyDescent="0.25">
      <c r="A517" s="39" t="s">
        <v>460</v>
      </c>
      <c r="B517" s="71" t="s">
        <v>1090</v>
      </c>
      <c r="D517" s="76" t="str">
        <f t="shared" si="40"/>
        <v>No</v>
      </c>
      <c r="E517" s="91">
        <v>0</v>
      </c>
      <c r="F517" s="91">
        <f>IFERROR(VLOOKUP(A:A,'2023 CEP List'!A:G,7,FALSE),0)</f>
        <v>0</v>
      </c>
      <c r="G517" s="91">
        <f>IFERROR(VLOOKUP(A:A,'2024 CEP List'!A:G,7,FALSE),0)</f>
        <v>0</v>
      </c>
      <c r="H517" s="91">
        <f>IFERROR(VLOOKUP(A:A,'2025 CEP List'!A:G,7,FALSE),0)</f>
        <v>0</v>
      </c>
      <c r="I517" s="91">
        <f>IFERROR(VLOOKUP(A:A,'2026 CEP List'!A:G,7,FALSE),0)</f>
        <v>0</v>
      </c>
      <c r="J517" s="91">
        <f t="shared" si="39"/>
        <v>0</v>
      </c>
      <c r="K517" s="91">
        <f t="shared" si="39"/>
        <v>0</v>
      </c>
      <c r="L517" s="91">
        <f t="shared" si="39"/>
        <v>0</v>
      </c>
      <c r="M517" s="91">
        <f t="shared" si="39"/>
        <v>0</v>
      </c>
      <c r="P517" s="72"/>
      <c r="Q517" s="94"/>
    </row>
    <row r="518" spans="1:17" x14ac:dyDescent="0.25">
      <c r="A518" s="39" t="s">
        <v>461</v>
      </c>
      <c r="B518" s="71" t="s">
        <v>1091</v>
      </c>
      <c r="D518" s="76" t="str">
        <f t="shared" si="40"/>
        <v>No</v>
      </c>
      <c r="E518" s="91">
        <v>0</v>
      </c>
      <c r="F518" s="91">
        <f>IFERROR(VLOOKUP(A:A,'2023 CEP List'!A:G,7,FALSE),0)</f>
        <v>0</v>
      </c>
      <c r="G518" s="91">
        <f>IFERROR(VLOOKUP(A:A,'2024 CEP List'!A:G,7,FALSE),0)</f>
        <v>0</v>
      </c>
      <c r="H518" s="91">
        <f>IFERROR(VLOOKUP(A:A,'2025 CEP List'!A:G,7,FALSE),0)</f>
        <v>0</v>
      </c>
      <c r="I518" s="91">
        <f>IFERROR(VLOOKUP(A:A,'2026 CEP List'!A:G,7,FALSE),0)</f>
        <v>0</v>
      </c>
      <c r="J518" s="91">
        <f t="shared" si="39"/>
        <v>0</v>
      </c>
      <c r="K518" s="91">
        <f t="shared" si="39"/>
        <v>0</v>
      </c>
      <c r="L518" s="91">
        <f t="shared" si="39"/>
        <v>0</v>
      </c>
      <c r="M518" s="91">
        <f t="shared" si="39"/>
        <v>0</v>
      </c>
      <c r="P518" s="72"/>
      <c r="Q518" s="94"/>
    </row>
    <row r="519" spans="1:17" x14ac:dyDescent="0.25">
      <c r="A519" s="39" t="s">
        <v>462</v>
      </c>
      <c r="B519" s="71" t="s">
        <v>1092</v>
      </c>
      <c r="C519" s="76">
        <v>2015</v>
      </c>
      <c r="D519" s="76" t="str">
        <f t="shared" si="40"/>
        <v>No</v>
      </c>
      <c r="E519" s="91">
        <v>0</v>
      </c>
      <c r="F519" s="91">
        <f>IFERROR(VLOOKUP(A:A,'2023 CEP List'!A:G,7,FALSE),0)</f>
        <v>0</v>
      </c>
      <c r="G519" s="91">
        <f>IFERROR(VLOOKUP(A:A,'2024 CEP List'!A:G,7,FALSE),0)</f>
        <v>0</v>
      </c>
      <c r="H519" s="91">
        <f>IFERROR(VLOOKUP(A:A,'2025 CEP List'!A:G,7,FALSE),0)</f>
        <v>0</v>
      </c>
      <c r="I519" s="91">
        <f>IFERROR(VLOOKUP(A:A,'2026 CEP List'!A:G,7,FALSE),0)</f>
        <v>0</v>
      </c>
      <c r="J519" s="91">
        <f t="shared" si="39"/>
        <v>0</v>
      </c>
      <c r="K519" s="91">
        <f t="shared" si="39"/>
        <v>0</v>
      </c>
      <c r="L519" s="91">
        <f t="shared" si="39"/>
        <v>0</v>
      </c>
      <c r="M519" s="91">
        <f t="shared" si="39"/>
        <v>0</v>
      </c>
      <c r="P519" s="72"/>
      <c r="Q519" s="94"/>
    </row>
    <row r="520" spans="1:17" x14ac:dyDescent="0.25">
      <c r="A520" s="39" t="s">
        <v>463</v>
      </c>
      <c r="B520" s="71" t="s">
        <v>1093</v>
      </c>
      <c r="D520" s="76" t="str">
        <f t="shared" si="40"/>
        <v>No</v>
      </c>
      <c r="E520" s="91">
        <v>0</v>
      </c>
      <c r="F520" s="91">
        <f>IFERROR(VLOOKUP(A:A,'2023 CEP List'!A:G,7,FALSE),0)</f>
        <v>0</v>
      </c>
      <c r="G520" s="91">
        <f>IFERROR(VLOOKUP(A:A,'2024 CEP List'!A:G,7,FALSE),0)</f>
        <v>0</v>
      </c>
      <c r="H520" s="91">
        <f>IFERROR(VLOOKUP(A:A,'2025 CEP List'!A:G,7,FALSE),0)</f>
        <v>0</v>
      </c>
      <c r="I520" s="91">
        <f>IFERROR(VLOOKUP(A:A,'2026 CEP List'!A:G,7,FALSE),0)</f>
        <v>0</v>
      </c>
      <c r="J520" s="91">
        <f t="shared" si="39"/>
        <v>0</v>
      </c>
      <c r="K520" s="91">
        <f t="shared" si="39"/>
        <v>0</v>
      </c>
      <c r="L520" s="91">
        <f t="shared" si="39"/>
        <v>0</v>
      </c>
      <c r="M520" s="91">
        <f t="shared" si="39"/>
        <v>0</v>
      </c>
      <c r="P520" s="72"/>
      <c r="Q520" s="94"/>
    </row>
    <row r="521" spans="1:17" x14ac:dyDescent="0.25">
      <c r="A521" s="39" t="s">
        <v>464</v>
      </c>
      <c r="B521" s="71" t="s">
        <v>1094</v>
      </c>
      <c r="D521" s="76" t="str">
        <f t="shared" si="40"/>
        <v>No</v>
      </c>
      <c r="E521" s="91">
        <v>0</v>
      </c>
      <c r="F521" s="91">
        <f>IFERROR(VLOOKUP(A:A,'2023 CEP List'!A:G,7,FALSE),0)</f>
        <v>0</v>
      </c>
      <c r="G521" s="91">
        <f>IFERROR(VLOOKUP(A:A,'2024 CEP List'!A:G,7,FALSE),0)</f>
        <v>0</v>
      </c>
      <c r="H521" s="91">
        <f>IFERROR(VLOOKUP(A:A,'2025 CEP List'!A:G,7,FALSE),0)</f>
        <v>0</v>
      </c>
      <c r="I521" s="91">
        <f>IFERROR(VLOOKUP(A:A,'2026 CEP List'!A:G,7,FALSE),0)</f>
        <v>0</v>
      </c>
      <c r="J521" s="91">
        <f t="shared" si="39"/>
        <v>0</v>
      </c>
      <c r="K521" s="91">
        <f t="shared" si="39"/>
        <v>0</v>
      </c>
      <c r="L521" s="91">
        <f t="shared" si="39"/>
        <v>0</v>
      </c>
      <c r="M521" s="91">
        <f t="shared" si="39"/>
        <v>0</v>
      </c>
      <c r="P521" s="72"/>
      <c r="Q521" s="94"/>
    </row>
    <row r="522" spans="1:17" x14ac:dyDescent="0.25">
      <c r="A522" s="39" t="s">
        <v>465</v>
      </c>
      <c r="B522" s="71" t="s">
        <v>1095</v>
      </c>
      <c r="D522" s="76" t="str">
        <f t="shared" si="40"/>
        <v>No</v>
      </c>
      <c r="E522" s="91">
        <v>0</v>
      </c>
      <c r="F522" s="91">
        <f>IFERROR(VLOOKUP(A:A,'2023 CEP List'!A:G,7,FALSE),0)</f>
        <v>0</v>
      </c>
      <c r="G522" s="91">
        <f>IFERROR(VLOOKUP(A:A,'2024 CEP List'!A:G,7,FALSE),0)</f>
        <v>0</v>
      </c>
      <c r="H522" s="91">
        <f>IFERROR(VLOOKUP(A:A,'2025 CEP List'!A:G,7,FALSE),0)</f>
        <v>0</v>
      </c>
      <c r="I522" s="91">
        <f>IFERROR(VLOOKUP(A:A,'2026 CEP List'!A:G,7,FALSE),0)</f>
        <v>0</v>
      </c>
      <c r="J522" s="91">
        <f t="shared" si="39"/>
        <v>0</v>
      </c>
      <c r="K522" s="91">
        <f t="shared" si="39"/>
        <v>0</v>
      </c>
      <c r="L522" s="91">
        <f t="shared" si="39"/>
        <v>0</v>
      </c>
      <c r="M522" s="91">
        <f t="shared" si="39"/>
        <v>0</v>
      </c>
      <c r="P522" s="72"/>
      <c r="Q522" s="94"/>
    </row>
    <row r="523" spans="1:17" x14ac:dyDescent="0.25">
      <c r="A523" s="39" t="s">
        <v>466</v>
      </c>
      <c r="B523" s="71" t="s">
        <v>1096</v>
      </c>
      <c r="C523" s="76">
        <v>2015</v>
      </c>
      <c r="D523" s="76" t="str">
        <f t="shared" si="40"/>
        <v>Yes</v>
      </c>
      <c r="E523" s="91">
        <v>0.77980000000000005</v>
      </c>
      <c r="F523" s="91">
        <f>IFERROR(VLOOKUP(A:A,'2023 CEP List'!A:G,7,FALSE),0)</f>
        <v>0.77980000000000005</v>
      </c>
      <c r="G523" s="91">
        <f>IFERROR(VLOOKUP(A:A,'2024 CEP List'!A:G,7,FALSE),0)</f>
        <v>0.77980000000000005</v>
      </c>
      <c r="H523" s="91">
        <f>IFERROR(VLOOKUP(A:A,'2025 CEP List'!A:G,7,FALSE),0)</f>
        <v>0.77980000000000005</v>
      </c>
      <c r="I523" s="91">
        <f>IFERROR(VLOOKUP(A:A,'2026 CEP List'!A:G,7,FALSE),0)</f>
        <v>0.77980000000000005</v>
      </c>
      <c r="J523" s="91">
        <f t="shared" si="39"/>
        <v>0.77980000000000005</v>
      </c>
      <c r="K523" s="91">
        <f t="shared" si="39"/>
        <v>0.77980000000000005</v>
      </c>
      <c r="L523" s="91">
        <f t="shared" si="39"/>
        <v>0.77980000000000005</v>
      </c>
      <c r="M523" s="91">
        <f t="shared" si="39"/>
        <v>0.77980000000000005</v>
      </c>
      <c r="P523" s="72"/>
      <c r="Q523" s="94"/>
    </row>
    <row r="524" spans="1:17" x14ac:dyDescent="0.25">
      <c r="A524" s="39" t="s">
        <v>467</v>
      </c>
      <c r="B524" s="71" t="s">
        <v>1097</v>
      </c>
      <c r="C524" s="76">
        <v>2016</v>
      </c>
      <c r="D524" s="76" t="str">
        <f t="shared" si="40"/>
        <v>Yes</v>
      </c>
      <c r="E524" s="91">
        <v>0.65859999999999996</v>
      </c>
      <c r="F524" s="91">
        <f>IFERROR(VLOOKUP(A:A,'2023 CEP List'!A:G,7,FALSE),0)</f>
        <v>0.65859999999999996</v>
      </c>
      <c r="G524" s="91">
        <f>IFERROR(VLOOKUP(A:A,'2024 CEP List'!A:G,7,FALSE),0)</f>
        <v>0.65859999999999996</v>
      </c>
      <c r="H524" s="91">
        <f>IFERROR(VLOOKUP(A:A,'2025 CEP List'!A:G,7,FALSE),0)</f>
        <v>0.65859999999999996</v>
      </c>
      <c r="I524" s="91">
        <f>IFERROR(VLOOKUP(A:A,'2026 CEP List'!A:G,7,FALSE),0)</f>
        <v>0.65859999999999996</v>
      </c>
      <c r="J524" s="91">
        <f t="shared" ref="J524:M539" si="41">I524</f>
        <v>0.65859999999999996</v>
      </c>
      <c r="K524" s="91">
        <f t="shared" si="41"/>
        <v>0.65859999999999996</v>
      </c>
      <c r="L524" s="91">
        <f t="shared" si="41"/>
        <v>0.65859999999999996</v>
      </c>
      <c r="M524" s="91">
        <f t="shared" si="41"/>
        <v>0.65859999999999996</v>
      </c>
      <c r="P524" s="72"/>
      <c r="Q524" s="94"/>
    </row>
    <row r="525" spans="1:17" x14ac:dyDescent="0.25">
      <c r="A525" s="39" t="s">
        <v>567</v>
      </c>
      <c r="B525" s="71" t="s">
        <v>1098</v>
      </c>
      <c r="C525" s="76">
        <v>2015</v>
      </c>
      <c r="D525" s="76" t="str">
        <f t="shared" si="40"/>
        <v>Yes</v>
      </c>
      <c r="E525" s="91">
        <v>0.8962</v>
      </c>
      <c r="F525" s="91">
        <f>IFERROR(VLOOKUP(A:A,'2023 CEP List'!A:G,7,FALSE),0)</f>
        <v>0.8962</v>
      </c>
      <c r="G525" s="91">
        <f>IFERROR(VLOOKUP(A:A,'2024 CEP List'!A:G,7,FALSE),0)</f>
        <v>0.8962</v>
      </c>
      <c r="H525" s="91">
        <f>IFERROR(VLOOKUP(A:A,'2025 CEP List'!A:G,7,FALSE),0)</f>
        <v>0.8962</v>
      </c>
      <c r="I525" s="91">
        <f>IFERROR(VLOOKUP(A:A,'2026 CEP List'!A:G,7,FALSE),0)</f>
        <v>0.8962</v>
      </c>
      <c r="J525" s="91">
        <f t="shared" si="41"/>
        <v>0.8962</v>
      </c>
      <c r="K525" s="91">
        <f t="shared" si="41"/>
        <v>0.8962</v>
      </c>
      <c r="L525" s="91">
        <f t="shared" si="41"/>
        <v>0.8962</v>
      </c>
      <c r="M525" s="91">
        <f t="shared" si="41"/>
        <v>0.8962</v>
      </c>
      <c r="P525" s="72"/>
      <c r="Q525" s="94"/>
    </row>
    <row r="526" spans="1:17" x14ac:dyDescent="0.25">
      <c r="A526" s="39" t="s">
        <v>468</v>
      </c>
      <c r="B526" s="71" t="s">
        <v>1099</v>
      </c>
      <c r="D526" s="76" t="str">
        <f t="shared" si="40"/>
        <v>Yes</v>
      </c>
      <c r="E526" s="91">
        <v>0</v>
      </c>
      <c r="F526" s="91">
        <f>IFERROR(VLOOKUP(A:A,'2023 CEP List'!A:G,7,FALSE),0)</f>
        <v>0</v>
      </c>
      <c r="G526" s="91">
        <f>IFERROR(VLOOKUP(A:A,'2024 CEP List'!A:G,7,FALSE),0)</f>
        <v>0</v>
      </c>
      <c r="H526" s="91">
        <f>IFERROR(VLOOKUP(A:A,'2025 CEP List'!A:G,7,FALSE),0)</f>
        <v>0.51390000000000002</v>
      </c>
      <c r="I526" s="91">
        <f>IFERROR(VLOOKUP(A:A,'2026 CEP List'!A:G,7,FALSE),0)</f>
        <v>0.51390000000000002</v>
      </c>
      <c r="J526" s="91">
        <f t="shared" si="41"/>
        <v>0.51390000000000002</v>
      </c>
      <c r="K526" s="91">
        <f t="shared" si="41"/>
        <v>0.51390000000000002</v>
      </c>
      <c r="L526" s="91">
        <f t="shared" si="41"/>
        <v>0.51390000000000002</v>
      </c>
      <c r="M526" s="91">
        <f t="shared" si="41"/>
        <v>0.51390000000000002</v>
      </c>
      <c r="P526" s="72"/>
      <c r="Q526" s="94"/>
    </row>
    <row r="527" spans="1:17" x14ac:dyDescent="0.25">
      <c r="A527" s="39" t="s">
        <v>469</v>
      </c>
      <c r="B527" s="71" t="s">
        <v>1100</v>
      </c>
      <c r="D527" s="76" t="str">
        <f t="shared" si="40"/>
        <v>No</v>
      </c>
      <c r="E527" s="91">
        <v>0</v>
      </c>
      <c r="F527" s="91">
        <f>IFERROR(VLOOKUP(A:A,'2023 CEP List'!A:G,7,FALSE),0)</f>
        <v>0</v>
      </c>
      <c r="G527" s="91">
        <f>IFERROR(VLOOKUP(A:A,'2024 CEP List'!A:G,7,FALSE),0)</f>
        <v>0</v>
      </c>
      <c r="H527" s="91">
        <f>IFERROR(VLOOKUP(A:A,'2025 CEP List'!A:G,7,FALSE),0)</f>
        <v>0</v>
      </c>
      <c r="I527" s="91">
        <f>IFERROR(VLOOKUP(A:A,'2026 CEP List'!A:G,7,FALSE),0)</f>
        <v>0</v>
      </c>
      <c r="J527" s="91">
        <f t="shared" si="41"/>
        <v>0</v>
      </c>
      <c r="K527" s="91">
        <f t="shared" si="41"/>
        <v>0</v>
      </c>
      <c r="L527" s="91">
        <f t="shared" si="41"/>
        <v>0</v>
      </c>
      <c r="M527" s="91">
        <f t="shared" si="41"/>
        <v>0</v>
      </c>
      <c r="P527" s="72"/>
      <c r="Q527" s="94"/>
    </row>
    <row r="528" spans="1:17" x14ac:dyDescent="0.25">
      <c r="A528" s="39" t="s">
        <v>470</v>
      </c>
      <c r="B528" s="71" t="s">
        <v>1101</v>
      </c>
      <c r="D528" s="76" t="str">
        <f t="shared" si="40"/>
        <v>Yes</v>
      </c>
      <c r="E528" s="91">
        <v>0</v>
      </c>
      <c r="F528" s="91">
        <f>IFERROR(VLOOKUP(A:A,'2023 CEP List'!A:G,7,FALSE),0)</f>
        <v>0</v>
      </c>
      <c r="G528" s="91">
        <f>IFERROR(VLOOKUP(A:A,'2024 CEP List'!A:G,7,FALSE),0)</f>
        <v>0</v>
      </c>
      <c r="H528" s="91">
        <f>IFERROR(VLOOKUP(A:A,'2025 CEP List'!A:G,7,FALSE),0)</f>
        <v>0</v>
      </c>
      <c r="I528" s="91">
        <f>IFERROR(VLOOKUP(A:A,'2026 CEP List'!A:G,7,FALSE),0)</f>
        <v>0.70940000000000003</v>
      </c>
      <c r="J528" s="91">
        <f t="shared" si="41"/>
        <v>0.70940000000000003</v>
      </c>
      <c r="K528" s="91">
        <f t="shared" si="41"/>
        <v>0.70940000000000003</v>
      </c>
      <c r="L528" s="91">
        <f t="shared" si="41"/>
        <v>0.70940000000000003</v>
      </c>
      <c r="M528" s="91">
        <f t="shared" si="41"/>
        <v>0.70940000000000003</v>
      </c>
      <c r="P528" s="72"/>
      <c r="Q528" s="94"/>
    </row>
    <row r="529" spans="1:17" x14ac:dyDescent="0.25">
      <c r="A529" s="39" t="s">
        <v>471</v>
      </c>
      <c r="B529" s="71" t="s">
        <v>1102</v>
      </c>
      <c r="D529" s="76" t="str">
        <f t="shared" si="40"/>
        <v>No</v>
      </c>
      <c r="E529" s="91">
        <v>0</v>
      </c>
      <c r="F529" s="91">
        <f>IFERROR(VLOOKUP(A:A,'2023 CEP List'!A:G,7,FALSE),0)</f>
        <v>0</v>
      </c>
      <c r="G529" s="91">
        <f>IFERROR(VLOOKUP(A:A,'2024 CEP List'!A:G,7,FALSE),0)</f>
        <v>0</v>
      </c>
      <c r="H529" s="91">
        <f>IFERROR(VLOOKUP(A:A,'2025 CEP List'!A:G,7,FALSE),0)</f>
        <v>0</v>
      </c>
      <c r="I529" s="91">
        <f>IFERROR(VLOOKUP(A:A,'2026 CEP List'!A:G,7,FALSE),0)</f>
        <v>0</v>
      </c>
      <c r="J529" s="91">
        <f t="shared" si="41"/>
        <v>0</v>
      </c>
      <c r="K529" s="91">
        <f t="shared" si="41"/>
        <v>0</v>
      </c>
      <c r="L529" s="91">
        <f t="shared" si="41"/>
        <v>0</v>
      </c>
      <c r="M529" s="91">
        <f t="shared" si="41"/>
        <v>0</v>
      </c>
      <c r="P529" s="72"/>
      <c r="Q529" s="94"/>
    </row>
    <row r="530" spans="1:17" x14ac:dyDescent="0.25">
      <c r="A530" s="39" t="s">
        <v>472</v>
      </c>
      <c r="B530" s="71" t="s">
        <v>1103</v>
      </c>
      <c r="D530" s="76" t="str">
        <f t="shared" si="40"/>
        <v>No</v>
      </c>
      <c r="E530" s="91">
        <v>0</v>
      </c>
      <c r="F530" s="91">
        <f>IFERROR(VLOOKUP(A:A,'2023 CEP List'!A:G,7,FALSE),0)</f>
        <v>0</v>
      </c>
      <c r="G530" s="91">
        <f>IFERROR(VLOOKUP(A:A,'2024 CEP List'!A:G,7,FALSE),0)</f>
        <v>0</v>
      </c>
      <c r="H530" s="91">
        <f>IFERROR(VLOOKUP(A:A,'2025 CEP List'!A:G,7,FALSE),0)</f>
        <v>0</v>
      </c>
      <c r="I530" s="91">
        <f>IFERROR(VLOOKUP(A:A,'2026 CEP List'!A:G,7,FALSE),0)</f>
        <v>0</v>
      </c>
      <c r="J530" s="91">
        <f t="shared" si="41"/>
        <v>0</v>
      </c>
      <c r="K530" s="91">
        <f t="shared" si="41"/>
        <v>0</v>
      </c>
      <c r="L530" s="91">
        <f t="shared" si="41"/>
        <v>0</v>
      </c>
      <c r="M530" s="91">
        <f t="shared" si="41"/>
        <v>0</v>
      </c>
      <c r="P530" s="72"/>
      <c r="Q530" s="94"/>
    </row>
    <row r="531" spans="1:17" x14ac:dyDescent="0.25">
      <c r="A531" s="39" t="s">
        <v>473</v>
      </c>
      <c r="B531" s="71" t="s">
        <v>1104</v>
      </c>
      <c r="D531" s="76" t="str">
        <f t="shared" si="40"/>
        <v>No</v>
      </c>
      <c r="E531" s="91">
        <v>0</v>
      </c>
      <c r="F531" s="91">
        <f>IFERROR(VLOOKUP(A:A,'2023 CEP List'!A:G,7,FALSE),0)</f>
        <v>0</v>
      </c>
      <c r="G531" s="91">
        <f>IFERROR(VLOOKUP(A:A,'2024 CEP List'!A:G,7,FALSE),0)</f>
        <v>0</v>
      </c>
      <c r="H531" s="91">
        <f>IFERROR(VLOOKUP(A:A,'2025 CEP List'!A:G,7,FALSE),0)</f>
        <v>0</v>
      </c>
      <c r="I531" s="91">
        <f>IFERROR(VLOOKUP(A:A,'2026 CEP List'!A:G,7,FALSE),0)</f>
        <v>0</v>
      </c>
      <c r="J531" s="91">
        <f t="shared" si="41"/>
        <v>0</v>
      </c>
      <c r="K531" s="91">
        <f t="shared" si="41"/>
        <v>0</v>
      </c>
      <c r="L531" s="91">
        <f t="shared" si="41"/>
        <v>0</v>
      </c>
      <c r="M531" s="91">
        <f t="shared" si="41"/>
        <v>0</v>
      </c>
      <c r="P531" s="72"/>
      <c r="Q531" s="94"/>
    </row>
    <row r="532" spans="1:17" x14ac:dyDescent="0.25">
      <c r="A532" s="39" t="s">
        <v>474</v>
      </c>
      <c r="B532" s="71" t="s">
        <v>1105</v>
      </c>
      <c r="D532" s="76" t="str">
        <f t="shared" si="40"/>
        <v>No</v>
      </c>
      <c r="E532" s="91">
        <v>0</v>
      </c>
      <c r="F532" s="91">
        <f>IFERROR(VLOOKUP(A:A,'2023 CEP List'!A:G,7,FALSE),0)</f>
        <v>0</v>
      </c>
      <c r="G532" s="91">
        <f>IFERROR(VLOOKUP(A:A,'2024 CEP List'!A:G,7,FALSE),0)</f>
        <v>0</v>
      </c>
      <c r="H532" s="91">
        <f>IFERROR(VLOOKUP(A:A,'2025 CEP List'!A:G,7,FALSE),0)</f>
        <v>0</v>
      </c>
      <c r="I532" s="91">
        <f>IFERROR(VLOOKUP(A:A,'2026 CEP List'!A:G,7,FALSE),0)</f>
        <v>0</v>
      </c>
      <c r="J532" s="91">
        <f t="shared" si="41"/>
        <v>0</v>
      </c>
      <c r="K532" s="91">
        <f t="shared" si="41"/>
        <v>0</v>
      </c>
      <c r="L532" s="91">
        <f t="shared" si="41"/>
        <v>0</v>
      </c>
      <c r="M532" s="91">
        <f t="shared" si="41"/>
        <v>0</v>
      </c>
      <c r="P532" s="72"/>
      <c r="Q532" s="94"/>
    </row>
    <row r="533" spans="1:17" x14ac:dyDescent="0.25">
      <c r="A533" s="39" t="s">
        <v>475</v>
      </c>
      <c r="B533" s="71" t="s">
        <v>1106</v>
      </c>
      <c r="D533" s="76" t="str">
        <f t="shared" si="40"/>
        <v>No</v>
      </c>
      <c r="E533" s="91">
        <v>0</v>
      </c>
      <c r="F533" s="91">
        <f>IFERROR(VLOOKUP(A:A,'2023 CEP List'!A:G,7,FALSE),0)</f>
        <v>0</v>
      </c>
      <c r="G533" s="91">
        <f>IFERROR(VLOOKUP(A:A,'2024 CEP List'!A:G,7,FALSE),0)</f>
        <v>0</v>
      </c>
      <c r="H533" s="91">
        <f>IFERROR(VLOOKUP(A:A,'2025 CEP List'!A:G,7,FALSE),0)</f>
        <v>0</v>
      </c>
      <c r="I533" s="91">
        <f>IFERROR(VLOOKUP(A:A,'2026 CEP List'!A:G,7,FALSE),0)</f>
        <v>0</v>
      </c>
      <c r="J533" s="91">
        <f t="shared" si="41"/>
        <v>0</v>
      </c>
      <c r="K533" s="91">
        <f t="shared" si="41"/>
        <v>0</v>
      </c>
      <c r="L533" s="91">
        <f t="shared" si="41"/>
        <v>0</v>
      </c>
      <c r="M533" s="91">
        <f t="shared" si="41"/>
        <v>0</v>
      </c>
      <c r="P533" s="72"/>
      <c r="Q533" s="94"/>
    </row>
    <row r="534" spans="1:17" x14ac:dyDescent="0.25">
      <c r="A534" s="39" t="s">
        <v>476</v>
      </c>
      <c r="B534" s="71" t="s">
        <v>1107</v>
      </c>
      <c r="D534" s="76" t="str">
        <f t="shared" si="40"/>
        <v>No</v>
      </c>
      <c r="E534" s="91">
        <v>0</v>
      </c>
      <c r="F534" s="91">
        <f>IFERROR(VLOOKUP(A:A,'2023 CEP List'!A:G,7,FALSE),0)</f>
        <v>0</v>
      </c>
      <c r="G534" s="91">
        <f>IFERROR(VLOOKUP(A:A,'2024 CEP List'!A:G,7,FALSE),0)</f>
        <v>0</v>
      </c>
      <c r="H534" s="91">
        <f>IFERROR(VLOOKUP(A:A,'2025 CEP List'!A:G,7,FALSE),0)</f>
        <v>0</v>
      </c>
      <c r="I534" s="91">
        <f>IFERROR(VLOOKUP(A:A,'2026 CEP List'!A:G,7,FALSE),0)</f>
        <v>0</v>
      </c>
      <c r="J534" s="91">
        <f t="shared" si="41"/>
        <v>0</v>
      </c>
      <c r="K534" s="91">
        <f t="shared" si="41"/>
        <v>0</v>
      </c>
      <c r="L534" s="91">
        <f t="shared" si="41"/>
        <v>0</v>
      </c>
      <c r="M534" s="91">
        <f t="shared" si="41"/>
        <v>0</v>
      </c>
      <c r="P534" s="72"/>
      <c r="Q534" s="94"/>
    </row>
    <row r="535" spans="1:17" x14ac:dyDescent="0.25">
      <c r="A535" s="39" t="s">
        <v>477</v>
      </c>
      <c r="B535" s="71" t="s">
        <v>1108</v>
      </c>
      <c r="D535" s="76" t="str">
        <f t="shared" si="40"/>
        <v>No</v>
      </c>
      <c r="E535" s="91">
        <v>0</v>
      </c>
      <c r="F535" s="91">
        <f>IFERROR(VLOOKUP(A:A,'2023 CEP List'!A:G,7,FALSE),0)</f>
        <v>0</v>
      </c>
      <c r="G535" s="91">
        <f>IFERROR(VLOOKUP(A:A,'2024 CEP List'!A:G,7,FALSE),0)</f>
        <v>0</v>
      </c>
      <c r="H535" s="91">
        <f>IFERROR(VLOOKUP(A:A,'2025 CEP List'!A:G,7,FALSE),0)</f>
        <v>0</v>
      </c>
      <c r="I535" s="91">
        <f>IFERROR(VLOOKUP(A:A,'2026 CEP List'!A:G,7,FALSE),0)</f>
        <v>0</v>
      </c>
      <c r="J535" s="91">
        <f t="shared" si="41"/>
        <v>0</v>
      </c>
      <c r="K535" s="91">
        <f t="shared" si="41"/>
        <v>0</v>
      </c>
      <c r="L535" s="91">
        <f t="shared" si="41"/>
        <v>0</v>
      </c>
      <c r="M535" s="91">
        <f t="shared" si="41"/>
        <v>0</v>
      </c>
      <c r="P535" s="72"/>
      <c r="Q535" s="94"/>
    </row>
    <row r="536" spans="1:17" x14ac:dyDescent="0.25">
      <c r="A536" s="39" t="s">
        <v>478</v>
      </c>
      <c r="B536" s="71" t="s">
        <v>1109</v>
      </c>
      <c r="D536" s="76" t="str">
        <f t="shared" si="40"/>
        <v>No</v>
      </c>
      <c r="E536" s="91">
        <v>0</v>
      </c>
      <c r="F536" s="91">
        <f>IFERROR(VLOOKUP(A:A,'2023 CEP List'!A:G,7,FALSE),0)</f>
        <v>0</v>
      </c>
      <c r="G536" s="91">
        <f>IFERROR(VLOOKUP(A:A,'2024 CEP List'!A:G,7,FALSE),0)</f>
        <v>0</v>
      </c>
      <c r="H536" s="91">
        <f>IFERROR(VLOOKUP(A:A,'2025 CEP List'!A:G,7,FALSE),0)</f>
        <v>0</v>
      </c>
      <c r="I536" s="91">
        <f>IFERROR(VLOOKUP(A:A,'2026 CEP List'!A:G,7,FALSE),0)</f>
        <v>0</v>
      </c>
      <c r="J536" s="91">
        <f t="shared" si="41"/>
        <v>0</v>
      </c>
      <c r="K536" s="91">
        <f t="shared" si="41"/>
        <v>0</v>
      </c>
      <c r="L536" s="91">
        <f t="shared" si="41"/>
        <v>0</v>
      </c>
      <c r="M536" s="91">
        <f t="shared" si="41"/>
        <v>0</v>
      </c>
      <c r="P536" s="72"/>
      <c r="Q536" s="94"/>
    </row>
    <row r="537" spans="1:17" x14ac:dyDescent="0.25">
      <c r="A537" s="39" t="s">
        <v>479</v>
      </c>
      <c r="B537" s="71" t="s">
        <v>1110</v>
      </c>
      <c r="D537" s="76" t="str">
        <f t="shared" si="40"/>
        <v>No</v>
      </c>
      <c r="E537" s="91">
        <v>0</v>
      </c>
      <c r="F537" s="91">
        <f>IFERROR(VLOOKUP(A:A,'2023 CEP List'!A:G,7,FALSE),0)</f>
        <v>0</v>
      </c>
      <c r="G537" s="91">
        <f>IFERROR(VLOOKUP(A:A,'2024 CEP List'!A:G,7,FALSE),0)</f>
        <v>0</v>
      </c>
      <c r="H537" s="91">
        <f>IFERROR(VLOOKUP(A:A,'2025 CEP List'!A:G,7,FALSE),0)</f>
        <v>0</v>
      </c>
      <c r="I537" s="91">
        <f>IFERROR(VLOOKUP(A:A,'2026 CEP List'!A:G,7,FALSE),0)</f>
        <v>0</v>
      </c>
      <c r="J537" s="91">
        <f t="shared" si="41"/>
        <v>0</v>
      </c>
      <c r="K537" s="91">
        <f t="shared" si="41"/>
        <v>0</v>
      </c>
      <c r="L537" s="91">
        <f t="shared" si="41"/>
        <v>0</v>
      </c>
      <c r="M537" s="91">
        <f t="shared" si="41"/>
        <v>0</v>
      </c>
      <c r="P537" s="72"/>
      <c r="Q537" s="94"/>
    </row>
    <row r="538" spans="1:17" x14ac:dyDescent="0.25">
      <c r="A538" s="39" t="s">
        <v>568</v>
      </c>
      <c r="B538" s="71" t="s">
        <v>1111</v>
      </c>
      <c r="D538" s="76" t="str">
        <f t="shared" si="40"/>
        <v>Yes</v>
      </c>
      <c r="E538" s="91">
        <v>0</v>
      </c>
      <c r="F538" s="91">
        <f>IFERROR(VLOOKUP(A:A,'2023 CEP List'!A:G,7,FALSE),0)</f>
        <v>0</v>
      </c>
      <c r="G538" s="91">
        <f>IFERROR(VLOOKUP(A:A,'2024 CEP List'!A:G,7,FALSE),0)</f>
        <v>0</v>
      </c>
      <c r="H538" s="91">
        <f>IFERROR(VLOOKUP(A:A,'2025 CEP List'!A:G,7,FALSE),0)</f>
        <v>0</v>
      </c>
      <c r="I538" s="91">
        <f>IFERROR(VLOOKUP(A:A,'2026 CEP List'!A:G,7,FALSE),0)</f>
        <v>0.74570000000000003</v>
      </c>
      <c r="J538" s="91">
        <f t="shared" si="41"/>
        <v>0.74570000000000003</v>
      </c>
      <c r="K538" s="91">
        <f t="shared" si="41"/>
        <v>0.74570000000000003</v>
      </c>
      <c r="L538" s="91">
        <f t="shared" si="41"/>
        <v>0.74570000000000003</v>
      </c>
      <c r="M538" s="91">
        <f t="shared" si="41"/>
        <v>0.74570000000000003</v>
      </c>
      <c r="P538" s="72"/>
      <c r="Q538" s="94"/>
    </row>
    <row r="539" spans="1:17" x14ac:dyDescent="0.25">
      <c r="A539" s="39" t="s">
        <v>480</v>
      </c>
      <c r="B539" s="71" t="s">
        <v>1112</v>
      </c>
      <c r="C539" s="76">
        <v>2015</v>
      </c>
      <c r="D539" s="76" t="str">
        <f t="shared" si="40"/>
        <v>Yes</v>
      </c>
      <c r="E539" s="91">
        <v>0.96260000000000001</v>
      </c>
      <c r="F539" s="91">
        <f>IFERROR(VLOOKUP(A:A,'2023 CEP List'!A:G,7,FALSE),0)</f>
        <v>0.96260000000000001</v>
      </c>
      <c r="G539" s="91">
        <f>IFERROR(VLOOKUP(A:A,'2024 CEP List'!A:G,7,FALSE),0)</f>
        <v>0.96260000000000001</v>
      </c>
      <c r="H539" s="91">
        <f>IFERROR(VLOOKUP(A:A,'2025 CEP List'!A:G,7,FALSE),0)</f>
        <v>0.96260000000000001</v>
      </c>
      <c r="I539" s="91">
        <f>IFERROR(VLOOKUP(A:A,'2026 CEP List'!A:G,7,FALSE),0)</f>
        <v>0.96260000000000001</v>
      </c>
      <c r="J539" s="91">
        <f t="shared" si="41"/>
        <v>0.96260000000000001</v>
      </c>
      <c r="K539" s="91">
        <f t="shared" si="41"/>
        <v>0.96260000000000001</v>
      </c>
      <c r="L539" s="91">
        <f t="shared" si="41"/>
        <v>0.96260000000000001</v>
      </c>
      <c r="M539" s="91">
        <f t="shared" si="41"/>
        <v>0.96260000000000001</v>
      </c>
      <c r="P539" s="72"/>
      <c r="Q539" s="94"/>
    </row>
    <row r="540" spans="1:17" x14ac:dyDescent="0.25">
      <c r="A540" s="39" t="s">
        <v>482</v>
      </c>
      <c r="B540" s="71" t="s">
        <v>1113</v>
      </c>
      <c r="C540" s="76">
        <v>2015</v>
      </c>
      <c r="D540" s="76" t="str">
        <f t="shared" si="40"/>
        <v>Yes</v>
      </c>
      <c r="E540" s="91">
        <v>0</v>
      </c>
      <c r="F540" s="91">
        <f>IFERROR(VLOOKUP(A:A,'2023 CEP List'!A:G,7,FALSE),0)</f>
        <v>1.0738000000000001</v>
      </c>
      <c r="G540" s="91">
        <f>IFERROR(VLOOKUP(A:A,'2024 CEP List'!A:G,7,FALSE),0)</f>
        <v>1.0738000000000001</v>
      </c>
      <c r="H540" s="91">
        <f>IFERROR(VLOOKUP(A:A,'2025 CEP List'!A:G,7,FALSE),0)</f>
        <v>1.0738000000000001</v>
      </c>
      <c r="I540" s="91">
        <f>IFERROR(VLOOKUP(A:A,'2026 CEP List'!A:G,7,FALSE),0)</f>
        <v>1.0738000000000001</v>
      </c>
      <c r="J540" s="91">
        <f t="shared" ref="J540:M555" si="42">I540</f>
        <v>1.0738000000000001</v>
      </c>
      <c r="K540" s="91">
        <f t="shared" si="42"/>
        <v>1.0738000000000001</v>
      </c>
      <c r="L540" s="91">
        <f t="shared" si="42"/>
        <v>1.0738000000000001</v>
      </c>
      <c r="M540" s="91">
        <f t="shared" si="42"/>
        <v>1.0738000000000001</v>
      </c>
      <c r="P540" s="72"/>
      <c r="Q540" s="94"/>
    </row>
    <row r="541" spans="1:17" x14ac:dyDescent="0.25">
      <c r="A541" s="39" t="s">
        <v>483</v>
      </c>
      <c r="B541" s="71" t="s">
        <v>1114</v>
      </c>
      <c r="C541" s="76"/>
      <c r="D541" s="76" t="str">
        <f t="shared" si="40"/>
        <v>No</v>
      </c>
      <c r="E541" s="91">
        <v>0</v>
      </c>
      <c r="F541" s="91">
        <f>IFERROR(VLOOKUP(A:A,'2023 CEP List'!A:G,7,FALSE),0)</f>
        <v>0</v>
      </c>
      <c r="G541" s="91">
        <f>IFERROR(VLOOKUP(A:A,'2024 CEP List'!A:G,7,FALSE),0)</f>
        <v>0</v>
      </c>
      <c r="H541" s="91">
        <f>IFERROR(VLOOKUP(A:A,'2025 CEP List'!A:G,7,FALSE),0)</f>
        <v>0</v>
      </c>
      <c r="I541" s="91">
        <f>IFERROR(VLOOKUP(A:A,'2026 CEP List'!A:G,7,FALSE),0)</f>
        <v>0</v>
      </c>
      <c r="J541" s="91">
        <f t="shared" si="42"/>
        <v>0</v>
      </c>
      <c r="K541" s="91">
        <f t="shared" si="42"/>
        <v>0</v>
      </c>
      <c r="L541" s="91">
        <f t="shared" si="42"/>
        <v>0</v>
      </c>
      <c r="M541" s="91">
        <f t="shared" si="42"/>
        <v>0</v>
      </c>
      <c r="P541" s="72"/>
      <c r="Q541" s="94"/>
    </row>
    <row r="542" spans="1:17" x14ac:dyDescent="0.25">
      <c r="A542" s="39" t="s">
        <v>484</v>
      </c>
      <c r="B542" s="71" t="s">
        <v>1115</v>
      </c>
      <c r="C542" s="76">
        <v>2015</v>
      </c>
      <c r="D542" s="76" t="str">
        <f t="shared" si="40"/>
        <v>Yes</v>
      </c>
      <c r="E542" s="91">
        <v>0.95720000000000005</v>
      </c>
      <c r="F542" s="91">
        <f>IFERROR(VLOOKUP(A:A,'2023 CEP List'!A:G,7,FALSE),0)</f>
        <v>0.95720000000000005</v>
      </c>
      <c r="G542" s="91">
        <f>IFERROR(VLOOKUP(A:A,'2024 CEP List'!A:G,7,FALSE),0)</f>
        <v>0.95720000000000005</v>
      </c>
      <c r="H542" s="91">
        <f>IFERROR(VLOOKUP(A:A,'2025 CEP List'!A:G,7,FALSE),0)</f>
        <v>0.95720000000000005</v>
      </c>
      <c r="I542" s="91">
        <f>IFERROR(VLOOKUP(A:A,'2026 CEP List'!A:G,7,FALSE),0)</f>
        <v>0.95720000000000005</v>
      </c>
      <c r="J542" s="91">
        <f t="shared" si="42"/>
        <v>0.95720000000000005</v>
      </c>
      <c r="K542" s="91">
        <f t="shared" si="42"/>
        <v>0.95720000000000005</v>
      </c>
      <c r="L542" s="91">
        <f t="shared" si="42"/>
        <v>0.95720000000000005</v>
      </c>
      <c r="M542" s="91">
        <f t="shared" si="42"/>
        <v>0.95720000000000005</v>
      </c>
      <c r="P542" s="72"/>
      <c r="Q542" s="94"/>
    </row>
    <row r="543" spans="1:17" x14ac:dyDescent="0.25">
      <c r="A543" s="39" t="s">
        <v>485</v>
      </c>
      <c r="B543" s="71" t="s">
        <v>1116</v>
      </c>
      <c r="C543" s="76"/>
      <c r="D543" s="76" t="str">
        <f t="shared" si="40"/>
        <v>No</v>
      </c>
      <c r="E543" s="91">
        <v>0</v>
      </c>
      <c r="F543" s="91">
        <f>IFERROR(VLOOKUP(A:A,'2023 CEP List'!A:G,7,FALSE),0)</f>
        <v>0</v>
      </c>
      <c r="G543" s="91">
        <f>IFERROR(VLOOKUP(A:A,'2024 CEP List'!A:G,7,FALSE),0)</f>
        <v>0</v>
      </c>
      <c r="H543" s="91">
        <f>IFERROR(VLOOKUP(A:A,'2025 CEP List'!A:G,7,FALSE),0)</f>
        <v>0</v>
      </c>
      <c r="I543" s="91">
        <f>IFERROR(VLOOKUP(A:A,'2026 CEP List'!A:G,7,FALSE),0)</f>
        <v>0</v>
      </c>
      <c r="J543" s="91">
        <f t="shared" si="42"/>
        <v>0</v>
      </c>
      <c r="K543" s="91">
        <f t="shared" si="42"/>
        <v>0</v>
      </c>
      <c r="L543" s="91">
        <f t="shared" si="42"/>
        <v>0</v>
      </c>
      <c r="M543" s="91">
        <f t="shared" si="42"/>
        <v>0</v>
      </c>
      <c r="P543" s="72"/>
      <c r="Q543" s="94"/>
    </row>
    <row r="544" spans="1:17" x14ac:dyDescent="0.25">
      <c r="A544" s="39" t="s">
        <v>486</v>
      </c>
      <c r="B544" s="71" t="s">
        <v>1236</v>
      </c>
      <c r="C544" s="76"/>
      <c r="D544" s="76" t="str">
        <f t="shared" si="40"/>
        <v>Yes</v>
      </c>
      <c r="E544" s="91">
        <v>0</v>
      </c>
      <c r="F544" s="91">
        <f>IFERROR(VLOOKUP(A:A,'2023 CEP List'!A:G,7,FALSE),0)</f>
        <v>0</v>
      </c>
      <c r="G544" s="91">
        <f>IFERROR(VLOOKUP(A:A,'2024 CEP List'!A:G,7,FALSE),0)</f>
        <v>0</v>
      </c>
      <c r="H544" s="91">
        <f>IFERROR(VLOOKUP(A:A,'2025 CEP List'!A:G,7,FALSE),0)</f>
        <v>0.6744</v>
      </c>
      <c r="I544" s="91">
        <f>IFERROR(VLOOKUP(A:A,'2026 CEP List'!A:G,7,FALSE),0)</f>
        <v>0.6744</v>
      </c>
      <c r="J544" s="91">
        <f t="shared" si="42"/>
        <v>0.6744</v>
      </c>
      <c r="K544" s="91">
        <f t="shared" si="42"/>
        <v>0.6744</v>
      </c>
      <c r="L544" s="91">
        <f t="shared" si="42"/>
        <v>0.6744</v>
      </c>
      <c r="M544" s="91">
        <f t="shared" si="42"/>
        <v>0.6744</v>
      </c>
      <c r="P544" s="72"/>
      <c r="Q544" s="94"/>
    </row>
    <row r="545" spans="1:17" x14ac:dyDescent="0.25">
      <c r="A545" s="39" t="s">
        <v>487</v>
      </c>
      <c r="B545" s="71" t="s">
        <v>1118</v>
      </c>
      <c r="C545" s="76">
        <v>2015</v>
      </c>
      <c r="D545" s="76" t="str">
        <f t="shared" si="40"/>
        <v>Yes</v>
      </c>
      <c r="E545" s="91">
        <v>0</v>
      </c>
      <c r="F545" s="91">
        <f>IFERROR(VLOOKUP(A:A,'2023 CEP List'!A:G,7,FALSE),0)</f>
        <v>0</v>
      </c>
      <c r="G545" s="91">
        <f>IFERROR(VLOOKUP(A:A,'2024 CEP List'!A:G,7,FALSE),0)</f>
        <v>0</v>
      </c>
      <c r="H545" s="91">
        <f>IFERROR(VLOOKUP(A:A,'2025 CEP List'!A:G,7,FALSE),0)</f>
        <v>0</v>
      </c>
      <c r="I545" s="91">
        <f>IFERROR(VLOOKUP(A:A,'2026 CEP List'!A:G,7,FALSE),0)</f>
        <v>1.0321</v>
      </c>
      <c r="J545" s="91">
        <f t="shared" si="42"/>
        <v>1.0321</v>
      </c>
      <c r="K545" s="91">
        <f t="shared" si="42"/>
        <v>1.0321</v>
      </c>
      <c r="L545" s="91">
        <f t="shared" si="42"/>
        <v>1.0321</v>
      </c>
      <c r="M545" s="91">
        <f t="shared" si="42"/>
        <v>1.0321</v>
      </c>
      <c r="P545" s="72"/>
      <c r="Q545" s="94"/>
    </row>
    <row r="546" spans="1:17" x14ac:dyDescent="0.25">
      <c r="A546" s="39" t="s">
        <v>488</v>
      </c>
      <c r="B546" s="71" t="s">
        <v>1183</v>
      </c>
      <c r="C546" s="76">
        <v>2016</v>
      </c>
      <c r="D546" s="76" t="str">
        <f t="shared" si="40"/>
        <v>Yes</v>
      </c>
      <c r="E546" s="91">
        <v>1.0018</v>
      </c>
      <c r="F546" s="91">
        <f>IFERROR(VLOOKUP(A:A,'2023 CEP List'!A:G,7,FALSE),0)</f>
        <v>1.0018</v>
      </c>
      <c r="G546" s="91">
        <f>IFERROR(VLOOKUP(A:A,'2024 CEP List'!A:G,7,FALSE),0)</f>
        <v>1.0018</v>
      </c>
      <c r="H546" s="91">
        <f>IFERROR(VLOOKUP(A:A,'2025 CEP List'!A:G,7,FALSE),0)</f>
        <v>1.0018</v>
      </c>
      <c r="I546" s="91">
        <f>IFERROR(VLOOKUP(A:A,'2026 CEP List'!A:G,7,FALSE),0)</f>
        <v>1.0018</v>
      </c>
      <c r="J546" s="91">
        <f t="shared" si="42"/>
        <v>1.0018</v>
      </c>
      <c r="K546" s="91">
        <f t="shared" si="42"/>
        <v>1.0018</v>
      </c>
      <c r="L546" s="91">
        <f t="shared" si="42"/>
        <v>1.0018</v>
      </c>
      <c r="M546" s="91">
        <f t="shared" si="42"/>
        <v>1.0018</v>
      </c>
      <c r="P546" s="72"/>
      <c r="Q546" s="94"/>
    </row>
    <row r="547" spans="1:17" x14ac:dyDescent="0.25">
      <c r="A547" s="39" t="s">
        <v>490</v>
      </c>
      <c r="B547" s="71" t="s">
        <v>1121</v>
      </c>
      <c r="C547" s="76"/>
      <c r="D547" s="76" t="str">
        <f t="shared" si="40"/>
        <v>No</v>
      </c>
      <c r="E547" s="91">
        <v>0</v>
      </c>
      <c r="F547" s="91">
        <f>IFERROR(VLOOKUP(A:A,'2023 CEP List'!A:G,7,FALSE),0)</f>
        <v>0</v>
      </c>
      <c r="G547" s="91">
        <f>IFERROR(VLOOKUP(A:A,'2024 CEP List'!A:G,7,FALSE),0)</f>
        <v>0</v>
      </c>
      <c r="H547" s="91">
        <f>IFERROR(VLOOKUP(A:A,'2025 CEP List'!A:G,7,FALSE),0)</f>
        <v>0</v>
      </c>
      <c r="I547" s="91">
        <f>IFERROR(VLOOKUP(A:A,'2026 CEP List'!A:G,7,FALSE),0)</f>
        <v>0</v>
      </c>
      <c r="J547" s="91">
        <f t="shared" si="42"/>
        <v>0</v>
      </c>
      <c r="K547" s="91">
        <f t="shared" si="42"/>
        <v>0</v>
      </c>
      <c r="L547" s="91">
        <f t="shared" si="42"/>
        <v>0</v>
      </c>
      <c r="M547" s="91">
        <f t="shared" si="42"/>
        <v>0</v>
      </c>
      <c r="P547" s="72"/>
      <c r="Q547" s="94"/>
    </row>
    <row r="548" spans="1:17" x14ac:dyDescent="0.25">
      <c r="A548" s="39" t="s">
        <v>569</v>
      </c>
      <c r="B548" s="71" t="s">
        <v>1242</v>
      </c>
      <c r="C548" s="76">
        <v>2015</v>
      </c>
      <c r="D548" s="76" t="str">
        <f t="shared" si="40"/>
        <v>Yes</v>
      </c>
      <c r="E548" s="91">
        <v>0</v>
      </c>
      <c r="F548" s="91">
        <f>IFERROR(VLOOKUP(A:A,'2023 CEP List'!A:G,7,FALSE),0)</f>
        <v>0</v>
      </c>
      <c r="G548" s="91">
        <f>IFERROR(VLOOKUP(A:A,'2024 CEP List'!A:G,7,FALSE),0)</f>
        <v>0</v>
      </c>
      <c r="H548" s="91">
        <f>IFERROR(VLOOKUP(A:A,'2025 CEP List'!A:G,7,FALSE),0)</f>
        <v>0</v>
      </c>
      <c r="I548" s="91">
        <f>IFERROR(VLOOKUP(A:A,'2026 CEP List'!A:G,7,FALSE),0)</f>
        <v>0.77070000000000005</v>
      </c>
      <c r="J548" s="91">
        <f t="shared" si="42"/>
        <v>0.77070000000000005</v>
      </c>
      <c r="K548" s="91">
        <f t="shared" si="42"/>
        <v>0.77070000000000005</v>
      </c>
      <c r="L548" s="91">
        <f t="shared" si="42"/>
        <v>0.77070000000000005</v>
      </c>
      <c r="M548" s="91">
        <f t="shared" si="42"/>
        <v>0.77070000000000005</v>
      </c>
      <c r="P548" s="72"/>
      <c r="Q548" s="94"/>
    </row>
    <row r="549" spans="1:17" x14ac:dyDescent="0.25">
      <c r="A549" s="39" t="s">
        <v>570</v>
      </c>
      <c r="B549" s="71" t="s">
        <v>1128</v>
      </c>
      <c r="C549" s="76"/>
      <c r="D549" s="76" t="str">
        <f t="shared" si="40"/>
        <v>No</v>
      </c>
      <c r="E549" s="91">
        <v>0</v>
      </c>
      <c r="F549" s="91">
        <f>IFERROR(VLOOKUP(A:A,'2023 CEP List'!A:G,7,FALSE),0)</f>
        <v>0</v>
      </c>
      <c r="G549" s="91">
        <f>IFERROR(VLOOKUP(A:A,'2024 CEP List'!A:G,7,FALSE),0)</f>
        <v>0</v>
      </c>
      <c r="H549" s="91">
        <f>IFERROR(VLOOKUP(A:A,'2025 CEP List'!A:G,7,FALSE),0)</f>
        <v>0</v>
      </c>
      <c r="I549" s="91">
        <f>IFERROR(VLOOKUP(A:A,'2026 CEP List'!A:G,7,FALSE),0)</f>
        <v>0</v>
      </c>
      <c r="J549" s="91">
        <f t="shared" si="42"/>
        <v>0</v>
      </c>
      <c r="K549" s="91">
        <f t="shared" si="42"/>
        <v>0</v>
      </c>
      <c r="L549" s="91">
        <f t="shared" si="42"/>
        <v>0</v>
      </c>
      <c r="M549" s="91">
        <f t="shared" si="42"/>
        <v>0</v>
      </c>
      <c r="P549" s="72"/>
      <c r="Q549" s="94"/>
    </row>
    <row r="550" spans="1:17" x14ac:dyDescent="0.25">
      <c r="A550" s="39" t="s">
        <v>1131</v>
      </c>
      <c r="B550" s="71" t="s">
        <v>1132</v>
      </c>
      <c r="C550" s="76"/>
      <c r="D550" s="76" t="str">
        <f t="shared" si="40"/>
        <v>Yes</v>
      </c>
      <c r="E550" s="91">
        <v>0</v>
      </c>
      <c r="F550" s="91">
        <f>IFERROR(VLOOKUP(A:A,'2023 CEP List'!A:G,7,FALSE),0)</f>
        <v>0</v>
      </c>
      <c r="G550" s="91">
        <f>IFERROR(VLOOKUP(A:A,'2024 CEP List'!A:G,7,FALSE),0)</f>
        <v>0</v>
      </c>
      <c r="H550" s="91">
        <f>IFERROR(VLOOKUP(A:A,'2025 CEP List'!A:G,7,FALSE),0)</f>
        <v>0</v>
      </c>
      <c r="I550" s="91">
        <f>IFERROR(VLOOKUP(A:A,'2026 CEP List'!A:G,7,FALSE),0)</f>
        <v>0.85780000000000001</v>
      </c>
      <c r="J550" s="91">
        <f t="shared" si="42"/>
        <v>0.85780000000000001</v>
      </c>
      <c r="K550" s="91">
        <f t="shared" si="42"/>
        <v>0.85780000000000001</v>
      </c>
      <c r="L550" s="91">
        <f t="shared" si="42"/>
        <v>0.85780000000000001</v>
      </c>
      <c r="M550" s="91">
        <f t="shared" si="42"/>
        <v>0.85780000000000001</v>
      </c>
      <c r="P550" s="72"/>
      <c r="Q550" s="94"/>
    </row>
    <row r="551" spans="1:17" x14ac:dyDescent="0.25">
      <c r="A551" s="39" t="s">
        <v>1224</v>
      </c>
      <c r="B551" s="71" t="s">
        <v>1227</v>
      </c>
      <c r="C551" s="76">
        <v>2023</v>
      </c>
      <c r="D551" s="76" t="str">
        <f t="shared" si="40"/>
        <v>Yes</v>
      </c>
      <c r="E551" s="91">
        <v>0</v>
      </c>
      <c r="F551" s="91">
        <f>IFERROR(VLOOKUP(A:A,'2023 CEP List'!A:G,7,FALSE),0)</f>
        <v>0</v>
      </c>
      <c r="G551" s="91">
        <f>IFERROR(VLOOKUP(A:A,'2024 CEP List'!A:G,7,FALSE),0)</f>
        <v>0</v>
      </c>
      <c r="H551" s="91">
        <f>IFERROR(VLOOKUP(A:A,'2025 CEP List'!A:G,7,FALSE),0)</f>
        <v>0</v>
      </c>
      <c r="I551" s="91">
        <f>IFERROR(VLOOKUP(A:A,'2026 CEP List'!A:G,7,FALSE),0)</f>
        <v>0.87190000000000001</v>
      </c>
      <c r="J551" s="91">
        <f t="shared" si="42"/>
        <v>0.87190000000000001</v>
      </c>
      <c r="K551" s="91">
        <f t="shared" si="42"/>
        <v>0.87190000000000001</v>
      </c>
      <c r="L551" s="91">
        <f t="shared" si="42"/>
        <v>0.87190000000000001</v>
      </c>
      <c r="M551" s="91">
        <f t="shared" si="42"/>
        <v>0.87190000000000001</v>
      </c>
      <c r="P551" s="72"/>
      <c r="Q551" s="94"/>
    </row>
    <row r="552" spans="1:17" x14ac:dyDescent="0.25">
      <c r="A552" s="39" t="s">
        <v>1225</v>
      </c>
      <c r="B552" s="71" t="s">
        <v>1228</v>
      </c>
      <c r="D552" s="76" t="str">
        <f t="shared" si="40"/>
        <v>No</v>
      </c>
      <c r="E552" s="91">
        <v>0</v>
      </c>
      <c r="F552" s="91">
        <f>IFERROR(VLOOKUP(A:A,'2023 CEP List'!A:G,7,FALSE),0)</f>
        <v>0</v>
      </c>
      <c r="G552" s="91">
        <f>IFERROR(VLOOKUP(A:A,'2024 CEP List'!A:G,7,FALSE),0)</f>
        <v>0</v>
      </c>
      <c r="H552" s="91">
        <f>IFERROR(VLOOKUP(A:A,'2025 CEP List'!A:G,7,FALSE),0)</f>
        <v>0</v>
      </c>
      <c r="I552" s="91">
        <f>IFERROR(VLOOKUP(A:A,'2026 CEP List'!A:G,7,FALSE),0)</f>
        <v>0</v>
      </c>
      <c r="J552" s="91">
        <f t="shared" si="42"/>
        <v>0</v>
      </c>
      <c r="K552" s="91">
        <f t="shared" si="42"/>
        <v>0</v>
      </c>
      <c r="L552" s="91">
        <f t="shared" si="42"/>
        <v>0</v>
      </c>
      <c r="M552" s="91">
        <f t="shared" si="42"/>
        <v>0</v>
      </c>
      <c r="P552" s="72"/>
      <c r="Q552" s="94"/>
    </row>
    <row r="553" spans="1:17" x14ac:dyDescent="0.25">
      <c r="A553" s="39" t="s">
        <v>1237</v>
      </c>
      <c r="B553" s="71" t="s">
        <v>1238</v>
      </c>
      <c r="D553" s="76" t="str">
        <f t="shared" si="40"/>
        <v>Yes</v>
      </c>
      <c r="E553" s="91">
        <v>0</v>
      </c>
      <c r="F553" s="91">
        <f>IFERROR(VLOOKUP(A:A,'2023 CEP List'!A:G,7,FALSE),0)</f>
        <v>0.86419999999999997</v>
      </c>
      <c r="G553" s="91">
        <f>IFERROR(VLOOKUP(A:A,'2024 CEP List'!A:G,7,FALSE),0)</f>
        <v>0.86419999999999997</v>
      </c>
      <c r="H553" s="91">
        <f>IFERROR(VLOOKUP(A:A,'2025 CEP List'!A:G,7,FALSE),0)</f>
        <v>0.86419999999999997</v>
      </c>
      <c r="I553" s="91">
        <f>IFERROR(VLOOKUP(A:A,'2026 CEP List'!A:G,7,FALSE),0)</f>
        <v>0.86419999999999997</v>
      </c>
      <c r="J553" s="91">
        <f t="shared" si="42"/>
        <v>0.86419999999999997</v>
      </c>
      <c r="K553" s="91">
        <f t="shared" si="42"/>
        <v>0.86419999999999997</v>
      </c>
      <c r="L553" s="91">
        <f t="shared" si="42"/>
        <v>0.86419999999999997</v>
      </c>
      <c r="M553" s="91">
        <f t="shared" si="42"/>
        <v>0.86419999999999997</v>
      </c>
      <c r="P553" s="72"/>
      <c r="Q553" s="94"/>
    </row>
    <row r="554" spans="1:17" x14ac:dyDescent="0.25">
      <c r="A554" s="39" t="s">
        <v>1243</v>
      </c>
      <c r="B554" s="71" t="s">
        <v>1244</v>
      </c>
      <c r="D554" s="76" t="str">
        <f t="shared" si="40"/>
        <v>No</v>
      </c>
      <c r="E554" s="91">
        <v>0</v>
      </c>
      <c r="F554" s="91">
        <f>IFERROR(VLOOKUP(A:A,'2023 CEP List'!A:G,7,FALSE),0)</f>
        <v>0</v>
      </c>
      <c r="G554" s="91">
        <v>0.57140000000000002</v>
      </c>
      <c r="H554" s="91">
        <f>IFERROR(VLOOKUP(A:A,'2025 CEP List'!A:G,7,FALSE),0)</f>
        <v>0.57140000000000002</v>
      </c>
      <c r="I554" s="91">
        <f>IFERROR(VLOOKUP(A:A,'2026 CEP List'!A:G,7,FALSE),0)</f>
        <v>0</v>
      </c>
      <c r="J554" s="91">
        <f t="shared" si="42"/>
        <v>0</v>
      </c>
      <c r="K554" s="91">
        <f t="shared" si="42"/>
        <v>0</v>
      </c>
      <c r="L554" s="91">
        <f t="shared" si="42"/>
        <v>0</v>
      </c>
      <c r="M554" s="91">
        <f t="shared" si="42"/>
        <v>0</v>
      </c>
      <c r="P554" s="72"/>
      <c r="Q554" s="94"/>
    </row>
    <row r="555" spans="1:17" x14ac:dyDescent="0.25">
      <c r="A555" s="39" t="s">
        <v>1251</v>
      </c>
      <c r="B555" s="71" t="s">
        <v>1250</v>
      </c>
      <c r="D555" s="76" t="str">
        <f t="shared" si="40"/>
        <v>Yes</v>
      </c>
      <c r="E555" s="91">
        <v>0</v>
      </c>
      <c r="F555" s="91">
        <f>IFERROR(VLOOKUP(A:A,'2023 CEP List'!A:G,7,FALSE),0)</f>
        <v>0</v>
      </c>
      <c r="G555" s="91">
        <f>IFERROR(VLOOKUP(A:A,'2024 CEP List'!A:G,7,FALSE),0)</f>
        <v>0</v>
      </c>
      <c r="H555" s="91">
        <f>IFERROR(VLOOKUP(A:A,'2025 CEP List'!A:G,7,FALSE),0)</f>
        <v>0</v>
      </c>
      <c r="I555" s="91">
        <f>IFERROR(VLOOKUP(A:A,'2026 CEP List'!A:G,7,FALSE),0)</f>
        <v>1.7903</v>
      </c>
      <c r="J555" s="91">
        <f t="shared" si="42"/>
        <v>1.7903</v>
      </c>
      <c r="K555" s="91">
        <f t="shared" si="42"/>
        <v>1.7903</v>
      </c>
      <c r="L555" s="91">
        <f t="shared" si="42"/>
        <v>1.7903</v>
      </c>
      <c r="M555" s="91">
        <f t="shared" si="42"/>
        <v>1.7903</v>
      </c>
      <c r="P555" s="72"/>
      <c r="Q555" s="94"/>
    </row>
    <row r="556" spans="1:17" x14ac:dyDescent="0.25">
      <c r="A556" s="39" t="s">
        <v>1267</v>
      </c>
      <c r="B556" s="71" t="s">
        <v>1268</v>
      </c>
      <c r="D556" s="76" t="str">
        <f t="shared" si="40"/>
        <v>No</v>
      </c>
      <c r="E556" s="91"/>
      <c r="F556" s="91"/>
      <c r="G556" s="91"/>
      <c r="H556" s="91"/>
      <c r="I556" s="91">
        <f>IFERROR(VLOOKUP(A:A,'2026 CEP List'!A:G,7,FALSE),0)</f>
        <v>0</v>
      </c>
      <c r="J556" s="91">
        <f t="shared" ref="J556:J557" si="43">I556</f>
        <v>0</v>
      </c>
      <c r="K556" s="91">
        <f t="shared" ref="K556:K557" si="44">J556</f>
        <v>0</v>
      </c>
      <c r="L556" s="91">
        <f t="shared" ref="L556:L557" si="45">K556</f>
        <v>0</v>
      </c>
      <c r="M556" s="91">
        <f t="shared" ref="M556:M557" si="46">L556</f>
        <v>0</v>
      </c>
      <c r="P556" s="72"/>
      <c r="Q556" s="94"/>
    </row>
    <row r="557" spans="1:17" x14ac:dyDescent="0.25">
      <c r="A557" s="39" t="s">
        <v>496</v>
      </c>
      <c r="B557" s="71" t="s">
        <v>1135</v>
      </c>
      <c r="D557" s="76" t="str">
        <f t="shared" si="40"/>
        <v>No</v>
      </c>
      <c r="E557" s="91">
        <v>0</v>
      </c>
      <c r="F557" s="91">
        <f>IFERROR(VLOOKUP(A:A,'2023 CEP List'!A:G,7,FALSE),0)</f>
        <v>0</v>
      </c>
      <c r="G557" s="91">
        <f>IFERROR(VLOOKUP(A:A,'2024 CEP List'!A:G,7,FALSE),0)</f>
        <v>0</v>
      </c>
      <c r="H557" s="91">
        <f>IFERROR(VLOOKUP(A:A,'2025 CEP List'!A:G,7,FALSE),0)</f>
        <v>0</v>
      </c>
      <c r="I557" s="91">
        <f>IFERROR(VLOOKUP(A:A,'2026 CEP List'!A:G,7,FALSE),0)</f>
        <v>0</v>
      </c>
      <c r="J557" s="91">
        <f t="shared" si="43"/>
        <v>0</v>
      </c>
      <c r="K557" s="91">
        <f t="shared" si="44"/>
        <v>0</v>
      </c>
      <c r="L557" s="91">
        <f t="shared" si="45"/>
        <v>0</v>
      </c>
      <c r="M557" s="91">
        <f t="shared" si="46"/>
        <v>0</v>
      </c>
      <c r="P557" s="72"/>
      <c r="Q557" s="94"/>
    </row>
    <row r="562" ht="15.75" customHeight="1" x14ac:dyDescent="0.25"/>
  </sheetData>
  <sortState xmlns:xlrd2="http://schemas.microsoft.com/office/spreadsheetml/2017/richdata2" ref="A2:LO561">
    <sortCondition ref="A2:A56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6A2F8-2D70-4897-84DE-92D3E02E5FAF}">
  <dimension ref="A1:G140"/>
  <sheetViews>
    <sheetView topLeftCell="A115" workbookViewId="0">
      <selection activeCell="A115" sqref="A1:A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0</v>
      </c>
      <c r="E2" s="71">
        <v>203.38910000000001</v>
      </c>
      <c r="F2" s="71">
        <v>119.97</v>
      </c>
      <c r="G2" s="72">
        <v>0.58989999999999998</v>
      </c>
    </row>
    <row r="3" spans="1:7" x14ac:dyDescent="0.25">
      <c r="A3" s="71" t="s">
        <v>19</v>
      </c>
      <c r="B3" s="71" t="s">
        <v>583</v>
      </c>
      <c r="C3" s="71">
        <v>2026</v>
      </c>
      <c r="D3" s="71">
        <v>0</v>
      </c>
      <c r="E3" s="71">
        <v>500.95</v>
      </c>
      <c r="F3" s="71">
        <v>266.51</v>
      </c>
      <c r="G3" s="72">
        <v>0.53200000000000003</v>
      </c>
    </row>
    <row r="4" spans="1:7" x14ac:dyDescent="0.25">
      <c r="A4" s="71" t="s">
        <v>20</v>
      </c>
      <c r="B4" s="71" t="s">
        <v>584</v>
      </c>
      <c r="C4" s="71">
        <v>2015</v>
      </c>
      <c r="D4" s="71">
        <v>0</v>
      </c>
      <c r="E4" s="73">
        <v>2133.8137999999999</v>
      </c>
      <c r="F4" s="73">
        <v>1312.08</v>
      </c>
      <c r="G4" s="72">
        <v>0.6149</v>
      </c>
    </row>
    <row r="5" spans="1:7" x14ac:dyDescent="0.25">
      <c r="A5" s="71" t="s">
        <v>23</v>
      </c>
      <c r="B5" s="71" t="s">
        <v>587</v>
      </c>
      <c r="C5" s="71">
        <v>2026</v>
      </c>
      <c r="D5" s="71">
        <v>0</v>
      </c>
      <c r="E5" s="71">
        <v>304.37599999999998</v>
      </c>
      <c r="F5" s="71">
        <v>237</v>
      </c>
      <c r="G5" s="72">
        <v>0.77859999999999996</v>
      </c>
    </row>
    <row r="6" spans="1:7" x14ac:dyDescent="0.25">
      <c r="A6" s="71" t="s">
        <v>498</v>
      </c>
      <c r="B6" s="71" t="s">
        <v>590</v>
      </c>
      <c r="C6" s="71">
        <v>2015</v>
      </c>
      <c r="D6" s="71">
        <v>0</v>
      </c>
      <c r="E6" s="71">
        <v>168.637</v>
      </c>
      <c r="F6" s="71">
        <v>116.52</v>
      </c>
      <c r="G6" s="72">
        <v>0.69099999999999995</v>
      </c>
    </row>
    <row r="7" spans="1:7" x14ac:dyDescent="0.25">
      <c r="A7" s="71" t="s">
        <v>36</v>
      </c>
      <c r="B7" s="71" t="s">
        <v>602</v>
      </c>
      <c r="C7" s="71">
        <v>2023</v>
      </c>
      <c r="D7" s="71">
        <v>0</v>
      </c>
      <c r="E7" s="71">
        <v>466.45940000000002</v>
      </c>
      <c r="F7" s="71">
        <v>495.16</v>
      </c>
      <c r="G7" s="72">
        <v>1.0615000000000001</v>
      </c>
    </row>
    <row r="8" spans="1:7" x14ac:dyDescent="0.25">
      <c r="A8" s="71" t="s">
        <v>37</v>
      </c>
      <c r="B8" s="71" t="s">
        <v>603</v>
      </c>
      <c r="C8" s="71">
        <v>2015</v>
      </c>
      <c r="D8" s="71">
        <v>0</v>
      </c>
      <c r="E8" s="73">
        <v>1181.8003000000001</v>
      </c>
      <c r="F8" s="71">
        <v>872.93</v>
      </c>
      <c r="G8" s="72">
        <v>0.73860000000000003</v>
      </c>
    </row>
    <row r="9" spans="1:7" x14ac:dyDescent="0.25">
      <c r="A9" s="71" t="s">
        <v>41</v>
      </c>
      <c r="B9" s="71" t="s">
        <v>607</v>
      </c>
      <c r="C9" s="71">
        <v>2020</v>
      </c>
      <c r="D9" s="71">
        <v>0</v>
      </c>
      <c r="E9" s="71">
        <v>231.44390000000001</v>
      </c>
      <c r="F9" s="71">
        <v>156</v>
      </c>
      <c r="G9" s="72">
        <v>0.67400000000000004</v>
      </c>
    </row>
    <row r="10" spans="1:7" x14ac:dyDescent="0.25">
      <c r="A10" s="71" t="s">
        <v>48</v>
      </c>
      <c r="B10" s="71" t="s">
        <v>614</v>
      </c>
      <c r="C10" s="71">
        <v>2023</v>
      </c>
      <c r="D10" s="71">
        <v>0</v>
      </c>
      <c r="E10" s="73">
        <v>15870.509</v>
      </c>
      <c r="F10" s="73">
        <v>7737.07</v>
      </c>
      <c r="G10" s="72">
        <v>0.48749999999999999</v>
      </c>
    </row>
    <row r="11" spans="1:7" x14ac:dyDescent="0.25">
      <c r="A11" s="71" t="s">
        <v>52</v>
      </c>
      <c r="B11" s="71" t="s">
        <v>618</v>
      </c>
      <c r="C11" s="71">
        <v>2017</v>
      </c>
      <c r="D11" s="71">
        <v>0</v>
      </c>
      <c r="E11" s="73">
        <v>10539.116400000001</v>
      </c>
      <c r="F11" s="73">
        <v>6942.25</v>
      </c>
      <c r="G11" s="72">
        <v>0.65869999999999995</v>
      </c>
    </row>
    <row r="12" spans="1:7" x14ac:dyDescent="0.25">
      <c r="A12" s="71" t="s">
        <v>54</v>
      </c>
      <c r="B12" s="71" t="s">
        <v>620</v>
      </c>
      <c r="C12" s="71">
        <v>2018</v>
      </c>
      <c r="D12" s="71">
        <v>0</v>
      </c>
      <c r="E12" s="73">
        <v>4681.0626000000002</v>
      </c>
      <c r="F12" s="73">
        <v>3304.3</v>
      </c>
      <c r="G12" s="72">
        <v>0.70589999999999997</v>
      </c>
    </row>
    <row r="13" spans="1:7" x14ac:dyDescent="0.25">
      <c r="A13" s="71" t="s">
        <v>55</v>
      </c>
      <c r="B13" s="71" t="s">
        <v>621</v>
      </c>
      <c r="C13" s="71">
        <v>2026</v>
      </c>
      <c r="D13" s="71">
        <v>0</v>
      </c>
      <c r="E13" s="71">
        <v>700.98130000000003</v>
      </c>
      <c r="F13" s="71">
        <v>462</v>
      </c>
      <c r="G13" s="72">
        <v>0.65910000000000002</v>
      </c>
    </row>
    <row r="14" spans="1:7" x14ac:dyDescent="0.25">
      <c r="A14" s="71" t="s">
        <v>500</v>
      </c>
      <c r="B14" s="71" t="s">
        <v>624</v>
      </c>
      <c r="C14" s="71">
        <v>2026</v>
      </c>
      <c r="D14" s="71">
        <v>0</v>
      </c>
      <c r="E14" s="71">
        <v>30.626200000000001</v>
      </c>
      <c r="F14" s="71">
        <v>13</v>
      </c>
      <c r="G14" s="72">
        <v>0.42449999999999999</v>
      </c>
    </row>
    <row r="15" spans="1:7" x14ac:dyDescent="0.25">
      <c r="A15" s="71" t="s">
        <v>66</v>
      </c>
      <c r="B15" s="71" t="s">
        <v>636</v>
      </c>
      <c r="C15" s="71">
        <v>2024</v>
      </c>
      <c r="D15" s="71">
        <v>0</v>
      </c>
      <c r="E15" s="71">
        <v>182.61689999999999</v>
      </c>
      <c r="F15" s="71">
        <v>125</v>
      </c>
      <c r="G15" s="72">
        <v>0.6845</v>
      </c>
    </row>
    <row r="16" spans="1:7" x14ac:dyDescent="0.25">
      <c r="A16" s="71" t="s">
        <v>71</v>
      </c>
      <c r="B16" s="71" t="s">
        <v>641</v>
      </c>
      <c r="C16" s="71">
        <v>2019</v>
      </c>
      <c r="D16" s="71">
        <v>0</v>
      </c>
      <c r="E16" s="73">
        <v>3708.6869000000002</v>
      </c>
      <c r="F16" s="73">
        <v>2510.92</v>
      </c>
      <c r="G16" s="72">
        <v>0.67700000000000005</v>
      </c>
    </row>
    <row r="17" spans="1:7" x14ac:dyDescent="0.25">
      <c r="A17" s="71" t="s">
        <v>72</v>
      </c>
      <c r="B17" s="71" t="s">
        <v>643</v>
      </c>
      <c r="C17" s="71">
        <v>2026</v>
      </c>
      <c r="D17" s="71">
        <v>0</v>
      </c>
      <c r="E17" s="71">
        <v>88.535499999999999</v>
      </c>
      <c r="F17" s="71">
        <v>48.5</v>
      </c>
      <c r="G17" s="72">
        <v>0.54779999999999995</v>
      </c>
    </row>
    <row r="18" spans="1:7" x14ac:dyDescent="0.25">
      <c r="A18" s="71" t="s">
        <v>74</v>
      </c>
      <c r="B18" s="71" t="s">
        <v>645</v>
      </c>
      <c r="C18" s="71">
        <v>2018</v>
      </c>
      <c r="D18" s="71">
        <v>0</v>
      </c>
      <c r="E18" s="71">
        <v>56.2834</v>
      </c>
      <c r="F18" s="71">
        <v>47</v>
      </c>
      <c r="G18" s="72">
        <v>0.83509999999999995</v>
      </c>
    </row>
    <row r="19" spans="1:7" x14ac:dyDescent="0.25">
      <c r="A19" s="71" t="s">
        <v>89</v>
      </c>
      <c r="B19" s="71" t="s">
        <v>662</v>
      </c>
      <c r="C19" s="71">
        <v>2020</v>
      </c>
      <c r="D19" s="71">
        <v>0</v>
      </c>
      <c r="E19" s="73">
        <v>1099.8910000000001</v>
      </c>
      <c r="F19" s="71">
        <v>615</v>
      </c>
      <c r="G19" s="72">
        <v>0.55910000000000004</v>
      </c>
    </row>
    <row r="20" spans="1:7" x14ac:dyDescent="0.25">
      <c r="A20" s="71" t="s">
        <v>113</v>
      </c>
      <c r="B20" s="71" t="s">
        <v>687</v>
      </c>
      <c r="C20" s="71">
        <v>2016</v>
      </c>
      <c r="D20" s="71">
        <v>0</v>
      </c>
      <c r="E20" s="73">
        <v>8120.2380000000003</v>
      </c>
      <c r="F20" s="73">
        <v>4784.1899999999996</v>
      </c>
      <c r="G20" s="72">
        <v>0.58919999999999995</v>
      </c>
    </row>
    <row r="21" spans="1:7" x14ac:dyDescent="0.25">
      <c r="A21" s="71" t="s">
        <v>114</v>
      </c>
      <c r="B21" s="71" t="s">
        <v>689</v>
      </c>
      <c r="C21" s="71">
        <v>2020</v>
      </c>
      <c r="D21" s="71">
        <v>0</v>
      </c>
      <c r="E21" s="71">
        <v>85.945800000000006</v>
      </c>
      <c r="F21" s="71">
        <v>89</v>
      </c>
      <c r="G21" s="72">
        <v>1.0355000000000001</v>
      </c>
    </row>
    <row r="22" spans="1:7" x14ac:dyDescent="0.25">
      <c r="A22" s="71" t="s">
        <v>118</v>
      </c>
      <c r="B22" s="71" t="s">
        <v>693</v>
      </c>
      <c r="C22" s="71">
        <v>2015</v>
      </c>
      <c r="D22" s="71">
        <v>0</v>
      </c>
      <c r="E22" s="73">
        <v>1391.9684</v>
      </c>
      <c r="F22" s="71">
        <v>792.1</v>
      </c>
      <c r="G22" s="72">
        <v>0.56910000000000005</v>
      </c>
    </row>
    <row r="23" spans="1:7" x14ac:dyDescent="0.25">
      <c r="A23" s="71" t="s">
        <v>119</v>
      </c>
      <c r="B23" s="71" t="s">
        <v>694</v>
      </c>
      <c r="C23" s="71">
        <v>2024</v>
      </c>
      <c r="D23" s="71">
        <v>0</v>
      </c>
      <c r="E23" s="71">
        <v>753.26210000000003</v>
      </c>
      <c r="F23" s="71">
        <v>407</v>
      </c>
      <c r="G23" s="72">
        <v>0.5403</v>
      </c>
    </row>
    <row r="24" spans="1:7" x14ac:dyDescent="0.25">
      <c r="A24" s="71" t="s">
        <v>129</v>
      </c>
      <c r="B24" s="71" t="s">
        <v>704</v>
      </c>
      <c r="C24" s="71">
        <v>2019</v>
      </c>
      <c r="D24" s="71">
        <v>0</v>
      </c>
      <c r="E24" s="71">
        <v>74.837599999999995</v>
      </c>
      <c r="F24" s="71">
        <v>59</v>
      </c>
      <c r="G24" s="72">
        <v>0.78839999999999999</v>
      </c>
    </row>
    <row r="25" spans="1:7" x14ac:dyDescent="0.25">
      <c r="A25" s="71" t="s">
        <v>136</v>
      </c>
      <c r="B25" s="71" t="s">
        <v>711</v>
      </c>
      <c r="C25" s="71">
        <v>2023</v>
      </c>
      <c r="D25" s="71">
        <v>0</v>
      </c>
      <c r="E25" s="71">
        <v>947.68460000000005</v>
      </c>
      <c r="F25" s="71">
        <v>540</v>
      </c>
      <c r="G25" s="72">
        <v>0.56979999999999997</v>
      </c>
    </row>
    <row r="26" spans="1:7" x14ac:dyDescent="0.25">
      <c r="A26" s="71" t="s">
        <v>138</v>
      </c>
      <c r="B26" s="71" t="s">
        <v>719</v>
      </c>
      <c r="C26" s="71">
        <v>2015</v>
      </c>
      <c r="D26" s="71">
        <v>0</v>
      </c>
      <c r="E26" s="71">
        <v>887.86350000000004</v>
      </c>
      <c r="F26" s="71">
        <v>697.45</v>
      </c>
      <c r="G26" s="72">
        <v>0.78549999999999998</v>
      </c>
    </row>
    <row r="27" spans="1:7" x14ac:dyDescent="0.25">
      <c r="A27" s="71" t="s">
        <v>139</v>
      </c>
      <c r="B27" s="71" t="s">
        <v>720</v>
      </c>
      <c r="C27" s="71">
        <v>2024</v>
      </c>
      <c r="D27" s="71">
        <v>0</v>
      </c>
      <c r="E27" s="71">
        <v>489.53750000000002</v>
      </c>
      <c r="F27" s="71">
        <v>315</v>
      </c>
      <c r="G27" s="72">
        <v>0.64349999999999996</v>
      </c>
    </row>
    <row r="28" spans="1:7" x14ac:dyDescent="0.25">
      <c r="A28" s="71" t="s">
        <v>140</v>
      </c>
      <c r="B28" s="71" t="s">
        <v>721</v>
      </c>
      <c r="C28" s="71">
        <v>2015</v>
      </c>
      <c r="D28" s="71">
        <v>0</v>
      </c>
      <c r="E28" s="71">
        <v>530.15070000000003</v>
      </c>
      <c r="F28" s="71">
        <v>338</v>
      </c>
      <c r="G28" s="72">
        <v>0.63759999999999994</v>
      </c>
    </row>
    <row r="29" spans="1:7" x14ac:dyDescent="0.25">
      <c r="A29" s="71" t="s">
        <v>141</v>
      </c>
      <c r="B29" s="71" t="s">
        <v>722</v>
      </c>
      <c r="C29" s="71">
        <v>2016</v>
      </c>
      <c r="D29" s="71">
        <v>0</v>
      </c>
      <c r="E29" s="71">
        <v>296.16430000000003</v>
      </c>
      <c r="F29" s="71">
        <v>257</v>
      </c>
      <c r="G29" s="72">
        <v>0.86780000000000002</v>
      </c>
    </row>
    <row r="30" spans="1:7" x14ac:dyDescent="0.25">
      <c r="A30" s="71" t="s">
        <v>142</v>
      </c>
      <c r="B30" s="71" t="s">
        <v>723</v>
      </c>
      <c r="C30" s="71">
        <v>2023</v>
      </c>
      <c r="D30" s="71">
        <v>0</v>
      </c>
      <c r="E30" s="71">
        <v>620.58339999999998</v>
      </c>
      <c r="F30" s="71">
        <v>278</v>
      </c>
      <c r="G30" s="72">
        <v>0.73040000000000005</v>
      </c>
    </row>
    <row r="31" spans="1:7" x14ac:dyDescent="0.25">
      <c r="A31" s="71" t="s">
        <v>143</v>
      </c>
      <c r="B31" s="71" t="s">
        <v>724</v>
      </c>
      <c r="C31" s="71">
        <v>2015</v>
      </c>
      <c r="D31" s="71">
        <v>0</v>
      </c>
      <c r="E31" s="71">
        <v>297.18490000000003</v>
      </c>
      <c r="F31" s="71">
        <v>263</v>
      </c>
      <c r="G31" s="72">
        <v>0.88500000000000001</v>
      </c>
    </row>
    <row r="32" spans="1:7" x14ac:dyDescent="0.25">
      <c r="A32" s="71" t="s">
        <v>144</v>
      </c>
      <c r="B32" s="71" t="s">
        <v>725</v>
      </c>
      <c r="C32" s="71">
        <v>2021</v>
      </c>
      <c r="D32" s="71">
        <v>0</v>
      </c>
      <c r="E32" s="73">
        <v>1736.6042</v>
      </c>
      <c r="F32" s="73">
        <v>1403</v>
      </c>
      <c r="G32" s="72">
        <v>0.80789999999999995</v>
      </c>
    </row>
    <row r="33" spans="1:7" x14ac:dyDescent="0.25">
      <c r="A33" s="71" t="s">
        <v>151</v>
      </c>
      <c r="B33" s="71" t="s">
        <v>736</v>
      </c>
      <c r="C33" s="71">
        <v>2025</v>
      </c>
      <c r="D33" s="71">
        <v>0</v>
      </c>
      <c r="E33" s="73">
        <v>1543.7838999999999</v>
      </c>
      <c r="F33" s="71">
        <v>694</v>
      </c>
      <c r="G33" s="72">
        <v>0.44950000000000001</v>
      </c>
    </row>
    <row r="34" spans="1:7" x14ac:dyDescent="0.25">
      <c r="A34" s="71" t="s">
        <v>159</v>
      </c>
      <c r="B34" s="71" t="s">
        <v>744</v>
      </c>
      <c r="C34" s="71">
        <v>2026</v>
      </c>
      <c r="D34" s="71">
        <v>0</v>
      </c>
      <c r="E34" s="71">
        <v>265.88459999999998</v>
      </c>
      <c r="F34" s="71">
        <v>117.63</v>
      </c>
      <c r="G34" s="72">
        <v>0.44240000000000002</v>
      </c>
    </row>
    <row r="35" spans="1:7" x14ac:dyDescent="0.25">
      <c r="A35" s="71" t="s">
        <v>520</v>
      </c>
      <c r="B35" s="71" t="s">
        <v>750</v>
      </c>
      <c r="C35" s="71">
        <v>2023</v>
      </c>
      <c r="D35" s="71">
        <v>0</v>
      </c>
      <c r="E35" s="71">
        <v>44.167099999999998</v>
      </c>
      <c r="F35" s="71">
        <v>34</v>
      </c>
      <c r="G35" s="72">
        <v>0.76980000000000004</v>
      </c>
    </row>
    <row r="36" spans="1:7" x14ac:dyDescent="0.25">
      <c r="A36" s="71" t="s">
        <v>167</v>
      </c>
      <c r="B36" s="71" t="s">
        <v>755</v>
      </c>
      <c r="C36" s="71">
        <v>2026</v>
      </c>
      <c r="D36" s="71">
        <v>0</v>
      </c>
      <c r="E36" s="71">
        <v>680.23749999999995</v>
      </c>
      <c r="F36" s="71">
        <v>348.05</v>
      </c>
      <c r="G36" s="72">
        <v>0.51170000000000004</v>
      </c>
    </row>
    <row r="37" spans="1:7" x14ac:dyDescent="0.25">
      <c r="A37" s="71" t="s">
        <v>170</v>
      </c>
      <c r="B37" s="71" t="s">
        <v>758</v>
      </c>
      <c r="C37" s="71">
        <v>2025</v>
      </c>
      <c r="D37" s="71">
        <v>0</v>
      </c>
      <c r="E37" s="71">
        <v>62.657899999999998</v>
      </c>
      <c r="F37" s="71">
        <v>53.5</v>
      </c>
      <c r="G37" s="72">
        <v>0.8538</v>
      </c>
    </row>
    <row r="38" spans="1:7" x14ac:dyDescent="0.25">
      <c r="A38" s="71" t="s">
        <v>172</v>
      </c>
      <c r="B38" s="71" t="s">
        <v>761</v>
      </c>
      <c r="C38" s="71">
        <v>2025</v>
      </c>
      <c r="D38" s="71">
        <v>0</v>
      </c>
      <c r="E38" s="71">
        <v>77.082400000000007</v>
      </c>
      <c r="F38" s="71">
        <v>50</v>
      </c>
      <c r="G38" s="72">
        <v>0.64870000000000005</v>
      </c>
    </row>
    <row r="39" spans="1:7" x14ac:dyDescent="0.25">
      <c r="A39" s="71" t="s">
        <v>524</v>
      </c>
      <c r="B39" s="71" t="s">
        <v>762</v>
      </c>
      <c r="C39" s="71">
        <v>2015</v>
      </c>
      <c r="D39" s="71">
        <v>0</v>
      </c>
      <c r="E39" s="71">
        <v>122.3836</v>
      </c>
      <c r="F39" s="71">
        <v>72</v>
      </c>
      <c r="G39" s="72">
        <v>0.58830000000000005</v>
      </c>
    </row>
    <row r="40" spans="1:7" x14ac:dyDescent="0.25">
      <c r="A40" s="71" t="s">
        <v>178</v>
      </c>
      <c r="B40" s="71" t="s">
        <v>769</v>
      </c>
      <c r="C40" s="71">
        <v>2023</v>
      </c>
      <c r="D40" s="71">
        <v>0</v>
      </c>
      <c r="E40" s="71">
        <v>238.65530000000001</v>
      </c>
      <c r="F40" s="71">
        <v>117</v>
      </c>
      <c r="G40" s="72">
        <v>0.49020000000000002</v>
      </c>
    </row>
    <row r="41" spans="1:7" x14ac:dyDescent="0.25">
      <c r="A41" s="71" t="s">
        <v>179</v>
      </c>
      <c r="B41" s="71" t="s">
        <v>770</v>
      </c>
      <c r="C41" s="71">
        <v>2020</v>
      </c>
      <c r="D41" s="71">
        <v>0</v>
      </c>
      <c r="E41" s="71">
        <v>70.546599999999998</v>
      </c>
      <c r="F41" s="71">
        <v>59</v>
      </c>
      <c r="G41" s="72">
        <v>0.83630000000000004</v>
      </c>
    </row>
    <row r="42" spans="1:7" x14ac:dyDescent="0.25">
      <c r="A42" s="71" t="s">
        <v>528</v>
      </c>
      <c r="B42" s="71" t="s">
        <v>781</v>
      </c>
      <c r="C42" s="71">
        <v>2026</v>
      </c>
      <c r="D42" s="71">
        <v>0</v>
      </c>
      <c r="E42" s="71">
        <v>298.1001</v>
      </c>
      <c r="F42" s="71">
        <v>159.77000000000001</v>
      </c>
      <c r="G42" s="72">
        <v>0.53600000000000003</v>
      </c>
    </row>
    <row r="43" spans="1:7" x14ac:dyDescent="0.25">
      <c r="A43" s="71" t="s">
        <v>189</v>
      </c>
      <c r="B43" s="71" t="s">
        <v>785</v>
      </c>
      <c r="C43" s="71">
        <v>2021</v>
      </c>
      <c r="D43" s="71">
        <v>0</v>
      </c>
      <c r="E43" s="71">
        <v>830.27459999999996</v>
      </c>
      <c r="F43" s="71">
        <v>526.42999999999995</v>
      </c>
      <c r="G43" s="72">
        <v>0.63400000000000001</v>
      </c>
    </row>
    <row r="44" spans="1:7" x14ac:dyDescent="0.25">
      <c r="A44" s="71" t="s">
        <v>531</v>
      </c>
      <c r="B44" s="71" t="s">
        <v>786</v>
      </c>
      <c r="C44" s="71">
        <v>2024</v>
      </c>
      <c r="D44" s="71">
        <v>0</v>
      </c>
      <c r="E44" s="71">
        <v>130.98609999999999</v>
      </c>
      <c r="F44" s="71">
        <v>83</v>
      </c>
      <c r="G44" s="72">
        <v>0.63370000000000004</v>
      </c>
    </row>
    <row r="45" spans="1:7" x14ac:dyDescent="0.25">
      <c r="A45" s="71" t="s">
        <v>196</v>
      </c>
      <c r="B45" s="71" t="s">
        <v>793</v>
      </c>
      <c r="C45" s="71">
        <v>2015</v>
      </c>
      <c r="D45" s="71">
        <v>0</v>
      </c>
      <c r="E45" s="73">
        <v>5739.2909</v>
      </c>
      <c r="F45" s="73">
        <v>5320.31</v>
      </c>
      <c r="G45" s="72">
        <v>0.92700000000000005</v>
      </c>
    </row>
    <row r="46" spans="1:7" x14ac:dyDescent="0.25">
      <c r="A46" s="71" t="s">
        <v>201</v>
      </c>
      <c r="B46" s="71" t="s">
        <v>798</v>
      </c>
      <c r="C46" s="71">
        <v>2023</v>
      </c>
      <c r="D46" s="71">
        <v>0</v>
      </c>
      <c r="E46" s="73">
        <v>11001.0077</v>
      </c>
      <c r="F46" s="73">
        <v>13231</v>
      </c>
      <c r="G46" s="72">
        <v>1.2027000000000001</v>
      </c>
    </row>
    <row r="47" spans="1:7" x14ac:dyDescent="0.25">
      <c r="A47" s="71" t="s">
        <v>202</v>
      </c>
      <c r="B47" s="71" t="s">
        <v>799</v>
      </c>
      <c r="C47" s="71">
        <v>2015</v>
      </c>
      <c r="D47" s="71">
        <v>0</v>
      </c>
      <c r="E47" s="73">
        <v>2209.9431</v>
      </c>
      <c r="F47" s="73">
        <v>1757</v>
      </c>
      <c r="G47" s="72">
        <v>0.79500000000000004</v>
      </c>
    </row>
    <row r="48" spans="1:7" x14ac:dyDescent="0.25">
      <c r="A48" s="71" t="s">
        <v>203</v>
      </c>
      <c r="B48" s="71" t="s">
        <v>800</v>
      </c>
      <c r="C48" s="71">
        <v>2023</v>
      </c>
      <c r="D48" s="71">
        <v>0</v>
      </c>
      <c r="E48" s="73">
        <v>1025.441</v>
      </c>
      <c r="F48" s="71">
        <v>742</v>
      </c>
      <c r="G48" s="72">
        <v>0.72360000000000002</v>
      </c>
    </row>
    <row r="49" spans="1:7" x14ac:dyDescent="0.25">
      <c r="A49" s="71" t="s">
        <v>204</v>
      </c>
      <c r="B49" s="71" t="s">
        <v>1207</v>
      </c>
      <c r="C49" s="71">
        <v>2023</v>
      </c>
      <c r="D49" s="71">
        <v>0</v>
      </c>
      <c r="E49" s="73">
        <v>1281.1721</v>
      </c>
      <c r="F49" s="73">
        <v>1327</v>
      </c>
      <c r="G49" s="72">
        <v>1.0358000000000001</v>
      </c>
    </row>
    <row r="50" spans="1:7" x14ac:dyDescent="0.25">
      <c r="A50" s="71" t="s">
        <v>205</v>
      </c>
      <c r="B50" s="71" t="s">
        <v>802</v>
      </c>
      <c r="C50" s="71">
        <v>2023</v>
      </c>
      <c r="D50" s="71">
        <v>0</v>
      </c>
      <c r="E50" s="71">
        <v>798.74630000000002</v>
      </c>
      <c r="F50" s="71">
        <v>905</v>
      </c>
      <c r="G50" s="72">
        <v>1.133</v>
      </c>
    </row>
    <row r="51" spans="1:7" x14ac:dyDescent="0.25">
      <c r="A51" s="71" t="s">
        <v>206</v>
      </c>
      <c r="B51" s="71" t="s">
        <v>1181</v>
      </c>
      <c r="C51" s="71">
        <v>2015</v>
      </c>
      <c r="D51" s="71">
        <v>0</v>
      </c>
      <c r="E51" s="71">
        <v>237.05449999999999</v>
      </c>
      <c r="F51" s="71">
        <v>233</v>
      </c>
      <c r="G51" s="72">
        <v>0.9829</v>
      </c>
    </row>
    <row r="52" spans="1:7" x14ac:dyDescent="0.25">
      <c r="A52" s="71" t="s">
        <v>207</v>
      </c>
      <c r="B52" s="71" t="s">
        <v>804</v>
      </c>
      <c r="C52" s="71">
        <v>2025</v>
      </c>
      <c r="D52" s="71">
        <v>0</v>
      </c>
      <c r="E52" s="71">
        <v>389.0249</v>
      </c>
      <c r="F52" s="71">
        <v>356</v>
      </c>
      <c r="G52" s="72">
        <v>0.91510000000000002</v>
      </c>
    </row>
    <row r="53" spans="1:7" x14ac:dyDescent="0.25">
      <c r="A53" s="71" t="s">
        <v>208</v>
      </c>
      <c r="B53" s="71" t="s">
        <v>805</v>
      </c>
      <c r="C53" s="71">
        <v>2024</v>
      </c>
      <c r="D53" s="71">
        <v>0</v>
      </c>
      <c r="E53" s="71">
        <v>306.20650000000001</v>
      </c>
      <c r="F53" s="71">
        <v>333</v>
      </c>
      <c r="G53" s="72">
        <v>1.0874999999999999</v>
      </c>
    </row>
    <row r="54" spans="1:7" x14ac:dyDescent="0.25">
      <c r="A54" s="71" t="s">
        <v>210</v>
      </c>
      <c r="B54" s="71" t="s">
        <v>1208</v>
      </c>
      <c r="C54" s="71">
        <v>2015</v>
      </c>
      <c r="D54" s="71">
        <v>0</v>
      </c>
      <c r="E54" s="71">
        <v>583.70150000000001</v>
      </c>
      <c r="F54" s="71">
        <v>562</v>
      </c>
      <c r="G54" s="72">
        <v>0.96279999999999999</v>
      </c>
    </row>
    <row r="55" spans="1:7" x14ac:dyDescent="0.25">
      <c r="A55" s="71" t="s">
        <v>211</v>
      </c>
      <c r="B55" s="71" t="s">
        <v>808</v>
      </c>
      <c r="C55" s="71">
        <v>2015</v>
      </c>
      <c r="D55" s="71">
        <v>125</v>
      </c>
      <c r="E55" s="71">
        <v>71.288899999999998</v>
      </c>
      <c r="F55" s="71">
        <v>73</v>
      </c>
      <c r="G55" s="72">
        <v>1.024</v>
      </c>
    </row>
    <row r="56" spans="1:7" x14ac:dyDescent="0.25">
      <c r="A56" s="71" t="s">
        <v>213</v>
      </c>
      <c r="B56" s="71" t="s">
        <v>810</v>
      </c>
      <c r="C56" s="71">
        <v>2025</v>
      </c>
      <c r="D56" s="71">
        <v>0</v>
      </c>
      <c r="E56" s="71">
        <v>354.23820000000001</v>
      </c>
      <c r="F56" s="71">
        <v>319</v>
      </c>
      <c r="G56" s="72">
        <v>0.90049999999999997</v>
      </c>
    </row>
    <row r="57" spans="1:7" x14ac:dyDescent="0.25">
      <c r="A57" s="71" t="s">
        <v>214</v>
      </c>
      <c r="B57" s="71" t="s">
        <v>1182</v>
      </c>
      <c r="C57" s="71">
        <v>2015</v>
      </c>
      <c r="D57" s="71">
        <v>703</v>
      </c>
      <c r="E57" s="71">
        <v>501.1721</v>
      </c>
      <c r="F57" s="71">
        <v>501</v>
      </c>
      <c r="G57" s="72">
        <v>0.99970000000000003</v>
      </c>
    </row>
    <row r="58" spans="1:7" x14ac:dyDescent="0.25">
      <c r="A58" s="71" t="s">
        <v>215</v>
      </c>
      <c r="B58" s="71" t="s">
        <v>812</v>
      </c>
      <c r="C58" s="71">
        <v>2018</v>
      </c>
      <c r="D58" s="71">
        <v>0</v>
      </c>
      <c r="E58" s="71">
        <v>387.70609999999999</v>
      </c>
      <c r="F58" s="71">
        <v>381</v>
      </c>
      <c r="G58" s="72">
        <v>0.98270000000000002</v>
      </c>
    </row>
    <row r="59" spans="1:7" x14ac:dyDescent="0.25">
      <c r="A59" s="71" t="s">
        <v>218</v>
      </c>
      <c r="B59" s="71" t="s">
        <v>815</v>
      </c>
      <c r="C59" s="71">
        <v>2015</v>
      </c>
      <c r="D59" s="71">
        <v>186</v>
      </c>
      <c r="E59" s="71">
        <v>166.32040000000001</v>
      </c>
      <c r="F59" s="71">
        <v>162.5</v>
      </c>
      <c r="G59" s="72">
        <v>0.97699999999999998</v>
      </c>
    </row>
    <row r="60" spans="1:7" x14ac:dyDescent="0.25">
      <c r="A60" s="71" t="s">
        <v>219</v>
      </c>
      <c r="B60" s="71" t="s">
        <v>816</v>
      </c>
      <c r="C60" s="71">
        <v>2025</v>
      </c>
      <c r="D60" s="71">
        <v>0</v>
      </c>
      <c r="E60" s="71">
        <v>824.84439999999995</v>
      </c>
      <c r="F60" s="71">
        <v>710.19</v>
      </c>
      <c r="G60" s="72">
        <v>0.86099999999999999</v>
      </c>
    </row>
    <row r="61" spans="1:7" x14ac:dyDescent="0.25">
      <c r="A61" s="71" t="s">
        <v>220</v>
      </c>
      <c r="B61" s="71" t="s">
        <v>817</v>
      </c>
      <c r="C61" s="71">
        <v>2023</v>
      </c>
      <c r="D61" s="71">
        <v>84</v>
      </c>
      <c r="E61" s="71">
        <v>98.864699999999999</v>
      </c>
      <c r="F61" s="71">
        <v>115</v>
      </c>
      <c r="G61" s="72">
        <v>1.1632</v>
      </c>
    </row>
    <row r="62" spans="1:7" x14ac:dyDescent="0.25">
      <c r="A62" s="71" t="s">
        <v>222</v>
      </c>
      <c r="B62" s="71" t="s">
        <v>819</v>
      </c>
      <c r="C62" s="71">
        <v>2017</v>
      </c>
      <c r="D62" s="71">
        <v>230</v>
      </c>
      <c r="E62" s="71">
        <v>111.4563</v>
      </c>
      <c r="F62" s="71">
        <v>111</v>
      </c>
      <c r="G62" s="72">
        <v>0.99590000000000001</v>
      </c>
    </row>
    <row r="63" spans="1:7" x14ac:dyDescent="0.25">
      <c r="A63" s="71" t="s">
        <v>1223</v>
      </c>
      <c r="B63" s="71" t="s">
        <v>1226</v>
      </c>
      <c r="C63" s="71">
        <v>2021</v>
      </c>
      <c r="D63" s="71">
        <v>0</v>
      </c>
      <c r="E63" s="71">
        <v>69.801000000000002</v>
      </c>
      <c r="F63" s="71">
        <v>64</v>
      </c>
      <c r="G63" s="72">
        <v>0.91690000000000005</v>
      </c>
    </row>
    <row r="64" spans="1:7" x14ac:dyDescent="0.25">
      <c r="A64" s="71" t="s">
        <v>534</v>
      </c>
      <c r="B64" s="71" t="s">
        <v>848</v>
      </c>
      <c r="C64" s="71">
        <v>2025</v>
      </c>
      <c r="D64" s="71">
        <v>0</v>
      </c>
      <c r="E64" s="71">
        <v>108.952</v>
      </c>
      <c r="F64" s="71">
        <v>70</v>
      </c>
      <c r="G64" s="72">
        <v>0.64249999999999996</v>
      </c>
    </row>
    <row r="65" spans="1:7" x14ac:dyDescent="0.25">
      <c r="A65" s="71" t="s">
        <v>535</v>
      </c>
      <c r="B65" s="71" t="s">
        <v>850</v>
      </c>
      <c r="C65" s="71">
        <v>2024</v>
      </c>
      <c r="D65" s="71">
        <v>0</v>
      </c>
      <c r="E65" s="71">
        <v>593.15279999999996</v>
      </c>
      <c r="F65" s="71">
        <v>357</v>
      </c>
      <c r="G65" s="72">
        <v>0.60189999999999999</v>
      </c>
    </row>
    <row r="66" spans="1:7" x14ac:dyDescent="0.25">
      <c r="A66" s="71" t="s">
        <v>260</v>
      </c>
      <c r="B66" s="71" t="s">
        <v>861</v>
      </c>
      <c r="C66" s="71">
        <v>2026</v>
      </c>
      <c r="D66" s="71">
        <v>0</v>
      </c>
      <c r="E66" s="73">
        <v>1659.4558999999999</v>
      </c>
      <c r="F66" s="73">
        <v>1072.4000000000001</v>
      </c>
      <c r="G66" s="72">
        <v>0.6462</v>
      </c>
    </row>
    <row r="67" spans="1:7" x14ac:dyDescent="0.25">
      <c r="A67" s="71" t="s">
        <v>261</v>
      </c>
      <c r="B67" s="71" t="s">
        <v>862</v>
      </c>
      <c r="C67" s="71">
        <v>2020</v>
      </c>
      <c r="D67" s="71">
        <v>0</v>
      </c>
      <c r="E67" s="71">
        <v>359.00049999999999</v>
      </c>
      <c r="F67" s="71">
        <v>297</v>
      </c>
      <c r="G67" s="72">
        <v>0.82730000000000004</v>
      </c>
    </row>
    <row r="68" spans="1:7" x14ac:dyDescent="0.25">
      <c r="A68" s="71" t="s">
        <v>281</v>
      </c>
      <c r="B68" s="71" t="s">
        <v>884</v>
      </c>
      <c r="C68" s="71">
        <v>2015</v>
      </c>
      <c r="D68" s="71">
        <v>0</v>
      </c>
      <c r="E68" s="71">
        <v>158.38290000000001</v>
      </c>
      <c r="F68" s="71">
        <v>108</v>
      </c>
      <c r="G68" s="72">
        <v>0.68189999999999995</v>
      </c>
    </row>
    <row r="69" spans="1:7" x14ac:dyDescent="0.25">
      <c r="A69" s="71" t="s">
        <v>284</v>
      </c>
      <c r="B69" s="71" t="s">
        <v>887</v>
      </c>
      <c r="C69" s="71">
        <v>2026</v>
      </c>
      <c r="D69" s="71">
        <v>0</v>
      </c>
      <c r="E69" s="71">
        <v>625.36749999999995</v>
      </c>
      <c r="F69" s="71">
        <v>281.32</v>
      </c>
      <c r="G69" s="72">
        <v>0.44979999999999998</v>
      </c>
    </row>
    <row r="70" spans="1:7" x14ac:dyDescent="0.25">
      <c r="A70" s="71" t="s">
        <v>295</v>
      </c>
      <c r="B70" s="71" t="s">
        <v>898</v>
      </c>
      <c r="C70" s="71">
        <v>2020</v>
      </c>
      <c r="D70" s="71">
        <v>0</v>
      </c>
      <c r="E70" s="73">
        <v>1019.8288</v>
      </c>
      <c r="F70" s="71">
        <v>719</v>
      </c>
      <c r="G70" s="72">
        <v>0.70499999999999996</v>
      </c>
    </row>
    <row r="71" spans="1:7" x14ac:dyDescent="0.25">
      <c r="A71" s="71" t="s">
        <v>296</v>
      </c>
      <c r="B71" s="71" t="s">
        <v>899</v>
      </c>
      <c r="C71" s="71">
        <v>2023</v>
      </c>
      <c r="D71" s="71">
        <v>0</v>
      </c>
      <c r="E71" s="71">
        <v>679.79970000000003</v>
      </c>
      <c r="F71" s="71">
        <v>698.15</v>
      </c>
      <c r="G71" s="72">
        <v>1.0269999999999999</v>
      </c>
    </row>
    <row r="72" spans="1:7" x14ac:dyDescent="0.25">
      <c r="A72" s="71" t="s">
        <v>305</v>
      </c>
      <c r="B72" s="71" t="s">
        <v>913</v>
      </c>
      <c r="C72" s="71">
        <v>2015</v>
      </c>
      <c r="D72" s="71">
        <v>0</v>
      </c>
      <c r="E72" s="71">
        <v>557.32410000000004</v>
      </c>
      <c r="F72" s="71">
        <v>427</v>
      </c>
      <c r="G72" s="72">
        <v>0.76619999999999999</v>
      </c>
    </row>
    <row r="73" spans="1:7" x14ac:dyDescent="0.25">
      <c r="A73" s="71" t="s">
        <v>307</v>
      </c>
      <c r="B73" s="71" t="s">
        <v>915</v>
      </c>
      <c r="C73" s="71">
        <v>2026</v>
      </c>
      <c r="D73" s="71">
        <v>0</v>
      </c>
      <c r="E73" s="71">
        <v>142.21960000000001</v>
      </c>
      <c r="F73" s="71">
        <v>88</v>
      </c>
      <c r="G73" s="72">
        <v>0.61880000000000002</v>
      </c>
    </row>
    <row r="74" spans="1:7" x14ac:dyDescent="0.25">
      <c r="A74" s="71" t="s">
        <v>308</v>
      </c>
      <c r="B74" s="71" t="s">
        <v>916</v>
      </c>
      <c r="C74" s="71">
        <v>2019</v>
      </c>
      <c r="D74" s="71">
        <v>0</v>
      </c>
      <c r="E74" s="71">
        <v>636.04399999999998</v>
      </c>
      <c r="F74" s="71">
        <v>452</v>
      </c>
      <c r="G74" s="72">
        <v>0.71060000000000001</v>
      </c>
    </row>
    <row r="75" spans="1:7" x14ac:dyDescent="0.25">
      <c r="A75" s="71" t="s">
        <v>309</v>
      </c>
      <c r="B75" s="71" t="s">
        <v>917</v>
      </c>
      <c r="C75" s="71">
        <v>2015</v>
      </c>
      <c r="D75" s="71">
        <v>0</v>
      </c>
      <c r="E75" s="71">
        <v>269.79669999999999</v>
      </c>
      <c r="F75" s="71">
        <v>193</v>
      </c>
      <c r="G75" s="72">
        <v>0.71540000000000004</v>
      </c>
    </row>
    <row r="76" spans="1:7" x14ac:dyDescent="0.25">
      <c r="A76" s="71" t="s">
        <v>310</v>
      </c>
      <c r="B76" s="71" t="s">
        <v>918</v>
      </c>
      <c r="C76" s="71">
        <v>2019</v>
      </c>
      <c r="D76" s="71">
        <v>0</v>
      </c>
      <c r="E76" s="73">
        <v>1196.2025000000001</v>
      </c>
      <c r="F76" s="71">
        <v>915.57</v>
      </c>
      <c r="G76" s="72">
        <v>0.76539999999999997</v>
      </c>
    </row>
    <row r="77" spans="1:7" x14ac:dyDescent="0.25">
      <c r="A77" s="71" t="s">
        <v>326</v>
      </c>
      <c r="B77" s="71" t="s">
        <v>935</v>
      </c>
      <c r="C77" s="71">
        <v>2025</v>
      </c>
      <c r="D77" s="71">
        <v>0</v>
      </c>
      <c r="E77" s="71">
        <v>121.5317</v>
      </c>
      <c r="F77" s="71">
        <v>75</v>
      </c>
      <c r="G77" s="72">
        <v>0.61709999999999998</v>
      </c>
    </row>
    <row r="78" spans="1:7" x14ac:dyDescent="0.25">
      <c r="A78" s="71" t="s">
        <v>332</v>
      </c>
      <c r="B78" s="71" t="s">
        <v>942</v>
      </c>
      <c r="C78" s="71">
        <v>2015</v>
      </c>
      <c r="D78" s="71">
        <v>0</v>
      </c>
      <c r="E78" s="71">
        <v>114.5367</v>
      </c>
      <c r="F78" s="71">
        <v>99</v>
      </c>
      <c r="G78" s="72">
        <v>0.86439999999999995</v>
      </c>
    </row>
    <row r="79" spans="1:7" x14ac:dyDescent="0.25">
      <c r="A79" s="71" t="s">
        <v>333</v>
      </c>
      <c r="B79" s="71" t="s">
        <v>943</v>
      </c>
      <c r="C79" s="71">
        <v>2016</v>
      </c>
      <c r="D79" s="71">
        <v>0</v>
      </c>
      <c r="E79" s="71">
        <v>236.0343</v>
      </c>
      <c r="F79" s="71">
        <v>228</v>
      </c>
      <c r="G79" s="72">
        <v>0.96599999999999997</v>
      </c>
    </row>
    <row r="80" spans="1:7" x14ac:dyDescent="0.25">
      <c r="A80" s="71" t="s">
        <v>334</v>
      </c>
      <c r="B80" s="71" t="s">
        <v>944</v>
      </c>
      <c r="C80" s="71">
        <v>2023</v>
      </c>
      <c r="D80" s="71">
        <v>0</v>
      </c>
      <c r="E80" s="71">
        <v>553.53020000000004</v>
      </c>
      <c r="F80" s="71">
        <v>610.5</v>
      </c>
      <c r="G80" s="72">
        <v>1.1029</v>
      </c>
    </row>
    <row r="81" spans="1:7" x14ac:dyDescent="0.25">
      <c r="A81" s="71" t="s">
        <v>545</v>
      </c>
      <c r="B81" s="71" t="s">
        <v>945</v>
      </c>
      <c r="C81" s="71">
        <v>2023</v>
      </c>
      <c r="D81" s="71">
        <v>0</v>
      </c>
      <c r="E81" s="71">
        <v>134.19210000000001</v>
      </c>
      <c r="F81" s="71">
        <v>61</v>
      </c>
      <c r="G81" s="72">
        <v>0.4546</v>
      </c>
    </row>
    <row r="82" spans="1:7" x14ac:dyDescent="0.25">
      <c r="A82" s="71" t="s">
        <v>336</v>
      </c>
      <c r="B82" s="71" t="s">
        <v>947</v>
      </c>
      <c r="C82" s="71">
        <v>2015</v>
      </c>
      <c r="D82" s="71">
        <v>0</v>
      </c>
      <c r="E82" s="71">
        <v>624.83450000000005</v>
      </c>
      <c r="F82" s="71">
        <v>436</v>
      </c>
      <c r="G82" s="72">
        <v>0.69779999999999998</v>
      </c>
    </row>
    <row r="83" spans="1:7" x14ac:dyDescent="0.25">
      <c r="A83" s="71" t="s">
        <v>337</v>
      </c>
      <c r="B83" s="71" t="s">
        <v>948</v>
      </c>
      <c r="C83" s="71">
        <v>2026</v>
      </c>
      <c r="D83" s="71">
        <v>0</v>
      </c>
      <c r="E83" s="71">
        <v>137.54159999999999</v>
      </c>
      <c r="F83" s="71">
        <v>100</v>
      </c>
      <c r="G83" s="72">
        <v>0.72709999999999997</v>
      </c>
    </row>
    <row r="84" spans="1:7" x14ac:dyDescent="0.25">
      <c r="A84" s="71" t="s">
        <v>338</v>
      </c>
      <c r="B84" s="71" t="s">
        <v>949</v>
      </c>
      <c r="C84" s="71">
        <v>2015</v>
      </c>
      <c r="D84" s="71">
        <v>0</v>
      </c>
      <c r="E84" s="73">
        <v>1031.4159</v>
      </c>
      <c r="F84" s="71">
        <v>802.5</v>
      </c>
      <c r="G84" s="72">
        <v>0.77810000000000001</v>
      </c>
    </row>
    <row r="85" spans="1:7" x14ac:dyDescent="0.25">
      <c r="A85" s="71" t="s">
        <v>547</v>
      </c>
      <c r="B85" s="71" t="s">
        <v>956</v>
      </c>
      <c r="C85" s="71">
        <v>2015</v>
      </c>
      <c r="D85" s="71">
        <v>0</v>
      </c>
      <c r="E85" s="71">
        <v>185.6454</v>
      </c>
      <c r="F85" s="71">
        <v>142</v>
      </c>
      <c r="G85" s="72">
        <v>0.76490000000000002</v>
      </c>
    </row>
    <row r="86" spans="1:7" x14ac:dyDescent="0.25">
      <c r="A86" s="71" t="s">
        <v>356</v>
      </c>
      <c r="B86" s="71" t="s">
        <v>971</v>
      </c>
      <c r="C86" s="71">
        <v>2015</v>
      </c>
      <c r="D86" s="71">
        <v>0</v>
      </c>
      <c r="E86" s="71">
        <v>358.8175</v>
      </c>
      <c r="F86" s="71">
        <v>254.72</v>
      </c>
      <c r="G86" s="72">
        <v>0.70989999999999998</v>
      </c>
    </row>
    <row r="87" spans="1:7" x14ac:dyDescent="0.25">
      <c r="A87" s="71" t="s">
        <v>358</v>
      </c>
      <c r="B87" s="71" t="s">
        <v>973</v>
      </c>
      <c r="C87" s="71">
        <v>2015</v>
      </c>
      <c r="D87" s="71">
        <v>0</v>
      </c>
      <c r="E87" s="71">
        <v>330.36939999999998</v>
      </c>
      <c r="F87" s="71">
        <v>316</v>
      </c>
      <c r="G87" s="72">
        <v>0.95650000000000002</v>
      </c>
    </row>
    <row r="88" spans="1:7" x14ac:dyDescent="0.25">
      <c r="A88" s="71" t="s">
        <v>550</v>
      </c>
      <c r="B88" s="71" t="s">
        <v>976</v>
      </c>
      <c r="C88" s="71">
        <v>2024</v>
      </c>
      <c r="D88" s="71">
        <v>0</v>
      </c>
      <c r="E88" s="71">
        <v>42.212899999999998</v>
      </c>
      <c r="F88" s="71">
        <v>21</v>
      </c>
      <c r="G88" s="72">
        <v>0.4975</v>
      </c>
    </row>
    <row r="89" spans="1:7" x14ac:dyDescent="0.25">
      <c r="A89" s="71" t="s">
        <v>365</v>
      </c>
      <c r="B89" s="71" t="s">
        <v>981</v>
      </c>
      <c r="C89" s="71">
        <v>2023</v>
      </c>
      <c r="D89" s="71">
        <v>0</v>
      </c>
      <c r="E89" s="71">
        <v>469.28910000000002</v>
      </c>
      <c r="F89" s="71">
        <v>183.6</v>
      </c>
      <c r="G89" s="72">
        <v>0.39119999999999999</v>
      </c>
    </row>
    <row r="90" spans="1:7" x14ac:dyDescent="0.25">
      <c r="A90" s="71" t="s">
        <v>374</v>
      </c>
      <c r="B90" s="71" t="s">
        <v>991</v>
      </c>
      <c r="C90" s="71">
        <v>2026</v>
      </c>
      <c r="D90" s="71">
        <v>0</v>
      </c>
      <c r="E90" s="71">
        <v>263.6705</v>
      </c>
      <c r="F90" s="71">
        <v>136.56</v>
      </c>
      <c r="G90" s="72">
        <v>0.51790000000000003</v>
      </c>
    </row>
    <row r="91" spans="1:7" x14ac:dyDescent="0.25">
      <c r="A91" s="71" t="s">
        <v>378</v>
      </c>
      <c r="B91" s="71" t="s">
        <v>996</v>
      </c>
      <c r="C91" s="71">
        <v>2026</v>
      </c>
      <c r="D91" s="71">
        <v>0</v>
      </c>
      <c r="E91" s="71">
        <v>208.76859999999999</v>
      </c>
      <c r="F91" s="71">
        <v>131.5</v>
      </c>
      <c r="G91" s="72">
        <v>0.62990000000000002</v>
      </c>
    </row>
    <row r="92" spans="1:7" x14ac:dyDescent="0.25">
      <c r="A92" s="71" t="s">
        <v>379</v>
      </c>
      <c r="B92" s="71" t="s">
        <v>997</v>
      </c>
      <c r="C92" s="71">
        <v>2026</v>
      </c>
      <c r="D92" s="71">
        <v>0</v>
      </c>
      <c r="E92" s="71">
        <v>133.5421</v>
      </c>
      <c r="F92" s="71">
        <v>113.52</v>
      </c>
      <c r="G92" s="72">
        <v>0.85009999999999997</v>
      </c>
    </row>
    <row r="93" spans="1:7" x14ac:dyDescent="0.25">
      <c r="A93" s="71" t="s">
        <v>380</v>
      </c>
      <c r="B93" s="71" t="s">
        <v>998</v>
      </c>
      <c r="C93" s="71">
        <v>2026</v>
      </c>
      <c r="D93" s="71">
        <v>0</v>
      </c>
      <c r="E93" s="71">
        <v>325.92239999999998</v>
      </c>
      <c r="F93" s="71">
        <v>220</v>
      </c>
      <c r="G93" s="72">
        <v>0.67500000000000004</v>
      </c>
    </row>
    <row r="94" spans="1:7" x14ac:dyDescent="0.25">
      <c r="A94" s="71" t="s">
        <v>381</v>
      </c>
      <c r="B94" s="71" t="s">
        <v>999</v>
      </c>
      <c r="C94" s="71">
        <v>2018</v>
      </c>
      <c r="D94" s="71">
        <v>0</v>
      </c>
      <c r="E94" s="73">
        <v>1368.8913</v>
      </c>
      <c r="F94" s="73">
        <v>1034.47</v>
      </c>
      <c r="G94" s="72">
        <v>0.75570000000000004</v>
      </c>
    </row>
    <row r="95" spans="1:7" x14ac:dyDescent="0.25">
      <c r="A95" s="71" t="s">
        <v>553</v>
      </c>
      <c r="B95" s="71" t="s">
        <v>1000</v>
      </c>
      <c r="C95" s="71">
        <v>2025</v>
      </c>
      <c r="D95" s="71">
        <v>0</v>
      </c>
      <c r="E95" s="71">
        <v>128.12459999999999</v>
      </c>
      <c r="F95" s="71">
        <v>103</v>
      </c>
      <c r="G95" s="72">
        <v>0.80389999999999995</v>
      </c>
    </row>
    <row r="96" spans="1:7" x14ac:dyDescent="0.25">
      <c r="A96" s="71" t="s">
        <v>554</v>
      </c>
      <c r="B96" s="71" t="s">
        <v>1001</v>
      </c>
      <c r="C96" s="71">
        <v>2018</v>
      </c>
      <c r="D96" s="71">
        <v>0</v>
      </c>
      <c r="E96" s="71">
        <v>115.9323</v>
      </c>
      <c r="F96" s="71">
        <v>79</v>
      </c>
      <c r="G96" s="72">
        <v>0.68140000000000001</v>
      </c>
    </row>
    <row r="97" spans="1:7" x14ac:dyDescent="0.25">
      <c r="A97" s="71" t="s">
        <v>390</v>
      </c>
      <c r="B97" s="71" t="s">
        <v>1011</v>
      </c>
      <c r="C97" s="71">
        <v>2015</v>
      </c>
      <c r="D97" s="71">
        <v>0</v>
      </c>
      <c r="E97" s="71">
        <v>485.2002</v>
      </c>
      <c r="F97" s="71">
        <v>369</v>
      </c>
      <c r="G97" s="72">
        <v>0.76049999999999995</v>
      </c>
    </row>
    <row r="98" spans="1:7" x14ac:dyDescent="0.25">
      <c r="A98" s="71" t="s">
        <v>394</v>
      </c>
      <c r="B98" s="71" t="s">
        <v>1015</v>
      </c>
      <c r="C98" s="71">
        <v>2026</v>
      </c>
      <c r="D98" s="71">
        <v>0</v>
      </c>
      <c r="E98" s="71">
        <v>856.76229999999998</v>
      </c>
      <c r="F98" s="71">
        <v>514.64</v>
      </c>
      <c r="G98" s="72">
        <v>0.60070000000000001</v>
      </c>
    </row>
    <row r="99" spans="1:7" x14ac:dyDescent="0.25">
      <c r="A99" s="71" t="s">
        <v>396</v>
      </c>
      <c r="B99" s="71" t="s">
        <v>1017</v>
      </c>
      <c r="C99" s="71">
        <v>2018</v>
      </c>
      <c r="D99" s="71">
        <v>0</v>
      </c>
      <c r="E99" s="73">
        <v>16238.682199999999</v>
      </c>
      <c r="F99" s="73">
        <v>11000.57</v>
      </c>
      <c r="G99" s="72">
        <v>0.6774</v>
      </c>
    </row>
    <row r="100" spans="1:7" x14ac:dyDescent="0.25">
      <c r="A100" s="71" t="s">
        <v>397</v>
      </c>
      <c r="B100" s="71" t="s">
        <v>1018</v>
      </c>
      <c r="C100" s="71">
        <v>2023</v>
      </c>
      <c r="D100" s="71">
        <v>0</v>
      </c>
      <c r="E100" s="73">
        <v>7411.6949000000004</v>
      </c>
      <c r="F100" s="73">
        <v>9064.06</v>
      </c>
      <c r="G100" s="72">
        <v>1.2229000000000001</v>
      </c>
    </row>
    <row r="101" spans="1:7" x14ac:dyDescent="0.25">
      <c r="A101" s="71" t="s">
        <v>408</v>
      </c>
      <c r="B101" s="71" t="s">
        <v>1029</v>
      </c>
      <c r="C101" s="71">
        <v>2015</v>
      </c>
      <c r="D101" s="71">
        <v>0</v>
      </c>
      <c r="E101" s="73">
        <v>1154.0519999999999</v>
      </c>
      <c r="F101" s="71">
        <v>932.33</v>
      </c>
      <c r="G101" s="72">
        <v>0.80789999999999995</v>
      </c>
    </row>
    <row r="102" spans="1:7" x14ac:dyDescent="0.25">
      <c r="A102" s="71" t="s">
        <v>409</v>
      </c>
      <c r="B102" s="71" t="s">
        <v>1030</v>
      </c>
      <c r="C102" s="71">
        <v>2015</v>
      </c>
      <c r="D102" s="71">
        <v>0</v>
      </c>
      <c r="E102" s="73">
        <v>2308.2413999999999</v>
      </c>
      <c r="F102" s="73">
        <v>2234.4</v>
      </c>
      <c r="G102" s="72">
        <v>0.96799999999999997</v>
      </c>
    </row>
    <row r="103" spans="1:7" x14ac:dyDescent="0.25">
      <c r="A103" s="71" t="s">
        <v>412</v>
      </c>
      <c r="B103" s="71" t="s">
        <v>1033</v>
      </c>
      <c r="C103" s="71">
        <v>2023</v>
      </c>
      <c r="D103" s="71">
        <v>0</v>
      </c>
      <c r="E103" s="73">
        <v>2216.6014</v>
      </c>
      <c r="F103" s="73">
        <v>2804.52</v>
      </c>
      <c r="G103" s="72">
        <v>1.2652000000000001</v>
      </c>
    </row>
    <row r="104" spans="1:7" x14ac:dyDescent="0.25">
      <c r="A104" s="71" t="s">
        <v>413</v>
      </c>
      <c r="B104" s="71" t="s">
        <v>1034</v>
      </c>
      <c r="C104" s="71">
        <v>2023</v>
      </c>
      <c r="D104" s="71">
        <v>0</v>
      </c>
      <c r="E104" s="73">
        <v>5205.2244000000001</v>
      </c>
      <c r="F104" s="73">
        <v>5981.48</v>
      </c>
      <c r="G104" s="72">
        <v>1.1491</v>
      </c>
    </row>
    <row r="105" spans="1:7" x14ac:dyDescent="0.25">
      <c r="A105" s="71" t="s">
        <v>414</v>
      </c>
      <c r="B105" s="71" t="s">
        <v>1035</v>
      </c>
      <c r="C105" s="71">
        <v>2015</v>
      </c>
      <c r="D105" s="71">
        <v>0</v>
      </c>
      <c r="E105" s="73">
        <v>5458.4944999999998</v>
      </c>
      <c r="F105" s="73">
        <v>5484.01</v>
      </c>
      <c r="G105" s="72">
        <v>1.0046999999999999</v>
      </c>
    </row>
    <row r="106" spans="1:7" x14ac:dyDescent="0.25">
      <c r="A106" s="71" t="s">
        <v>415</v>
      </c>
      <c r="B106" s="71" t="s">
        <v>1036</v>
      </c>
      <c r="C106" s="71">
        <v>2017</v>
      </c>
      <c r="D106" s="71">
        <v>0</v>
      </c>
      <c r="E106" s="73">
        <v>2545.5794999999998</v>
      </c>
      <c r="F106" s="73">
        <v>1930.4</v>
      </c>
      <c r="G106" s="72">
        <v>0.75829999999999997</v>
      </c>
    </row>
    <row r="107" spans="1:7" x14ac:dyDescent="0.25">
      <c r="A107" s="71" t="s">
        <v>418</v>
      </c>
      <c r="B107" s="71" t="s">
        <v>1039</v>
      </c>
      <c r="C107" s="71">
        <v>2017</v>
      </c>
      <c r="D107" s="71">
        <v>0</v>
      </c>
      <c r="E107" s="73">
        <v>1814.7094999999999</v>
      </c>
      <c r="F107" s="73">
        <v>1168.4100000000001</v>
      </c>
      <c r="G107" s="72">
        <v>0.64390000000000003</v>
      </c>
    </row>
    <row r="108" spans="1:7" x14ac:dyDescent="0.25">
      <c r="A108" s="71" t="s">
        <v>1240</v>
      </c>
      <c r="B108" s="71" t="s">
        <v>1241</v>
      </c>
      <c r="C108" s="71">
        <v>2025</v>
      </c>
      <c r="D108" s="71">
        <v>264</v>
      </c>
      <c r="E108" s="71">
        <v>130.53129999999999</v>
      </c>
      <c r="F108" s="71">
        <v>124</v>
      </c>
      <c r="G108" s="93">
        <v>0.95</v>
      </c>
    </row>
    <row r="109" spans="1:7" x14ac:dyDescent="0.25">
      <c r="A109" s="71" t="s">
        <v>556</v>
      </c>
      <c r="B109" s="71" t="s">
        <v>595</v>
      </c>
      <c r="C109" s="71">
        <v>2024</v>
      </c>
      <c r="D109" s="71">
        <v>0</v>
      </c>
      <c r="E109" s="71">
        <v>77.655199999999994</v>
      </c>
      <c r="F109" s="71">
        <v>35</v>
      </c>
      <c r="G109" s="72">
        <v>0.45069999999999999</v>
      </c>
    </row>
    <row r="110" spans="1:7" x14ac:dyDescent="0.25">
      <c r="A110" s="71" t="s">
        <v>420</v>
      </c>
      <c r="B110" s="71" t="s">
        <v>1042</v>
      </c>
      <c r="C110" s="71">
        <v>2023</v>
      </c>
      <c r="D110" s="71">
        <v>0</v>
      </c>
      <c r="E110" s="71">
        <v>53.936799999999998</v>
      </c>
      <c r="F110" s="71">
        <v>62</v>
      </c>
      <c r="G110" s="72">
        <v>1.1495</v>
      </c>
    </row>
    <row r="111" spans="1:7" x14ac:dyDescent="0.25">
      <c r="A111" s="71" t="s">
        <v>559</v>
      </c>
      <c r="B111" s="71" t="s">
        <v>1044</v>
      </c>
      <c r="C111" s="71">
        <v>2019</v>
      </c>
      <c r="D111" s="71">
        <v>0</v>
      </c>
      <c r="E111" s="71">
        <v>43.0779</v>
      </c>
      <c r="F111" s="71">
        <v>26</v>
      </c>
      <c r="G111" s="72">
        <v>0.60360000000000003</v>
      </c>
    </row>
    <row r="112" spans="1:7" x14ac:dyDescent="0.25">
      <c r="A112" s="71" t="s">
        <v>422</v>
      </c>
      <c r="B112" s="71" t="s">
        <v>1046</v>
      </c>
      <c r="C112" s="71">
        <v>2015</v>
      </c>
      <c r="D112" s="71">
        <v>0</v>
      </c>
      <c r="E112" s="71">
        <v>293.77330000000001</v>
      </c>
      <c r="F112" s="71">
        <v>192</v>
      </c>
      <c r="G112" s="72">
        <v>0.65359999999999996</v>
      </c>
    </row>
    <row r="113" spans="1:7" x14ac:dyDescent="0.25">
      <c r="A113" s="71" t="s">
        <v>427</v>
      </c>
      <c r="B113" s="71" t="s">
        <v>1051</v>
      </c>
      <c r="C113" s="71">
        <v>2016</v>
      </c>
      <c r="D113" s="71">
        <v>0</v>
      </c>
      <c r="E113" s="71">
        <v>608.99590000000001</v>
      </c>
      <c r="F113" s="71">
        <v>366</v>
      </c>
      <c r="G113" s="72">
        <v>0.60099999999999998</v>
      </c>
    </row>
    <row r="114" spans="1:7" x14ac:dyDescent="0.25">
      <c r="A114" s="71" t="s">
        <v>429</v>
      </c>
      <c r="B114" s="71" t="s">
        <v>1053</v>
      </c>
      <c r="C114" s="71">
        <v>2015</v>
      </c>
      <c r="D114" s="71">
        <v>0</v>
      </c>
      <c r="E114" s="71">
        <v>327.8057</v>
      </c>
      <c r="F114" s="71">
        <v>258</v>
      </c>
      <c r="G114" s="72">
        <v>0.78710000000000002</v>
      </c>
    </row>
    <row r="115" spans="1:7" x14ac:dyDescent="0.25">
      <c r="A115" s="71" t="s">
        <v>430</v>
      </c>
      <c r="B115" s="71" t="s">
        <v>1054</v>
      </c>
      <c r="C115" s="71">
        <v>2019</v>
      </c>
      <c r="D115" s="71">
        <v>0</v>
      </c>
      <c r="E115" s="73">
        <v>3047.4850999999999</v>
      </c>
      <c r="F115" s="73">
        <v>2178.2600000000002</v>
      </c>
      <c r="G115" s="72">
        <v>0.71479999999999999</v>
      </c>
    </row>
    <row r="116" spans="1:7" x14ac:dyDescent="0.25">
      <c r="A116" s="71" t="s">
        <v>433</v>
      </c>
      <c r="B116" s="71" t="s">
        <v>1058</v>
      </c>
      <c r="C116" s="71">
        <v>2016</v>
      </c>
      <c r="D116" s="71">
        <v>0</v>
      </c>
      <c r="E116" s="71">
        <v>259.29160000000002</v>
      </c>
      <c r="F116" s="71">
        <v>197</v>
      </c>
      <c r="G116" s="72">
        <v>0.75980000000000003</v>
      </c>
    </row>
    <row r="117" spans="1:7" x14ac:dyDescent="0.25">
      <c r="A117" s="71" t="s">
        <v>444</v>
      </c>
      <c r="B117" s="71" t="s">
        <v>1069</v>
      </c>
      <c r="C117" s="71">
        <v>2025</v>
      </c>
      <c r="D117" s="71">
        <v>0</v>
      </c>
      <c r="E117" s="71">
        <v>366.95150000000001</v>
      </c>
      <c r="F117" s="71">
        <v>209.5</v>
      </c>
      <c r="G117" s="72">
        <v>0.57089999999999996</v>
      </c>
    </row>
    <row r="118" spans="1:7" x14ac:dyDescent="0.25">
      <c r="A118" s="71" t="s">
        <v>449</v>
      </c>
      <c r="B118" s="71" t="s">
        <v>1074</v>
      </c>
      <c r="C118" s="71">
        <v>2025</v>
      </c>
      <c r="D118" s="71">
        <v>0</v>
      </c>
      <c r="E118" s="71">
        <v>563.32370000000003</v>
      </c>
      <c r="F118" s="71">
        <v>429</v>
      </c>
      <c r="G118" s="72">
        <v>0.76160000000000005</v>
      </c>
    </row>
    <row r="119" spans="1:7" x14ac:dyDescent="0.25">
      <c r="A119" s="71" t="s">
        <v>565</v>
      </c>
      <c r="B119" s="71" t="s">
        <v>1083</v>
      </c>
      <c r="C119" s="71">
        <v>2016</v>
      </c>
      <c r="D119" s="71">
        <v>0</v>
      </c>
      <c r="E119" s="71">
        <v>123.4862</v>
      </c>
      <c r="F119" s="71">
        <v>92</v>
      </c>
      <c r="G119" s="72">
        <v>0.745</v>
      </c>
    </row>
    <row r="120" spans="1:7" x14ac:dyDescent="0.25">
      <c r="A120" s="71" t="s">
        <v>455</v>
      </c>
      <c r="B120" s="71" t="s">
        <v>1084</v>
      </c>
      <c r="C120" s="71">
        <v>2025</v>
      </c>
      <c r="D120" s="71">
        <v>0</v>
      </c>
      <c r="E120" s="71">
        <v>833.16880000000003</v>
      </c>
      <c r="F120" s="71">
        <v>470.72</v>
      </c>
      <c r="G120" s="72">
        <v>0.56499999999999995</v>
      </c>
    </row>
    <row r="121" spans="1:7" x14ac:dyDescent="0.25">
      <c r="A121" s="71" t="s">
        <v>457</v>
      </c>
      <c r="B121" s="71" t="s">
        <v>1086</v>
      </c>
      <c r="C121" s="71">
        <v>2021</v>
      </c>
      <c r="D121" s="71">
        <v>0</v>
      </c>
      <c r="E121" s="71">
        <v>719.64390000000003</v>
      </c>
      <c r="F121" s="71">
        <v>437.71</v>
      </c>
      <c r="G121" s="72">
        <v>0.60819999999999996</v>
      </c>
    </row>
    <row r="122" spans="1:7" x14ac:dyDescent="0.25">
      <c r="A122" s="71" t="s">
        <v>458</v>
      </c>
      <c r="B122" s="71" t="s">
        <v>1087</v>
      </c>
      <c r="C122" s="71">
        <v>2015</v>
      </c>
      <c r="D122" s="71">
        <v>0</v>
      </c>
      <c r="E122" s="71">
        <v>700.03240000000005</v>
      </c>
      <c r="F122" s="71">
        <v>501.7</v>
      </c>
      <c r="G122" s="72">
        <v>0.7167</v>
      </c>
    </row>
    <row r="123" spans="1:7" x14ac:dyDescent="0.25">
      <c r="A123" s="71" t="s">
        <v>566</v>
      </c>
      <c r="B123" s="71" t="s">
        <v>1089</v>
      </c>
      <c r="C123" s="71">
        <v>2025</v>
      </c>
      <c r="D123" s="71">
        <v>0</v>
      </c>
      <c r="E123" s="71">
        <v>147.88059999999999</v>
      </c>
      <c r="F123" s="71">
        <v>105.73</v>
      </c>
      <c r="G123" s="72">
        <v>0.71499999999999997</v>
      </c>
    </row>
    <row r="124" spans="1:7" x14ac:dyDescent="0.25">
      <c r="A124" s="71" t="s">
        <v>466</v>
      </c>
      <c r="B124" s="71" t="s">
        <v>1096</v>
      </c>
      <c r="C124" s="71">
        <v>2015</v>
      </c>
      <c r="D124" s="71">
        <v>0</v>
      </c>
      <c r="E124" s="71">
        <v>729.75570000000005</v>
      </c>
      <c r="F124" s="71">
        <v>569.03</v>
      </c>
      <c r="G124" s="72">
        <v>0.77980000000000005</v>
      </c>
    </row>
    <row r="125" spans="1:7" x14ac:dyDescent="0.25">
      <c r="A125" s="71" t="s">
        <v>467</v>
      </c>
      <c r="B125" s="71" t="s">
        <v>1097</v>
      </c>
      <c r="C125" s="71">
        <v>2016</v>
      </c>
      <c r="D125" s="71">
        <v>0</v>
      </c>
      <c r="E125" s="73">
        <v>2173.7438999999999</v>
      </c>
      <c r="F125" s="73">
        <v>1431.56</v>
      </c>
      <c r="G125" s="72">
        <v>0.65859999999999996</v>
      </c>
    </row>
    <row r="126" spans="1:7" x14ac:dyDescent="0.25">
      <c r="A126" s="71" t="s">
        <v>567</v>
      </c>
      <c r="B126" s="71" t="s">
        <v>1098</v>
      </c>
      <c r="C126" s="71">
        <v>2015</v>
      </c>
      <c r="D126" s="71">
        <v>0</v>
      </c>
      <c r="E126" s="71">
        <v>204.1961</v>
      </c>
      <c r="F126" s="71">
        <v>183</v>
      </c>
      <c r="G126" s="72">
        <v>0.8962</v>
      </c>
    </row>
    <row r="127" spans="1:7" x14ac:dyDescent="0.25">
      <c r="A127" s="71" t="s">
        <v>468</v>
      </c>
      <c r="B127" s="71" t="s">
        <v>1099</v>
      </c>
      <c r="C127" s="71">
        <v>2025</v>
      </c>
      <c r="D127" s="71">
        <v>0</v>
      </c>
      <c r="E127" s="71">
        <v>299.65550000000002</v>
      </c>
      <c r="F127" s="71">
        <v>154</v>
      </c>
      <c r="G127" s="72">
        <v>0.51390000000000002</v>
      </c>
    </row>
    <row r="128" spans="1:7" x14ac:dyDescent="0.25">
      <c r="A128" s="71" t="s">
        <v>470</v>
      </c>
      <c r="B128" s="71" t="s">
        <v>1101</v>
      </c>
      <c r="C128" s="71">
        <v>2026</v>
      </c>
      <c r="D128" s="71">
        <v>0</v>
      </c>
      <c r="E128" s="71">
        <v>741.90049999999997</v>
      </c>
      <c r="F128" s="71">
        <v>526.29999999999995</v>
      </c>
      <c r="G128" s="72">
        <v>0.70940000000000003</v>
      </c>
    </row>
    <row r="129" spans="1:7" x14ac:dyDescent="0.25">
      <c r="A129" s="71" t="s">
        <v>568</v>
      </c>
      <c r="B129" s="71" t="s">
        <v>1111</v>
      </c>
      <c r="C129" s="71">
        <v>2026</v>
      </c>
      <c r="D129" s="71">
        <v>0</v>
      </c>
      <c r="E129" s="71">
        <v>42.911900000000003</v>
      </c>
      <c r="F129" s="71">
        <v>32</v>
      </c>
      <c r="G129" s="72">
        <v>0.74570000000000003</v>
      </c>
    </row>
    <row r="130" spans="1:7" x14ac:dyDescent="0.25">
      <c r="A130" s="71" t="s">
        <v>480</v>
      </c>
      <c r="B130" s="71" t="s">
        <v>1112</v>
      </c>
      <c r="C130" s="71">
        <v>2015</v>
      </c>
      <c r="D130" s="71">
        <v>0</v>
      </c>
      <c r="E130" s="73">
        <v>22621.0988</v>
      </c>
      <c r="F130" s="73">
        <v>21774</v>
      </c>
      <c r="G130" s="72">
        <v>0.96260000000000001</v>
      </c>
    </row>
    <row r="131" spans="1:7" x14ac:dyDescent="0.25">
      <c r="A131" s="71" t="s">
        <v>482</v>
      </c>
      <c r="B131" s="71" t="s">
        <v>1113</v>
      </c>
      <c r="C131" s="71">
        <v>2023</v>
      </c>
      <c r="D131" s="71">
        <v>0</v>
      </c>
      <c r="E131" s="71">
        <v>724.54489999999998</v>
      </c>
      <c r="F131" s="71">
        <v>778</v>
      </c>
      <c r="G131" s="72">
        <v>1.0738000000000001</v>
      </c>
    </row>
    <row r="132" spans="1:7" x14ac:dyDescent="0.25">
      <c r="A132" s="71" t="s">
        <v>484</v>
      </c>
      <c r="B132" s="71" t="s">
        <v>1115</v>
      </c>
      <c r="C132" s="71">
        <v>2015</v>
      </c>
      <c r="D132" s="71">
        <v>0</v>
      </c>
      <c r="E132" s="73">
        <v>2940.79</v>
      </c>
      <c r="F132" s="73">
        <v>2815</v>
      </c>
      <c r="G132" s="72">
        <v>0.95720000000000005</v>
      </c>
    </row>
    <row r="133" spans="1:7" x14ac:dyDescent="0.25">
      <c r="A133" s="71" t="s">
        <v>486</v>
      </c>
      <c r="B133" s="71" t="s">
        <v>1236</v>
      </c>
      <c r="C133" s="71">
        <v>2025</v>
      </c>
      <c r="D133" s="71">
        <v>0</v>
      </c>
      <c r="E133" s="71">
        <v>354.39080000000001</v>
      </c>
      <c r="F133" s="71">
        <v>239</v>
      </c>
      <c r="G133" s="72">
        <v>0.6744</v>
      </c>
    </row>
    <row r="134" spans="1:7" x14ac:dyDescent="0.25">
      <c r="A134" s="71" t="s">
        <v>487</v>
      </c>
      <c r="B134" s="71" t="s">
        <v>1118</v>
      </c>
      <c r="C134" s="71">
        <v>2023</v>
      </c>
      <c r="D134" s="71">
        <v>424</v>
      </c>
      <c r="E134" s="71">
        <v>425.33730000000003</v>
      </c>
      <c r="F134" s="71">
        <v>439</v>
      </c>
      <c r="G134" s="72">
        <v>1.0321</v>
      </c>
    </row>
    <row r="135" spans="1:7" x14ac:dyDescent="0.25">
      <c r="A135" s="71" t="s">
        <v>488</v>
      </c>
      <c r="B135" s="71" t="s">
        <v>1183</v>
      </c>
      <c r="C135" s="71">
        <v>2016</v>
      </c>
      <c r="D135" s="71">
        <v>0</v>
      </c>
      <c r="E135" s="71">
        <v>495.09789999999998</v>
      </c>
      <c r="F135" s="71">
        <v>496</v>
      </c>
      <c r="G135" s="72">
        <v>1.0018</v>
      </c>
    </row>
    <row r="136" spans="1:7" x14ac:dyDescent="0.25">
      <c r="A136" s="71" t="s">
        <v>569</v>
      </c>
      <c r="B136" s="71" t="s">
        <v>1242</v>
      </c>
      <c r="C136" s="71">
        <v>2015</v>
      </c>
      <c r="D136" s="71">
        <v>0</v>
      </c>
      <c r="E136" s="71">
        <v>102.8775</v>
      </c>
      <c r="F136" s="71">
        <v>79.290000000000006</v>
      </c>
      <c r="G136" s="72">
        <v>0.77070000000000005</v>
      </c>
    </row>
    <row r="137" spans="1:7" x14ac:dyDescent="0.25">
      <c r="A137" s="71" t="s">
        <v>1131</v>
      </c>
      <c r="B137" s="71" t="s">
        <v>1132</v>
      </c>
      <c r="C137" s="71">
        <v>2026</v>
      </c>
      <c r="D137" s="71">
        <v>0</v>
      </c>
      <c r="E137" s="71">
        <v>153.87950000000001</v>
      </c>
      <c r="F137" s="71">
        <v>132</v>
      </c>
      <c r="G137" s="72">
        <v>0.85780000000000001</v>
      </c>
    </row>
    <row r="138" spans="1:7" x14ac:dyDescent="0.25">
      <c r="A138" s="71" t="s">
        <v>1224</v>
      </c>
      <c r="B138" s="71" t="s">
        <v>1227</v>
      </c>
      <c r="C138" s="71">
        <v>2026</v>
      </c>
      <c r="D138" s="71">
        <v>0</v>
      </c>
      <c r="E138" s="71">
        <v>371.6191</v>
      </c>
      <c r="F138" s="71">
        <v>324</v>
      </c>
      <c r="G138" s="72">
        <v>0.87190000000000001</v>
      </c>
    </row>
    <row r="139" spans="1:7" x14ac:dyDescent="0.25">
      <c r="A139" s="71" t="s">
        <v>1237</v>
      </c>
      <c r="B139" s="71" t="s">
        <v>1238</v>
      </c>
      <c r="C139" s="71">
        <v>2023</v>
      </c>
      <c r="D139" s="71">
        <v>0</v>
      </c>
      <c r="E139" s="71">
        <v>96.046700000000001</v>
      </c>
      <c r="F139" s="71">
        <v>83</v>
      </c>
      <c r="G139" s="72">
        <v>0.86419999999999997</v>
      </c>
    </row>
    <row r="140" spans="1:7" x14ac:dyDescent="0.25">
      <c r="A140" s="71" t="s">
        <v>1251</v>
      </c>
      <c r="B140" s="71" t="s">
        <v>1371</v>
      </c>
      <c r="C140" s="71">
        <v>2026</v>
      </c>
      <c r="D140" s="71">
        <v>211</v>
      </c>
      <c r="E140" s="71">
        <v>50.272300000000001</v>
      </c>
      <c r="F140" s="71">
        <v>90</v>
      </c>
      <c r="G140" s="72">
        <v>1.7903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9"/>
  <sheetViews>
    <sheetView workbookViewId="0">
      <selection activeCell="G119" sqref="G119"/>
    </sheetView>
  </sheetViews>
  <sheetFormatPr defaultColWidth="9.140625" defaultRowHeight="15" x14ac:dyDescent="0.25"/>
  <cols>
    <col min="1" max="1" width="9.140625" style="71"/>
    <col min="2" max="2" width="36" style="71" bestFit="1" customWidth="1"/>
    <col min="3" max="3" width="12.7109375" style="71" bestFit="1" customWidth="1"/>
    <col min="4" max="4" width="20" style="71" bestFit="1" customWidth="1"/>
    <col min="5" max="5" width="21.42578125" style="71" bestFit="1" customWidth="1"/>
    <col min="6" max="6" width="20.42578125" style="71" bestFit="1" customWidth="1"/>
    <col min="7" max="7" width="25.5703125" style="71" bestFit="1" customWidth="1"/>
    <col min="8" max="16384"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0</v>
      </c>
      <c r="E2" s="71">
        <v>203.38910000000001</v>
      </c>
      <c r="F2" s="71">
        <v>119.97</v>
      </c>
      <c r="G2" s="72">
        <v>0.58989999999999998</v>
      </c>
    </row>
    <row r="3" spans="1:7" x14ac:dyDescent="0.25">
      <c r="A3" s="71" t="s">
        <v>20</v>
      </c>
      <c r="B3" s="71" t="s">
        <v>584</v>
      </c>
      <c r="C3" s="71">
        <v>2015</v>
      </c>
      <c r="D3" s="71">
        <v>0</v>
      </c>
      <c r="E3" s="73">
        <v>2133.8137999999999</v>
      </c>
      <c r="F3" s="73">
        <v>1312.08</v>
      </c>
      <c r="G3" s="72">
        <v>0.6149</v>
      </c>
    </row>
    <row r="4" spans="1:7" x14ac:dyDescent="0.25">
      <c r="A4" s="71" t="s">
        <v>498</v>
      </c>
      <c r="B4" s="71" t="s">
        <v>590</v>
      </c>
      <c r="C4" s="71">
        <v>2015</v>
      </c>
      <c r="D4" s="71">
        <v>0</v>
      </c>
      <c r="E4" s="71">
        <v>168.637</v>
      </c>
      <c r="F4" s="71">
        <v>116.52</v>
      </c>
      <c r="G4" s="72">
        <v>0.69099999999999995</v>
      </c>
    </row>
    <row r="5" spans="1:7" x14ac:dyDescent="0.25">
      <c r="A5" s="71" t="s">
        <v>36</v>
      </c>
      <c r="B5" s="71" t="s">
        <v>602</v>
      </c>
      <c r="C5" s="71">
        <v>2023</v>
      </c>
      <c r="D5" s="71">
        <v>0</v>
      </c>
      <c r="E5" s="71">
        <v>466.45940000000002</v>
      </c>
      <c r="F5" s="71">
        <v>495.16</v>
      </c>
      <c r="G5" s="72">
        <v>1.0615000000000001</v>
      </c>
    </row>
    <row r="6" spans="1:7" x14ac:dyDescent="0.25">
      <c r="A6" s="71" t="s">
        <v>37</v>
      </c>
      <c r="B6" s="71" t="s">
        <v>603</v>
      </c>
      <c r="C6" s="71">
        <v>2015</v>
      </c>
      <c r="D6" s="71">
        <v>0</v>
      </c>
      <c r="E6" s="73">
        <v>1181.8003000000001</v>
      </c>
      <c r="F6" s="71">
        <v>872.93</v>
      </c>
      <c r="G6" s="72">
        <v>0.73860000000000003</v>
      </c>
    </row>
    <row r="7" spans="1:7" x14ac:dyDescent="0.25">
      <c r="A7" s="71" t="s">
        <v>41</v>
      </c>
      <c r="B7" s="71" t="s">
        <v>607</v>
      </c>
      <c r="C7" s="71">
        <v>2020</v>
      </c>
      <c r="D7" s="71">
        <v>0</v>
      </c>
      <c r="E7" s="71">
        <v>231.44390000000001</v>
      </c>
      <c r="F7" s="71">
        <v>156</v>
      </c>
      <c r="G7" s="72">
        <v>0.67400000000000004</v>
      </c>
    </row>
    <row r="8" spans="1:7" x14ac:dyDescent="0.25">
      <c r="A8" s="71" t="s">
        <v>48</v>
      </c>
      <c r="B8" s="71" t="s">
        <v>614</v>
      </c>
      <c r="C8" s="71">
        <v>2023</v>
      </c>
      <c r="D8" s="71">
        <v>16070</v>
      </c>
      <c r="E8" s="73">
        <v>15870.509</v>
      </c>
      <c r="F8" s="73">
        <v>7737.07</v>
      </c>
      <c r="G8" s="72">
        <v>0.48749999999999999</v>
      </c>
    </row>
    <row r="9" spans="1:7" x14ac:dyDescent="0.25">
      <c r="A9" s="71" t="s">
        <v>52</v>
      </c>
      <c r="B9" s="71" t="s">
        <v>618</v>
      </c>
      <c r="C9" s="71">
        <v>2017</v>
      </c>
      <c r="D9" s="71">
        <v>8770</v>
      </c>
      <c r="E9" s="73">
        <v>10539.116400000001</v>
      </c>
      <c r="F9" s="73">
        <v>6942.25</v>
      </c>
      <c r="G9" s="72">
        <v>0.65869999999999995</v>
      </c>
    </row>
    <row r="10" spans="1:7" x14ac:dyDescent="0.25">
      <c r="A10" s="71" t="s">
        <v>54</v>
      </c>
      <c r="B10" s="71" t="s">
        <v>620</v>
      </c>
      <c r="C10" s="71">
        <v>2018</v>
      </c>
      <c r="D10" s="71">
        <v>0</v>
      </c>
      <c r="E10" s="73">
        <v>4681.0626000000002</v>
      </c>
      <c r="F10" s="73">
        <v>3304.3</v>
      </c>
      <c r="G10" s="72">
        <v>0.70589999999999997</v>
      </c>
    </row>
    <row r="11" spans="1:7" x14ac:dyDescent="0.25">
      <c r="A11" s="71" t="s">
        <v>66</v>
      </c>
      <c r="B11" s="71" t="s">
        <v>636</v>
      </c>
      <c r="C11" s="71">
        <v>2024</v>
      </c>
      <c r="D11" s="71">
        <v>182</v>
      </c>
      <c r="E11" s="71">
        <v>182.61689999999999</v>
      </c>
      <c r="F11" s="71">
        <v>125</v>
      </c>
      <c r="G11" s="72">
        <v>0.6845</v>
      </c>
    </row>
    <row r="12" spans="1:7" x14ac:dyDescent="0.25">
      <c r="A12" s="71" t="s">
        <v>71</v>
      </c>
      <c r="B12" s="71" t="s">
        <v>641</v>
      </c>
      <c r="C12" s="71">
        <v>2019</v>
      </c>
      <c r="D12" s="71">
        <v>0</v>
      </c>
      <c r="E12" s="73">
        <v>3708.6869000000002</v>
      </c>
      <c r="F12" s="73">
        <v>2510.92</v>
      </c>
      <c r="G12" s="72">
        <v>0.67700000000000005</v>
      </c>
    </row>
    <row r="13" spans="1:7" x14ac:dyDescent="0.25">
      <c r="A13" s="71" t="s">
        <v>74</v>
      </c>
      <c r="B13" s="71" t="s">
        <v>645</v>
      </c>
      <c r="C13" s="71">
        <v>2018</v>
      </c>
      <c r="D13" s="71">
        <v>0</v>
      </c>
      <c r="E13" s="71">
        <v>56.2834</v>
      </c>
      <c r="F13" s="71">
        <v>47</v>
      </c>
      <c r="G13" s="72">
        <v>0.83509999999999995</v>
      </c>
    </row>
    <row r="14" spans="1:7" x14ac:dyDescent="0.25">
      <c r="A14" s="71" t="s">
        <v>89</v>
      </c>
      <c r="B14" s="71" t="s">
        <v>662</v>
      </c>
      <c r="C14" s="71">
        <v>2020</v>
      </c>
      <c r="D14" s="71">
        <v>0</v>
      </c>
      <c r="E14" s="73">
        <v>1099.8910000000001</v>
      </c>
      <c r="F14" s="71">
        <v>615</v>
      </c>
      <c r="G14" s="72">
        <v>0.55910000000000004</v>
      </c>
    </row>
    <row r="15" spans="1:7" x14ac:dyDescent="0.25">
      <c r="A15" s="71" t="s">
        <v>113</v>
      </c>
      <c r="B15" s="71" t="s">
        <v>687</v>
      </c>
      <c r="C15" s="71">
        <v>2016</v>
      </c>
      <c r="D15" s="71">
        <v>7315</v>
      </c>
      <c r="E15" s="73">
        <v>8120.2380000000003</v>
      </c>
      <c r="F15" s="73">
        <v>4784.1899999999996</v>
      </c>
      <c r="G15" s="72">
        <v>0.58919999999999995</v>
      </c>
    </row>
    <row r="16" spans="1:7" x14ac:dyDescent="0.25">
      <c r="A16" s="71" t="s">
        <v>114</v>
      </c>
      <c r="B16" s="71" t="s">
        <v>689</v>
      </c>
      <c r="C16" s="71">
        <v>2020</v>
      </c>
      <c r="D16" s="71">
        <v>0</v>
      </c>
      <c r="E16" s="71">
        <v>85.945800000000006</v>
      </c>
      <c r="F16" s="71">
        <v>89</v>
      </c>
      <c r="G16" s="72">
        <v>1.0355000000000001</v>
      </c>
    </row>
    <row r="17" spans="1:7" x14ac:dyDescent="0.25">
      <c r="A17" s="71" t="s">
        <v>118</v>
      </c>
      <c r="B17" s="71" t="s">
        <v>693</v>
      </c>
      <c r="C17" s="71">
        <v>2015</v>
      </c>
      <c r="D17" s="71">
        <v>1385</v>
      </c>
      <c r="E17" s="73">
        <v>1391.9684</v>
      </c>
      <c r="F17" s="71">
        <v>792.1</v>
      </c>
      <c r="G17" s="72">
        <v>0.56910000000000005</v>
      </c>
    </row>
    <row r="18" spans="1:7" x14ac:dyDescent="0.25">
      <c r="A18" s="71" t="s">
        <v>119</v>
      </c>
      <c r="B18" s="71" t="s">
        <v>694</v>
      </c>
      <c r="C18" s="71">
        <v>2024</v>
      </c>
      <c r="D18" s="71">
        <v>735</v>
      </c>
      <c r="E18" s="71">
        <v>753.26210000000003</v>
      </c>
      <c r="F18" s="71">
        <v>407</v>
      </c>
      <c r="G18" s="72">
        <v>0.5403</v>
      </c>
    </row>
    <row r="19" spans="1:7" x14ac:dyDescent="0.25">
      <c r="A19" s="71" t="s">
        <v>129</v>
      </c>
      <c r="B19" s="71" t="s">
        <v>704</v>
      </c>
      <c r="C19" s="71">
        <v>2019</v>
      </c>
      <c r="D19" s="71">
        <v>0</v>
      </c>
      <c r="E19" s="71">
        <v>74.837599999999995</v>
      </c>
      <c r="F19" s="71">
        <v>59</v>
      </c>
      <c r="G19" s="72">
        <v>0.78839999999999999</v>
      </c>
    </row>
    <row r="20" spans="1:7" x14ac:dyDescent="0.25">
      <c r="A20" s="71" t="s">
        <v>136</v>
      </c>
      <c r="B20" s="71" t="s">
        <v>711</v>
      </c>
      <c r="C20" s="71">
        <v>2023</v>
      </c>
      <c r="D20" s="71">
        <v>991</v>
      </c>
      <c r="E20" s="71">
        <v>947.68460000000005</v>
      </c>
      <c r="F20" s="71">
        <v>540</v>
      </c>
      <c r="G20" s="72">
        <v>0.56979999999999997</v>
      </c>
    </row>
    <row r="21" spans="1:7" x14ac:dyDescent="0.25">
      <c r="A21" s="71" t="s">
        <v>138</v>
      </c>
      <c r="B21" s="71" t="s">
        <v>719</v>
      </c>
      <c r="C21" s="71">
        <v>2015</v>
      </c>
      <c r="D21" s="71">
        <v>0</v>
      </c>
      <c r="E21" s="71">
        <v>887.86350000000004</v>
      </c>
      <c r="F21" s="71">
        <v>697.45</v>
      </c>
      <c r="G21" s="72">
        <v>0.78549999999999998</v>
      </c>
    </row>
    <row r="22" spans="1:7" x14ac:dyDescent="0.25">
      <c r="A22" s="71" t="s">
        <v>139</v>
      </c>
      <c r="B22" s="71" t="s">
        <v>720</v>
      </c>
      <c r="C22" s="71">
        <v>2024</v>
      </c>
      <c r="D22" s="71">
        <v>0</v>
      </c>
      <c r="E22" s="71">
        <v>489.53750000000002</v>
      </c>
      <c r="F22" s="71">
        <v>315</v>
      </c>
      <c r="G22" s="72">
        <v>0.64349999999999996</v>
      </c>
    </row>
    <row r="23" spans="1:7" x14ac:dyDescent="0.25">
      <c r="A23" s="71" t="s">
        <v>140</v>
      </c>
      <c r="B23" s="71" t="s">
        <v>721</v>
      </c>
      <c r="C23" s="71">
        <v>2015</v>
      </c>
      <c r="D23" s="71">
        <v>0</v>
      </c>
      <c r="E23" s="71">
        <v>530.15070000000003</v>
      </c>
      <c r="F23" s="71">
        <v>338</v>
      </c>
      <c r="G23" s="72">
        <v>0.63759999999999994</v>
      </c>
    </row>
    <row r="24" spans="1:7" x14ac:dyDescent="0.25">
      <c r="A24" s="71" t="s">
        <v>141</v>
      </c>
      <c r="B24" s="71" t="s">
        <v>722</v>
      </c>
      <c r="C24" s="71">
        <v>2016</v>
      </c>
      <c r="D24" s="71">
        <v>0</v>
      </c>
      <c r="E24" s="71">
        <v>296.16430000000003</v>
      </c>
      <c r="F24" s="71">
        <v>257</v>
      </c>
      <c r="G24" s="72">
        <v>0.86780000000000002</v>
      </c>
    </row>
    <row r="25" spans="1:7" x14ac:dyDescent="0.25">
      <c r="A25" s="71" t="s">
        <v>142</v>
      </c>
      <c r="B25" s="71" t="s">
        <v>723</v>
      </c>
      <c r="C25" s="71">
        <v>2023</v>
      </c>
      <c r="D25" s="71">
        <v>0</v>
      </c>
      <c r="E25" s="71">
        <v>620.58339999999998</v>
      </c>
      <c r="F25" s="71">
        <v>278</v>
      </c>
      <c r="G25" s="72">
        <v>0.73040000000000005</v>
      </c>
    </row>
    <row r="26" spans="1:7" x14ac:dyDescent="0.25">
      <c r="A26" s="71" t="s">
        <v>143</v>
      </c>
      <c r="B26" s="71" t="s">
        <v>724</v>
      </c>
      <c r="C26" s="71">
        <v>2015</v>
      </c>
      <c r="D26" s="71">
        <v>0</v>
      </c>
      <c r="E26" s="71">
        <v>297.18490000000003</v>
      </c>
      <c r="F26" s="71">
        <v>263</v>
      </c>
      <c r="G26" s="72">
        <v>0.88500000000000001</v>
      </c>
    </row>
    <row r="27" spans="1:7" x14ac:dyDescent="0.25">
      <c r="A27" s="71" t="s">
        <v>144</v>
      </c>
      <c r="B27" s="71" t="s">
        <v>725</v>
      </c>
      <c r="C27" s="71">
        <v>2021</v>
      </c>
      <c r="D27" s="71">
        <v>0</v>
      </c>
      <c r="E27" s="73">
        <v>1736.6042</v>
      </c>
      <c r="F27" s="73">
        <v>1403</v>
      </c>
      <c r="G27" s="72">
        <v>0.80789999999999995</v>
      </c>
    </row>
    <row r="28" spans="1:7" x14ac:dyDescent="0.25">
      <c r="A28" s="71" t="s">
        <v>151</v>
      </c>
      <c r="B28" s="71" t="s">
        <v>736</v>
      </c>
      <c r="C28" s="71">
        <v>2025</v>
      </c>
      <c r="D28" s="71">
        <v>0</v>
      </c>
      <c r="E28" s="73">
        <v>1543.7838999999999</v>
      </c>
      <c r="F28" s="71">
        <v>694</v>
      </c>
      <c r="G28" s="72">
        <v>0.44950000000000001</v>
      </c>
    </row>
    <row r="29" spans="1:7" x14ac:dyDescent="0.25">
      <c r="A29" s="71" t="s">
        <v>520</v>
      </c>
      <c r="B29" s="71" t="s">
        <v>750</v>
      </c>
      <c r="C29" s="71">
        <v>2023</v>
      </c>
      <c r="D29" s="71">
        <v>0</v>
      </c>
      <c r="E29" s="71">
        <v>44.167099999999998</v>
      </c>
      <c r="F29" s="71">
        <v>34</v>
      </c>
      <c r="G29" s="72">
        <v>0.76980000000000004</v>
      </c>
    </row>
    <row r="30" spans="1:7" x14ac:dyDescent="0.25">
      <c r="A30" s="71" t="s">
        <v>170</v>
      </c>
      <c r="B30" s="71" t="s">
        <v>758</v>
      </c>
      <c r="C30" s="71">
        <v>2025</v>
      </c>
      <c r="D30" s="71">
        <v>0</v>
      </c>
      <c r="E30" s="71">
        <v>62.657899999999998</v>
      </c>
      <c r="F30" s="71">
        <v>53.5</v>
      </c>
      <c r="G30" s="72">
        <v>0.8538</v>
      </c>
    </row>
    <row r="31" spans="1:7" x14ac:dyDescent="0.25">
      <c r="A31" s="71" t="s">
        <v>172</v>
      </c>
      <c r="B31" s="71" t="s">
        <v>761</v>
      </c>
      <c r="C31" s="71">
        <v>2025</v>
      </c>
      <c r="D31" s="71">
        <v>0</v>
      </c>
      <c r="E31" s="71">
        <v>77.082400000000007</v>
      </c>
      <c r="F31" s="71">
        <v>50</v>
      </c>
      <c r="G31" s="72">
        <v>0.64870000000000005</v>
      </c>
    </row>
    <row r="32" spans="1:7" x14ac:dyDescent="0.25">
      <c r="A32" s="71" t="s">
        <v>524</v>
      </c>
      <c r="B32" s="71" t="s">
        <v>762</v>
      </c>
      <c r="C32" s="71">
        <v>2015</v>
      </c>
      <c r="D32" s="71">
        <v>0</v>
      </c>
      <c r="E32" s="71">
        <v>122.3836</v>
      </c>
      <c r="F32" s="71">
        <v>72</v>
      </c>
      <c r="G32" s="72">
        <v>0.58830000000000005</v>
      </c>
    </row>
    <row r="33" spans="1:7" x14ac:dyDescent="0.25">
      <c r="A33" s="71" t="s">
        <v>174</v>
      </c>
      <c r="B33" s="71" t="s">
        <v>765</v>
      </c>
      <c r="C33" s="71">
        <v>2025</v>
      </c>
      <c r="D33" s="71">
        <v>0</v>
      </c>
      <c r="E33" s="73">
        <v>1577.0192999999999</v>
      </c>
      <c r="F33" s="71">
        <v>888.17</v>
      </c>
      <c r="G33" s="72">
        <v>0.56320000000000003</v>
      </c>
    </row>
    <row r="34" spans="1:7" x14ac:dyDescent="0.25">
      <c r="A34" s="71" t="s">
        <v>178</v>
      </c>
      <c r="B34" s="71" t="s">
        <v>769</v>
      </c>
      <c r="C34" s="71">
        <v>2023</v>
      </c>
      <c r="D34" s="71">
        <v>261</v>
      </c>
      <c r="E34" s="71">
        <v>238.65530000000001</v>
      </c>
      <c r="F34" s="71">
        <v>117</v>
      </c>
      <c r="G34" s="72">
        <v>0.49020000000000002</v>
      </c>
    </row>
    <row r="35" spans="1:7" x14ac:dyDescent="0.25">
      <c r="A35" s="71" t="s">
        <v>179</v>
      </c>
      <c r="B35" s="71" t="s">
        <v>770</v>
      </c>
      <c r="C35" s="71">
        <v>2020</v>
      </c>
      <c r="D35" s="71">
        <v>0</v>
      </c>
      <c r="E35" s="71">
        <v>70.546599999999998</v>
      </c>
      <c r="F35" s="71">
        <v>59</v>
      </c>
      <c r="G35" s="72">
        <v>0.83630000000000004</v>
      </c>
    </row>
    <row r="36" spans="1:7" x14ac:dyDescent="0.25">
      <c r="A36" s="71" t="s">
        <v>189</v>
      </c>
      <c r="B36" s="71" t="s">
        <v>785</v>
      </c>
      <c r="C36" s="71">
        <v>2020</v>
      </c>
      <c r="D36" s="71">
        <v>0</v>
      </c>
      <c r="E36" s="71">
        <v>862.28229999999996</v>
      </c>
      <c r="F36" s="71">
        <v>536.29</v>
      </c>
      <c r="G36" s="72">
        <v>0.62190000000000001</v>
      </c>
    </row>
    <row r="37" spans="1:7" x14ac:dyDescent="0.25">
      <c r="A37" s="71" t="s">
        <v>531</v>
      </c>
      <c r="B37" s="71" t="s">
        <v>786</v>
      </c>
      <c r="C37" s="71">
        <v>2024</v>
      </c>
      <c r="D37" s="71">
        <v>0</v>
      </c>
      <c r="E37" s="71">
        <v>130.98609999999999</v>
      </c>
      <c r="F37" s="71">
        <v>83</v>
      </c>
      <c r="G37" s="72">
        <v>0.63370000000000004</v>
      </c>
    </row>
    <row r="38" spans="1:7" x14ac:dyDescent="0.25">
      <c r="A38" s="71" t="s">
        <v>196</v>
      </c>
      <c r="B38" s="71" t="s">
        <v>793</v>
      </c>
      <c r="C38" s="71">
        <v>2015</v>
      </c>
      <c r="D38" s="71">
        <v>0</v>
      </c>
      <c r="E38" s="73">
        <v>5739.2909</v>
      </c>
      <c r="F38" s="73">
        <v>5320.31</v>
      </c>
      <c r="G38" s="72">
        <v>0.92700000000000005</v>
      </c>
    </row>
    <row r="39" spans="1:7" x14ac:dyDescent="0.25">
      <c r="A39" s="71" t="s">
        <v>201</v>
      </c>
      <c r="B39" s="71" t="s">
        <v>798</v>
      </c>
      <c r="C39" s="71">
        <v>2023</v>
      </c>
      <c r="D39" s="71">
        <v>0</v>
      </c>
      <c r="E39" s="73">
        <v>11001.0077</v>
      </c>
      <c r="F39" s="73">
        <v>13231</v>
      </c>
      <c r="G39" s="72">
        <v>1.2027000000000001</v>
      </c>
    </row>
    <row r="40" spans="1:7" x14ac:dyDescent="0.25">
      <c r="A40" s="71" t="s">
        <v>202</v>
      </c>
      <c r="B40" s="71" t="s">
        <v>799</v>
      </c>
      <c r="C40" s="71">
        <v>2015</v>
      </c>
      <c r="D40" s="71">
        <v>0</v>
      </c>
      <c r="E40" s="73">
        <v>2209.9431</v>
      </c>
      <c r="F40" s="73">
        <v>1757</v>
      </c>
      <c r="G40" s="72">
        <v>0.79500000000000004</v>
      </c>
    </row>
    <row r="41" spans="1:7" x14ac:dyDescent="0.25">
      <c r="A41" s="71" t="s">
        <v>203</v>
      </c>
      <c r="B41" s="71" t="s">
        <v>800</v>
      </c>
      <c r="C41" s="71">
        <v>2023</v>
      </c>
      <c r="D41" s="71">
        <v>987</v>
      </c>
      <c r="E41" s="73">
        <v>1025.441</v>
      </c>
      <c r="F41" s="71">
        <v>742</v>
      </c>
      <c r="G41" s="72">
        <v>0.72360000000000002</v>
      </c>
    </row>
    <row r="42" spans="1:7" x14ac:dyDescent="0.25">
      <c r="A42" s="71" t="s">
        <v>204</v>
      </c>
      <c r="B42" s="71" t="s">
        <v>1207</v>
      </c>
      <c r="C42" s="71">
        <v>2023</v>
      </c>
      <c r="D42" s="71">
        <v>0</v>
      </c>
      <c r="E42" s="73">
        <v>1281.1721</v>
      </c>
      <c r="F42" s="73">
        <v>1327</v>
      </c>
      <c r="G42" s="72">
        <v>1.0358000000000001</v>
      </c>
    </row>
    <row r="43" spans="1:7" x14ac:dyDescent="0.25">
      <c r="A43" s="71" t="s">
        <v>1258</v>
      </c>
      <c r="B43" s="71" t="s">
        <v>802</v>
      </c>
      <c r="C43" s="71">
        <v>2015</v>
      </c>
      <c r="D43" s="71">
        <v>0</v>
      </c>
      <c r="E43" s="71">
        <v>971.85299999999995</v>
      </c>
      <c r="F43" s="71">
        <v>939</v>
      </c>
      <c r="G43" s="72">
        <v>0.96619999999999995</v>
      </c>
    </row>
    <row r="44" spans="1:7" x14ac:dyDescent="0.25">
      <c r="A44" s="71" t="s">
        <v>1259</v>
      </c>
      <c r="B44" s="71" t="s">
        <v>1181</v>
      </c>
      <c r="C44" s="71">
        <v>2015</v>
      </c>
      <c r="D44" s="71">
        <v>0</v>
      </c>
      <c r="E44" s="71">
        <v>237.05449999999999</v>
      </c>
      <c r="F44" s="71">
        <v>233</v>
      </c>
      <c r="G44" s="72">
        <v>0.9829</v>
      </c>
    </row>
    <row r="45" spans="1:7" x14ac:dyDescent="0.25">
      <c r="A45" s="71" t="s">
        <v>207</v>
      </c>
      <c r="B45" s="71" t="s">
        <v>804</v>
      </c>
      <c r="C45" s="71">
        <v>2025</v>
      </c>
      <c r="D45" s="71">
        <v>0</v>
      </c>
      <c r="E45" s="71">
        <v>389.0249</v>
      </c>
      <c r="F45" s="71">
        <v>356</v>
      </c>
      <c r="G45" s="72">
        <v>0.91510000000000002</v>
      </c>
    </row>
    <row r="46" spans="1:7" x14ac:dyDescent="0.25">
      <c r="A46" s="71" t="s">
        <v>208</v>
      </c>
      <c r="B46" s="71" t="s">
        <v>805</v>
      </c>
      <c r="C46" s="71">
        <v>2024</v>
      </c>
      <c r="D46" s="71">
        <v>0</v>
      </c>
      <c r="E46" s="71">
        <v>306.20650000000001</v>
      </c>
      <c r="F46" s="71">
        <v>333</v>
      </c>
      <c r="G46" s="72">
        <v>1.0874999999999999</v>
      </c>
    </row>
    <row r="47" spans="1:7" x14ac:dyDescent="0.25">
      <c r="A47" s="71" t="s">
        <v>210</v>
      </c>
      <c r="B47" s="71" t="s">
        <v>1208</v>
      </c>
      <c r="C47" s="71">
        <v>2015</v>
      </c>
      <c r="D47" s="71">
        <v>560</v>
      </c>
      <c r="E47" s="71">
        <v>583.70150000000001</v>
      </c>
      <c r="F47" s="71">
        <v>562</v>
      </c>
      <c r="G47" s="72">
        <v>0.96279999999999999</v>
      </c>
    </row>
    <row r="48" spans="1:7" x14ac:dyDescent="0.25">
      <c r="A48" s="71" t="s">
        <v>1260</v>
      </c>
      <c r="B48" s="71" t="s">
        <v>808</v>
      </c>
      <c r="C48" s="71">
        <v>2015</v>
      </c>
      <c r="D48" s="71">
        <v>107</v>
      </c>
      <c r="E48" s="71">
        <v>71.288899999999998</v>
      </c>
      <c r="F48" s="71">
        <v>73</v>
      </c>
      <c r="G48" s="72">
        <v>1.024</v>
      </c>
    </row>
    <row r="49" spans="1:7" x14ac:dyDescent="0.25">
      <c r="A49" s="71" t="s">
        <v>213</v>
      </c>
      <c r="B49" s="71" t="s">
        <v>810</v>
      </c>
      <c r="C49" s="71">
        <v>2025</v>
      </c>
      <c r="D49" s="71">
        <v>0</v>
      </c>
      <c r="E49" s="71">
        <v>354.23820000000001</v>
      </c>
      <c r="F49" s="71">
        <v>319</v>
      </c>
      <c r="G49" s="72">
        <v>0.90049999999999997</v>
      </c>
    </row>
    <row r="50" spans="1:7" x14ac:dyDescent="0.25">
      <c r="A50" s="71" t="s">
        <v>214</v>
      </c>
      <c r="B50" s="71" t="s">
        <v>1182</v>
      </c>
      <c r="C50" s="71">
        <v>2015</v>
      </c>
      <c r="D50" s="71">
        <v>700</v>
      </c>
      <c r="E50" s="71">
        <v>501.1721</v>
      </c>
      <c r="F50" s="71">
        <v>501</v>
      </c>
      <c r="G50" s="72">
        <v>0.99970000000000003</v>
      </c>
    </row>
    <row r="51" spans="1:7" x14ac:dyDescent="0.25">
      <c r="A51" s="71" t="s">
        <v>215</v>
      </c>
      <c r="B51" s="71" t="s">
        <v>812</v>
      </c>
      <c r="C51" s="71">
        <v>2018</v>
      </c>
      <c r="D51" s="71">
        <v>827</v>
      </c>
      <c r="E51" s="71">
        <v>387.70609999999999</v>
      </c>
      <c r="F51" s="71">
        <v>381</v>
      </c>
      <c r="G51" s="72">
        <v>0.98270000000000002</v>
      </c>
    </row>
    <row r="52" spans="1:7" x14ac:dyDescent="0.25">
      <c r="A52" s="71" t="s">
        <v>217</v>
      </c>
      <c r="B52" s="71" t="s">
        <v>1209</v>
      </c>
      <c r="C52" s="71">
        <v>2022</v>
      </c>
      <c r="D52" s="71">
        <v>0</v>
      </c>
      <c r="E52" s="73">
        <v>1417.8071</v>
      </c>
      <c r="F52" s="73">
        <v>1220</v>
      </c>
      <c r="G52" s="72">
        <v>0.86050000000000004</v>
      </c>
    </row>
    <row r="53" spans="1:7" x14ac:dyDescent="0.25">
      <c r="A53" s="71" t="s">
        <v>218</v>
      </c>
      <c r="B53" s="71" t="s">
        <v>815</v>
      </c>
      <c r="C53" s="71">
        <v>2015</v>
      </c>
      <c r="D53" s="71">
        <v>183</v>
      </c>
      <c r="E53" s="71">
        <v>166.32040000000001</v>
      </c>
      <c r="F53" s="71">
        <v>162.5</v>
      </c>
      <c r="G53" s="72">
        <v>0.97699999999999998</v>
      </c>
    </row>
    <row r="54" spans="1:7" x14ac:dyDescent="0.25">
      <c r="A54" s="71" t="s">
        <v>1261</v>
      </c>
      <c r="B54" s="71" t="s">
        <v>816</v>
      </c>
      <c r="C54" s="71">
        <v>2025</v>
      </c>
      <c r="D54" s="71">
        <v>0</v>
      </c>
      <c r="E54" s="71">
        <v>824.84439999999995</v>
      </c>
      <c r="F54" s="71">
        <v>710.19</v>
      </c>
      <c r="G54" s="72">
        <v>0.86099999999999999</v>
      </c>
    </row>
    <row r="55" spans="1:7" x14ac:dyDescent="0.25">
      <c r="A55" s="71" t="s">
        <v>222</v>
      </c>
      <c r="B55" s="71" t="s">
        <v>819</v>
      </c>
      <c r="C55" s="71">
        <v>2017</v>
      </c>
      <c r="D55" s="71">
        <v>0</v>
      </c>
      <c r="E55" s="71">
        <v>111.4563</v>
      </c>
      <c r="F55" s="71">
        <v>111</v>
      </c>
      <c r="G55" s="72">
        <v>0.99590000000000001</v>
      </c>
    </row>
    <row r="56" spans="1:7" x14ac:dyDescent="0.25">
      <c r="A56" s="71" t="s">
        <v>1223</v>
      </c>
      <c r="B56" s="71" t="s">
        <v>1226</v>
      </c>
      <c r="C56" s="71">
        <v>2021</v>
      </c>
      <c r="D56" s="71">
        <v>0</v>
      </c>
      <c r="E56" s="71">
        <v>69.801000000000002</v>
      </c>
      <c r="F56" s="71">
        <v>64</v>
      </c>
      <c r="G56" s="72">
        <v>0.91690000000000005</v>
      </c>
    </row>
    <row r="57" spans="1:7" x14ac:dyDescent="0.25">
      <c r="A57" s="71" t="s">
        <v>534</v>
      </c>
      <c r="B57" s="71" t="s">
        <v>848</v>
      </c>
      <c r="C57" s="71">
        <v>2025</v>
      </c>
      <c r="D57" s="71">
        <v>0</v>
      </c>
      <c r="E57" s="71">
        <v>108.952</v>
      </c>
      <c r="F57" s="71">
        <v>70</v>
      </c>
      <c r="G57" s="72">
        <v>0.64249999999999996</v>
      </c>
    </row>
    <row r="58" spans="1:7" x14ac:dyDescent="0.25">
      <c r="A58" s="71" t="s">
        <v>535</v>
      </c>
      <c r="B58" s="71" t="s">
        <v>850</v>
      </c>
      <c r="C58" s="71">
        <v>2024</v>
      </c>
      <c r="D58" s="71">
        <v>0</v>
      </c>
      <c r="E58" s="71">
        <v>593.15279999999996</v>
      </c>
      <c r="F58" s="71">
        <v>357</v>
      </c>
      <c r="G58" s="72">
        <v>0.60189999999999999</v>
      </c>
    </row>
    <row r="59" spans="1:7" x14ac:dyDescent="0.25">
      <c r="A59" s="71" t="s">
        <v>261</v>
      </c>
      <c r="B59" s="71" t="s">
        <v>862</v>
      </c>
      <c r="C59" s="71">
        <v>2020</v>
      </c>
      <c r="D59" s="71">
        <v>0</v>
      </c>
      <c r="E59" s="71">
        <v>359.00049999999999</v>
      </c>
      <c r="F59" s="71">
        <v>297</v>
      </c>
      <c r="G59" s="72">
        <v>0.82730000000000004</v>
      </c>
    </row>
    <row r="60" spans="1:7" x14ac:dyDescent="0.25">
      <c r="A60" s="71" t="s">
        <v>281</v>
      </c>
      <c r="B60" s="71" t="s">
        <v>884</v>
      </c>
      <c r="C60" s="71">
        <v>2015</v>
      </c>
      <c r="D60" s="71">
        <v>0</v>
      </c>
      <c r="E60" s="71">
        <v>158.38290000000001</v>
      </c>
      <c r="F60" s="71">
        <v>108</v>
      </c>
      <c r="G60" s="72">
        <v>0.68189999999999995</v>
      </c>
    </row>
    <row r="61" spans="1:7" x14ac:dyDescent="0.25">
      <c r="A61" s="71" t="s">
        <v>295</v>
      </c>
      <c r="B61" s="71" t="s">
        <v>898</v>
      </c>
      <c r="C61" s="71">
        <v>2020</v>
      </c>
      <c r="D61" s="71">
        <v>0</v>
      </c>
      <c r="E61" s="73">
        <v>1019.8288</v>
      </c>
      <c r="F61" s="71">
        <v>719</v>
      </c>
      <c r="G61" s="72">
        <v>0.70499999999999996</v>
      </c>
    </row>
    <row r="62" spans="1:7" x14ac:dyDescent="0.25">
      <c r="A62" s="71" t="s">
        <v>305</v>
      </c>
      <c r="B62" s="71" t="s">
        <v>913</v>
      </c>
      <c r="C62" s="71">
        <v>2015</v>
      </c>
      <c r="D62" s="71">
        <v>745</v>
      </c>
      <c r="E62" s="71">
        <v>557.32410000000004</v>
      </c>
      <c r="F62" s="71">
        <v>427</v>
      </c>
      <c r="G62" s="72">
        <v>0.76619999999999999</v>
      </c>
    </row>
    <row r="63" spans="1:7" x14ac:dyDescent="0.25">
      <c r="A63" s="71" t="s">
        <v>308</v>
      </c>
      <c r="B63" s="71" t="s">
        <v>916</v>
      </c>
      <c r="C63" s="71">
        <v>2019</v>
      </c>
      <c r="D63" s="71">
        <v>0</v>
      </c>
      <c r="E63" s="71">
        <v>636.04399999999998</v>
      </c>
      <c r="F63" s="71">
        <v>452</v>
      </c>
      <c r="G63" s="72">
        <v>0.71060000000000001</v>
      </c>
    </row>
    <row r="64" spans="1:7" x14ac:dyDescent="0.25">
      <c r="A64" s="71" t="s">
        <v>309</v>
      </c>
      <c r="B64" s="71" t="s">
        <v>917</v>
      </c>
      <c r="C64" s="71">
        <v>2015</v>
      </c>
      <c r="D64" s="71">
        <v>0</v>
      </c>
      <c r="E64" s="71">
        <v>269.79669999999999</v>
      </c>
      <c r="F64" s="71">
        <v>193</v>
      </c>
      <c r="G64" s="72">
        <v>0.71540000000000004</v>
      </c>
    </row>
    <row r="65" spans="1:7" x14ac:dyDescent="0.25">
      <c r="A65" s="71" t="s">
        <v>310</v>
      </c>
      <c r="B65" s="71" t="s">
        <v>918</v>
      </c>
      <c r="C65" s="71">
        <v>2019</v>
      </c>
      <c r="D65" s="71">
        <v>0</v>
      </c>
      <c r="E65" s="73">
        <v>1196.2025000000001</v>
      </c>
      <c r="F65" s="71">
        <v>915.57</v>
      </c>
      <c r="G65" s="72">
        <v>0.76539999999999997</v>
      </c>
    </row>
    <row r="66" spans="1:7" x14ac:dyDescent="0.25">
      <c r="A66" s="71" t="s">
        <v>326</v>
      </c>
      <c r="B66" s="71" t="s">
        <v>935</v>
      </c>
      <c r="C66" s="71">
        <v>2025</v>
      </c>
      <c r="D66" s="71">
        <v>0</v>
      </c>
      <c r="E66" s="71">
        <v>121.5317</v>
      </c>
      <c r="F66" s="71">
        <v>75</v>
      </c>
      <c r="G66" s="72">
        <v>0.61709999999999998</v>
      </c>
    </row>
    <row r="67" spans="1:7" x14ac:dyDescent="0.25">
      <c r="A67" s="71" t="s">
        <v>332</v>
      </c>
      <c r="B67" s="71" t="s">
        <v>942</v>
      </c>
      <c r="C67" s="71">
        <v>2015</v>
      </c>
      <c r="D67" s="71">
        <v>0</v>
      </c>
      <c r="E67" s="71">
        <v>114.5367</v>
      </c>
      <c r="F67" s="71">
        <v>99</v>
      </c>
      <c r="G67" s="72">
        <v>0.86439999999999995</v>
      </c>
    </row>
    <row r="68" spans="1:7" x14ac:dyDescent="0.25">
      <c r="A68" s="71" t="s">
        <v>333</v>
      </c>
      <c r="B68" s="71" t="s">
        <v>943</v>
      </c>
      <c r="C68" s="71">
        <v>2016</v>
      </c>
      <c r="D68" s="71">
        <v>0</v>
      </c>
      <c r="E68" s="71">
        <v>236.0343</v>
      </c>
      <c r="F68" s="71">
        <v>228</v>
      </c>
      <c r="G68" s="72">
        <v>0.96599999999999997</v>
      </c>
    </row>
    <row r="69" spans="1:7" x14ac:dyDescent="0.25">
      <c r="A69" s="71" t="s">
        <v>334</v>
      </c>
      <c r="B69" s="71" t="s">
        <v>944</v>
      </c>
      <c r="C69" s="71">
        <v>2023</v>
      </c>
      <c r="D69" s="71">
        <v>0</v>
      </c>
      <c r="E69" s="71">
        <v>553.53020000000004</v>
      </c>
      <c r="F69" s="71">
        <v>610.5</v>
      </c>
      <c r="G69" s="72">
        <v>1.1029</v>
      </c>
    </row>
    <row r="70" spans="1:7" x14ac:dyDescent="0.25">
      <c r="A70" s="71" t="s">
        <v>545</v>
      </c>
      <c r="B70" s="71" t="s">
        <v>945</v>
      </c>
      <c r="C70" s="71">
        <v>2023</v>
      </c>
      <c r="D70" s="71">
        <v>0</v>
      </c>
      <c r="E70" s="71">
        <v>134.19210000000001</v>
      </c>
      <c r="F70" s="71">
        <v>61</v>
      </c>
      <c r="G70" s="72">
        <v>0.4546</v>
      </c>
    </row>
    <row r="71" spans="1:7" x14ac:dyDescent="0.25">
      <c r="A71" s="71" t="s">
        <v>336</v>
      </c>
      <c r="B71" s="71" t="s">
        <v>947</v>
      </c>
      <c r="C71" s="71">
        <v>2015</v>
      </c>
      <c r="D71" s="71">
        <v>0</v>
      </c>
      <c r="E71" s="71">
        <v>624.83450000000005</v>
      </c>
      <c r="F71" s="71">
        <v>436</v>
      </c>
      <c r="G71" s="72">
        <v>0.69779999999999998</v>
      </c>
    </row>
    <row r="72" spans="1:7" x14ac:dyDescent="0.25">
      <c r="A72" s="71" t="s">
        <v>338</v>
      </c>
      <c r="B72" s="71" t="s">
        <v>949</v>
      </c>
      <c r="C72" s="71">
        <v>2015</v>
      </c>
      <c r="D72" s="71">
        <v>815</v>
      </c>
      <c r="E72" s="73">
        <v>1031.4159</v>
      </c>
      <c r="F72" s="71">
        <v>802.5</v>
      </c>
      <c r="G72" s="72">
        <v>0.77810000000000001</v>
      </c>
    </row>
    <row r="73" spans="1:7" x14ac:dyDescent="0.25">
      <c r="A73" s="71" t="s">
        <v>547</v>
      </c>
      <c r="B73" s="71" t="s">
        <v>956</v>
      </c>
      <c r="C73" s="71">
        <v>2015</v>
      </c>
      <c r="D73" s="71">
        <v>0</v>
      </c>
      <c r="E73" s="71">
        <v>185.6454</v>
      </c>
      <c r="F73" s="71">
        <v>142</v>
      </c>
      <c r="G73" s="72">
        <v>0.76490000000000002</v>
      </c>
    </row>
    <row r="74" spans="1:7" x14ac:dyDescent="0.25">
      <c r="A74" s="71" t="s">
        <v>356</v>
      </c>
      <c r="B74" s="71" t="s">
        <v>971</v>
      </c>
      <c r="C74" s="71">
        <v>2023</v>
      </c>
      <c r="D74" s="71">
        <v>0</v>
      </c>
      <c r="E74" s="71">
        <v>296.33580000000001</v>
      </c>
      <c r="F74" s="71">
        <v>313.2</v>
      </c>
      <c r="G74" s="72">
        <v>1.0569</v>
      </c>
    </row>
    <row r="75" spans="1:7" x14ac:dyDescent="0.25">
      <c r="A75" s="71" t="s">
        <v>358</v>
      </c>
      <c r="B75" s="71" t="s">
        <v>973</v>
      </c>
      <c r="C75" s="71">
        <v>2015</v>
      </c>
      <c r="D75" s="71">
        <v>0</v>
      </c>
      <c r="E75" s="71">
        <v>330.36939999999998</v>
      </c>
      <c r="F75" s="71">
        <v>316</v>
      </c>
      <c r="G75" s="72">
        <v>0.95650000000000002</v>
      </c>
    </row>
    <row r="76" spans="1:7" x14ac:dyDescent="0.25">
      <c r="A76" s="71" t="s">
        <v>1262</v>
      </c>
      <c r="B76" s="71" t="s">
        <v>976</v>
      </c>
      <c r="C76" s="71">
        <v>2024</v>
      </c>
      <c r="D76" s="71">
        <v>0</v>
      </c>
      <c r="E76" s="71">
        <v>42.212899999999998</v>
      </c>
      <c r="F76" s="71">
        <v>21</v>
      </c>
      <c r="G76" s="72">
        <v>0.4975</v>
      </c>
    </row>
    <row r="77" spans="1:7" x14ac:dyDescent="0.25">
      <c r="A77" s="71" t="s">
        <v>365</v>
      </c>
      <c r="B77" s="71" t="s">
        <v>981</v>
      </c>
      <c r="C77" s="71">
        <v>2023</v>
      </c>
      <c r="D77" s="71">
        <v>0</v>
      </c>
      <c r="E77" s="71">
        <v>469.28910000000002</v>
      </c>
      <c r="F77" s="71">
        <v>183.6</v>
      </c>
      <c r="G77" s="72">
        <v>0.39119999999999999</v>
      </c>
    </row>
    <row r="78" spans="1:7" x14ac:dyDescent="0.25">
      <c r="A78" s="71" t="s">
        <v>552</v>
      </c>
      <c r="B78" s="71" t="s">
        <v>994</v>
      </c>
      <c r="C78" s="71">
        <v>2016</v>
      </c>
      <c r="D78" s="71">
        <v>0</v>
      </c>
      <c r="E78" s="71">
        <v>71.553299999999993</v>
      </c>
      <c r="F78" s="71">
        <v>46</v>
      </c>
      <c r="G78" s="72">
        <v>0.64290000000000003</v>
      </c>
    </row>
    <row r="79" spans="1:7" x14ac:dyDescent="0.25">
      <c r="A79" s="71" t="s">
        <v>381</v>
      </c>
      <c r="B79" s="71" t="s">
        <v>999</v>
      </c>
      <c r="C79" s="71">
        <v>2018</v>
      </c>
      <c r="D79" s="71">
        <v>0</v>
      </c>
      <c r="E79" s="73">
        <v>1368.8913</v>
      </c>
      <c r="F79" s="73">
        <v>1034.47</v>
      </c>
      <c r="G79" s="72">
        <v>0.75570000000000004</v>
      </c>
    </row>
    <row r="80" spans="1:7" x14ac:dyDescent="0.25">
      <c r="A80" s="71" t="s">
        <v>553</v>
      </c>
      <c r="B80" s="71" t="s">
        <v>1000</v>
      </c>
      <c r="C80" s="71">
        <v>2025</v>
      </c>
      <c r="D80" s="71">
        <v>0</v>
      </c>
      <c r="E80" s="71">
        <v>128.12459999999999</v>
      </c>
      <c r="F80" s="71">
        <v>103</v>
      </c>
      <c r="G80" s="72">
        <v>0.80389999999999995</v>
      </c>
    </row>
    <row r="81" spans="1:7" x14ac:dyDescent="0.25">
      <c r="A81" s="71" t="s">
        <v>554</v>
      </c>
      <c r="B81" s="71" t="s">
        <v>1001</v>
      </c>
      <c r="C81" s="71">
        <v>2018</v>
      </c>
      <c r="D81" s="71">
        <v>0</v>
      </c>
      <c r="E81" s="71">
        <v>115.9323</v>
      </c>
      <c r="F81" s="71">
        <v>79</v>
      </c>
      <c r="G81" s="72">
        <v>0.68140000000000001</v>
      </c>
    </row>
    <row r="82" spans="1:7" x14ac:dyDescent="0.25">
      <c r="A82" s="71" t="s">
        <v>390</v>
      </c>
      <c r="B82" s="71" t="s">
        <v>1011</v>
      </c>
      <c r="C82" s="71">
        <v>2015</v>
      </c>
      <c r="D82" s="71">
        <v>0</v>
      </c>
      <c r="E82" s="71">
        <v>485.2002</v>
      </c>
      <c r="F82" s="71">
        <v>369</v>
      </c>
      <c r="G82" s="72">
        <v>0.76049999999999995</v>
      </c>
    </row>
    <row r="83" spans="1:7" x14ac:dyDescent="0.25">
      <c r="A83" s="71" t="s">
        <v>396</v>
      </c>
      <c r="B83" s="71" t="s">
        <v>1017</v>
      </c>
      <c r="C83" s="71">
        <v>2022</v>
      </c>
      <c r="D83" s="71">
        <v>12709</v>
      </c>
      <c r="E83" s="73">
        <v>13648.900299999999</v>
      </c>
      <c r="F83" s="73">
        <v>9163.18</v>
      </c>
      <c r="G83" s="72">
        <v>0.67130000000000001</v>
      </c>
    </row>
    <row r="84" spans="1:7" x14ac:dyDescent="0.25">
      <c r="A84" s="71" t="s">
        <v>397</v>
      </c>
      <c r="B84" s="71" t="s">
        <v>1018</v>
      </c>
      <c r="C84" s="71">
        <v>2023</v>
      </c>
      <c r="D84" s="71">
        <v>0</v>
      </c>
      <c r="E84" s="73">
        <v>7411.6949000000004</v>
      </c>
      <c r="F84" s="73">
        <v>9064.06</v>
      </c>
      <c r="G84" s="72">
        <v>1.2229000000000001</v>
      </c>
    </row>
    <row r="85" spans="1:7" x14ac:dyDescent="0.25">
      <c r="A85" s="71" t="s">
        <v>408</v>
      </c>
      <c r="B85" s="71" t="s">
        <v>1029</v>
      </c>
      <c r="C85" s="71">
        <v>2015</v>
      </c>
      <c r="D85" s="71">
        <v>960</v>
      </c>
      <c r="E85" s="73">
        <v>1154.0519999999999</v>
      </c>
      <c r="F85" s="71">
        <v>932.33</v>
      </c>
      <c r="G85" s="72">
        <v>0.80789999999999995</v>
      </c>
    </row>
    <row r="86" spans="1:7" x14ac:dyDescent="0.25">
      <c r="A86" s="71" t="s">
        <v>409</v>
      </c>
      <c r="B86" s="71" t="s">
        <v>1030</v>
      </c>
      <c r="C86" s="71">
        <v>2015</v>
      </c>
      <c r="D86" s="71">
        <v>0</v>
      </c>
      <c r="E86" s="73">
        <v>2308.2413999999999</v>
      </c>
      <c r="F86" s="73">
        <v>2234.4</v>
      </c>
      <c r="G86" s="72">
        <v>0.96799999999999997</v>
      </c>
    </row>
    <row r="87" spans="1:7" x14ac:dyDescent="0.25">
      <c r="A87" s="71" t="s">
        <v>412</v>
      </c>
      <c r="B87" s="71" t="s">
        <v>1033</v>
      </c>
      <c r="C87" s="71">
        <v>2023</v>
      </c>
      <c r="D87" s="71">
        <v>0</v>
      </c>
      <c r="E87" s="73">
        <v>2216.6014</v>
      </c>
      <c r="F87" s="73">
        <v>2804.52</v>
      </c>
      <c r="G87" s="72">
        <v>1.2652000000000001</v>
      </c>
    </row>
    <row r="88" spans="1:7" x14ac:dyDescent="0.25">
      <c r="A88" s="71" t="s">
        <v>413</v>
      </c>
      <c r="B88" s="71" t="s">
        <v>1034</v>
      </c>
      <c r="C88" s="71">
        <v>2023</v>
      </c>
      <c r="D88" s="71">
        <v>5521</v>
      </c>
      <c r="E88" s="73">
        <v>5205.2244000000001</v>
      </c>
      <c r="F88" s="73">
        <v>5981.48</v>
      </c>
      <c r="G88" s="72">
        <v>1.1491</v>
      </c>
    </row>
    <row r="89" spans="1:7" x14ac:dyDescent="0.25">
      <c r="A89" s="71" t="s">
        <v>414</v>
      </c>
      <c r="B89" s="71" t="s">
        <v>1035</v>
      </c>
      <c r="C89" s="71">
        <v>2015</v>
      </c>
      <c r="D89" s="71">
        <v>4066</v>
      </c>
      <c r="E89" s="73">
        <v>5458.4944999999998</v>
      </c>
      <c r="F89" s="73">
        <v>5484.01</v>
      </c>
      <c r="G89" s="72">
        <v>1.0046999999999999</v>
      </c>
    </row>
    <row r="90" spans="1:7" x14ac:dyDescent="0.25">
      <c r="A90" s="71" t="s">
        <v>415</v>
      </c>
      <c r="B90" s="71" t="s">
        <v>1036</v>
      </c>
      <c r="C90" s="71">
        <v>2017</v>
      </c>
      <c r="D90" s="73">
        <v>2400</v>
      </c>
      <c r="E90" s="73">
        <v>2545.5794999999998</v>
      </c>
      <c r="F90" s="73">
        <v>1930.4</v>
      </c>
      <c r="G90" s="72">
        <v>0.75829999999999997</v>
      </c>
    </row>
    <row r="91" spans="1:7" x14ac:dyDescent="0.25">
      <c r="A91" s="71" t="s">
        <v>418</v>
      </c>
      <c r="B91" s="71" t="s">
        <v>1039</v>
      </c>
      <c r="C91" s="71">
        <v>2017</v>
      </c>
      <c r="D91" s="71">
        <v>0</v>
      </c>
      <c r="E91" s="73">
        <v>1814.7094999999999</v>
      </c>
      <c r="F91" s="73">
        <v>1168.4100000000001</v>
      </c>
      <c r="G91" s="72">
        <v>0.64390000000000003</v>
      </c>
    </row>
    <row r="92" spans="1:7" x14ac:dyDescent="0.25">
      <c r="A92" s="71" t="s">
        <v>1240</v>
      </c>
      <c r="B92" s="71" t="s">
        <v>1241</v>
      </c>
      <c r="C92" s="71">
        <v>2025</v>
      </c>
      <c r="D92" s="71">
        <v>200</v>
      </c>
      <c r="E92" s="71">
        <v>130.53129999999999</v>
      </c>
      <c r="F92" s="71">
        <v>124</v>
      </c>
      <c r="G92" s="93">
        <v>0.95</v>
      </c>
    </row>
    <row r="93" spans="1:7" x14ac:dyDescent="0.25">
      <c r="A93" s="71" t="s">
        <v>420</v>
      </c>
      <c r="B93" s="71" t="s">
        <v>1042</v>
      </c>
      <c r="C93" s="71">
        <v>2015</v>
      </c>
      <c r="D93" s="71">
        <v>0</v>
      </c>
      <c r="E93" s="71">
        <v>67.465699999999998</v>
      </c>
      <c r="F93" s="71">
        <v>45</v>
      </c>
      <c r="G93" s="72">
        <v>0.66700000000000004</v>
      </c>
    </row>
    <row r="94" spans="1:7" x14ac:dyDescent="0.25">
      <c r="A94" s="71" t="s">
        <v>1263</v>
      </c>
      <c r="B94" s="71" t="s">
        <v>1044</v>
      </c>
      <c r="C94" s="71">
        <v>2019</v>
      </c>
      <c r="D94" s="71">
        <v>0</v>
      </c>
      <c r="E94" s="71">
        <v>43.0779</v>
      </c>
      <c r="F94" s="71">
        <v>26</v>
      </c>
      <c r="G94" s="72">
        <v>0.60360000000000003</v>
      </c>
    </row>
    <row r="95" spans="1:7" x14ac:dyDescent="0.25">
      <c r="A95" s="71" t="s">
        <v>422</v>
      </c>
      <c r="B95" s="71" t="s">
        <v>1046</v>
      </c>
      <c r="C95" s="71">
        <v>2015</v>
      </c>
      <c r="D95" s="71">
        <v>0</v>
      </c>
      <c r="E95" s="71">
        <v>293.77330000000001</v>
      </c>
      <c r="F95" s="71">
        <v>192</v>
      </c>
      <c r="G95" s="72">
        <v>0.65359999999999996</v>
      </c>
    </row>
    <row r="96" spans="1:7" x14ac:dyDescent="0.25">
      <c r="A96" s="71" t="s">
        <v>427</v>
      </c>
      <c r="B96" s="71" t="s">
        <v>1051</v>
      </c>
      <c r="C96" s="71">
        <v>2016</v>
      </c>
      <c r="D96" s="71">
        <v>0</v>
      </c>
      <c r="E96" s="71">
        <v>608.99590000000001</v>
      </c>
      <c r="F96" s="71">
        <v>366</v>
      </c>
      <c r="G96" s="72">
        <v>0.60099999999999998</v>
      </c>
    </row>
    <row r="97" spans="1:7" x14ac:dyDescent="0.25">
      <c r="A97" s="71" t="s">
        <v>429</v>
      </c>
      <c r="B97" s="71" t="s">
        <v>1053</v>
      </c>
      <c r="C97" s="71">
        <v>2015</v>
      </c>
      <c r="D97" s="71">
        <v>0</v>
      </c>
      <c r="E97" s="71">
        <v>327.8057</v>
      </c>
      <c r="F97" s="71">
        <v>258</v>
      </c>
      <c r="G97" s="72">
        <v>0.78710000000000002</v>
      </c>
    </row>
    <row r="98" spans="1:7" x14ac:dyDescent="0.25">
      <c r="A98" s="71" t="s">
        <v>430</v>
      </c>
      <c r="B98" s="71" t="s">
        <v>1054</v>
      </c>
      <c r="C98" s="71">
        <v>2019</v>
      </c>
      <c r="D98" s="71">
        <v>0</v>
      </c>
      <c r="E98" s="73">
        <v>3047.4850999999999</v>
      </c>
      <c r="F98" s="73">
        <v>2178.2600000000002</v>
      </c>
      <c r="G98" s="72">
        <v>0.71479999999999999</v>
      </c>
    </row>
    <row r="99" spans="1:7" x14ac:dyDescent="0.25">
      <c r="A99" s="71" t="s">
        <v>433</v>
      </c>
      <c r="B99" s="71" t="s">
        <v>1058</v>
      </c>
      <c r="C99" s="71">
        <v>2016</v>
      </c>
      <c r="D99" s="71">
        <v>232</v>
      </c>
      <c r="E99" s="71">
        <v>259.29160000000002</v>
      </c>
      <c r="F99" s="71">
        <v>197</v>
      </c>
      <c r="G99" s="72">
        <v>0.75980000000000003</v>
      </c>
    </row>
    <row r="100" spans="1:7" x14ac:dyDescent="0.25">
      <c r="A100" s="71" t="s">
        <v>444</v>
      </c>
      <c r="B100" s="71" t="s">
        <v>1069</v>
      </c>
      <c r="C100" s="71">
        <v>2025</v>
      </c>
      <c r="D100" s="71">
        <v>0</v>
      </c>
      <c r="E100" s="71">
        <v>366.95150000000001</v>
      </c>
      <c r="F100" s="71">
        <v>209.5</v>
      </c>
      <c r="G100" s="72">
        <v>0.57089999999999996</v>
      </c>
    </row>
    <row r="101" spans="1:7" x14ac:dyDescent="0.25">
      <c r="A101" s="71" t="s">
        <v>449</v>
      </c>
      <c r="B101" s="71" t="s">
        <v>1074</v>
      </c>
      <c r="C101" s="71">
        <v>2025</v>
      </c>
      <c r="D101" s="71">
        <v>0</v>
      </c>
      <c r="E101" s="71">
        <v>563.32370000000003</v>
      </c>
      <c r="F101" s="71">
        <v>429</v>
      </c>
      <c r="G101" s="72">
        <v>0.76160000000000005</v>
      </c>
    </row>
    <row r="102" spans="1:7" x14ac:dyDescent="0.25">
      <c r="A102" s="71" t="s">
        <v>565</v>
      </c>
      <c r="B102" s="71" t="s">
        <v>1083</v>
      </c>
      <c r="C102" s="71">
        <v>2016</v>
      </c>
      <c r="D102" s="71">
        <v>0</v>
      </c>
      <c r="E102" s="71">
        <v>123.4862</v>
      </c>
      <c r="F102" s="71">
        <v>92</v>
      </c>
      <c r="G102" s="72">
        <v>0.745</v>
      </c>
    </row>
    <row r="103" spans="1:7" x14ac:dyDescent="0.25">
      <c r="A103" s="71" t="s">
        <v>455</v>
      </c>
      <c r="B103" s="71" t="s">
        <v>1084</v>
      </c>
      <c r="C103" s="71">
        <v>2025</v>
      </c>
      <c r="D103" s="71">
        <v>818</v>
      </c>
      <c r="E103" s="71">
        <v>833.3356</v>
      </c>
      <c r="F103" s="71">
        <v>470.72</v>
      </c>
      <c r="G103" s="72">
        <v>0.56489999999999996</v>
      </c>
    </row>
    <row r="104" spans="1:7" x14ac:dyDescent="0.25">
      <c r="A104" s="71" t="s">
        <v>457</v>
      </c>
      <c r="B104" s="71" t="s">
        <v>1086</v>
      </c>
      <c r="C104" s="71">
        <v>2020</v>
      </c>
      <c r="D104" s="71">
        <v>0</v>
      </c>
      <c r="E104" s="71">
        <v>726.1979</v>
      </c>
      <c r="F104" s="71">
        <v>484.64</v>
      </c>
      <c r="G104" s="72">
        <v>0.66739999999999999</v>
      </c>
    </row>
    <row r="105" spans="1:7" x14ac:dyDescent="0.25">
      <c r="A105" s="71" t="s">
        <v>458</v>
      </c>
      <c r="B105" s="71" t="s">
        <v>1087</v>
      </c>
      <c r="C105" s="71">
        <v>2015</v>
      </c>
      <c r="D105" s="71">
        <v>0</v>
      </c>
      <c r="E105" s="71">
        <v>700.03240000000005</v>
      </c>
      <c r="F105" s="71">
        <v>501.7</v>
      </c>
      <c r="G105" s="72">
        <v>0.7167</v>
      </c>
    </row>
    <row r="106" spans="1:7" x14ac:dyDescent="0.25">
      <c r="A106" s="71" t="s">
        <v>566</v>
      </c>
      <c r="B106" s="71" t="s">
        <v>1089</v>
      </c>
      <c r="C106" s="71">
        <v>2025</v>
      </c>
      <c r="D106" s="71">
        <v>0</v>
      </c>
      <c r="E106" s="71">
        <v>147.88059999999999</v>
      </c>
      <c r="F106" s="71">
        <v>105.73</v>
      </c>
      <c r="G106" s="72">
        <v>0.71499999999999997</v>
      </c>
    </row>
    <row r="107" spans="1:7" x14ac:dyDescent="0.25">
      <c r="A107" s="71" t="s">
        <v>466</v>
      </c>
      <c r="B107" s="71" t="s">
        <v>1096</v>
      </c>
      <c r="C107" s="71">
        <v>2015</v>
      </c>
      <c r="D107" s="71">
        <v>0</v>
      </c>
      <c r="E107" s="71">
        <v>729.75570000000005</v>
      </c>
      <c r="F107" s="71">
        <v>569.03</v>
      </c>
      <c r="G107" s="72">
        <v>0.77980000000000005</v>
      </c>
    </row>
    <row r="108" spans="1:7" x14ac:dyDescent="0.25">
      <c r="A108" s="71" t="s">
        <v>467</v>
      </c>
      <c r="B108" s="71" t="s">
        <v>1097</v>
      </c>
      <c r="C108" s="71">
        <v>2016</v>
      </c>
      <c r="D108" s="71">
        <v>0</v>
      </c>
      <c r="E108" s="73">
        <v>2173.7438999999999</v>
      </c>
      <c r="F108" s="73">
        <v>1431.56</v>
      </c>
      <c r="G108" s="72">
        <v>0.65859999999999996</v>
      </c>
    </row>
    <row r="109" spans="1:7" x14ac:dyDescent="0.25">
      <c r="A109" s="71" t="s">
        <v>567</v>
      </c>
      <c r="B109" s="71" t="s">
        <v>1098</v>
      </c>
      <c r="C109" s="71">
        <v>2015</v>
      </c>
      <c r="D109" s="71">
        <v>0</v>
      </c>
      <c r="E109" s="71">
        <v>204.1961</v>
      </c>
      <c r="F109" s="71">
        <v>183</v>
      </c>
      <c r="G109" s="72">
        <v>0.8962</v>
      </c>
    </row>
    <row r="110" spans="1:7" x14ac:dyDescent="0.25">
      <c r="A110" s="71" t="s">
        <v>468</v>
      </c>
      <c r="B110" s="71" t="s">
        <v>1099</v>
      </c>
      <c r="C110" s="71">
        <v>2025</v>
      </c>
      <c r="D110" s="71">
        <v>0</v>
      </c>
      <c r="E110" s="71">
        <v>299.65550000000002</v>
      </c>
      <c r="F110" s="71">
        <v>154</v>
      </c>
      <c r="G110" s="72">
        <v>0.51390000000000002</v>
      </c>
    </row>
    <row r="111" spans="1:7" x14ac:dyDescent="0.25">
      <c r="A111" s="71" t="s">
        <v>480</v>
      </c>
      <c r="B111" s="71" t="s">
        <v>1112</v>
      </c>
      <c r="C111" s="71">
        <v>2015</v>
      </c>
      <c r="D111" s="71">
        <v>0</v>
      </c>
      <c r="E111" s="73">
        <v>22621.0988</v>
      </c>
      <c r="F111" s="73">
        <v>21774</v>
      </c>
      <c r="G111" s="72">
        <v>0.96260000000000001</v>
      </c>
    </row>
    <row r="112" spans="1:7" x14ac:dyDescent="0.25">
      <c r="A112" s="71" t="s">
        <v>482</v>
      </c>
      <c r="B112" s="71" t="s">
        <v>1113</v>
      </c>
      <c r="C112" s="71">
        <v>2023</v>
      </c>
      <c r="D112" s="71">
        <v>732</v>
      </c>
      <c r="E112" s="71">
        <v>724.54489999999998</v>
      </c>
      <c r="F112" s="71">
        <v>778</v>
      </c>
      <c r="G112" s="72">
        <v>1.0738000000000001</v>
      </c>
    </row>
    <row r="113" spans="1:7" x14ac:dyDescent="0.25">
      <c r="A113" s="71" t="s">
        <v>484</v>
      </c>
      <c r="B113" s="71" t="s">
        <v>1115</v>
      </c>
      <c r="C113" s="71">
        <v>2015</v>
      </c>
      <c r="D113" s="71">
        <v>1980</v>
      </c>
      <c r="E113" s="73">
        <v>2940.79</v>
      </c>
      <c r="F113" s="73">
        <v>2815</v>
      </c>
      <c r="G113" s="72">
        <v>0.95720000000000005</v>
      </c>
    </row>
    <row r="114" spans="1:7" x14ac:dyDescent="0.25">
      <c r="A114" s="71" t="s">
        <v>486</v>
      </c>
      <c r="B114" s="71" t="s">
        <v>1236</v>
      </c>
      <c r="C114" s="71">
        <v>2025</v>
      </c>
      <c r="D114" s="71">
        <v>400</v>
      </c>
      <c r="E114" s="71">
        <v>354.39080000000001</v>
      </c>
      <c r="F114" s="71">
        <v>239</v>
      </c>
      <c r="G114" s="72">
        <v>0.6744</v>
      </c>
    </row>
    <row r="115" spans="1:7" x14ac:dyDescent="0.25">
      <c r="A115" s="71" t="s">
        <v>1264</v>
      </c>
      <c r="B115" s="71" t="s">
        <v>1118</v>
      </c>
      <c r="C115" s="71">
        <v>2023</v>
      </c>
      <c r="D115" s="71">
        <v>0</v>
      </c>
      <c r="E115" s="71">
        <v>425.33730000000003</v>
      </c>
      <c r="F115" s="71">
        <v>439</v>
      </c>
      <c r="G115" s="72">
        <v>1.0321</v>
      </c>
    </row>
    <row r="116" spans="1:7" x14ac:dyDescent="0.25">
      <c r="A116" s="71" t="s">
        <v>488</v>
      </c>
      <c r="B116" s="71" t="s">
        <v>1183</v>
      </c>
      <c r="C116" s="71">
        <v>2016</v>
      </c>
      <c r="D116" s="71">
        <v>0</v>
      </c>
      <c r="E116" s="71">
        <v>495.09789999999998</v>
      </c>
      <c r="F116" s="71">
        <v>496</v>
      </c>
      <c r="G116" s="72">
        <v>1.0018</v>
      </c>
    </row>
    <row r="117" spans="1:7" x14ac:dyDescent="0.25">
      <c r="A117" s="71" t="s">
        <v>1265</v>
      </c>
      <c r="B117" s="71" t="s">
        <v>1242</v>
      </c>
      <c r="C117" s="71">
        <v>2015</v>
      </c>
      <c r="D117" s="71">
        <v>0</v>
      </c>
      <c r="E117" s="71">
        <v>102.8775</v>
      </c>
      <c r="F117" s="71">
        <v>79.290000000000006</v>
      </c>
      <c r="G117" s="72">
        <v>0.77070000000000005</v>
      </c>
    </row>
    <row r="118" spans="1:7" x14ac:dyDescent="0.25">
      <c r="A118" s="71" t="s">
        <v>1237</v>
      </c>
      <c r="B118" s="71" t="s">
        <v>1238</v>
      </c>
      <c r="C118" s="71">
        <v>2023</v>
      </c>
      <c r="D118" s="71">
        <v>378</v>
      </c>
      <c r="E118" s="71">
        <v>96.046700000000001</v>
      </c>
      <c r="F118" s="71">
        <v>83</v>
      </c>
      <c r="G118" s="72">
        <v>0.86419999999999997</v>
      </c>
    </row>
    <row r="119" spans="1:7" x14ac:dyDescent="0.25">
      <c r="A119" s="71" t="s">
        <v>1243</v>
      </c>
      <c r="B119" s="71" t="s">
        <v>1244</v>
      </c>
      <c r="C119" s="71">
        <v>2024</v>
      </c>
      <c r="D119" s="71">
        <v>118</v>
      </c>
      <c r="E119" s="71">
        <v>0</v>
      </c>
      <c r="F119" s="71">
        <v>0</v>
      </c>
      <c r="G119" s="72">
        <v>0.57140000000000002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48F9-8BEA-4722-A1CE-439D043565FC}">
  <dimension ref="A1:G104"/>
  <sheetViews>
    <sheetView workbookViewId="0">
      <selection sqref="A1:G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195.68219999999999</v>
      </c>
      <c r="E2" s="71">
        <v>203.38910000000001</v>
      </c>
      <c r="F2" s="71">
        <v>119.97</v>
      </c>
      <c r="G2" s="72">
        <v>0.58989999999999998</v>
      </c>
    </row>
    <row r="3" spans="1:7" x14ac:dyDescent="0.25">
      <c r="A3" s="71" t="s">
        <v>20</v>
      </c>
      <c r="B3" s="71" t="s">
        <v>584</v>
      </c>
      <c r="C3" s="71">
        <v>2015</v>
      </c>
      <c r="D3" s="73">
        <v>2006.0182</v>
      </c>
      <c r="E3" s="73">
        <v>2133.8137999999999</v>
      </c>
      <c r="F3" s="73">
        <v>1312.08</v>
      </c>
      <c r="G3" s="72">
        <v>0.6149</v>
      </c>
    </row>
    <row r="4" spans="1:7" x14ac:dyDescent="0.25">
      <c r="A4" s="71" t="s">
        <v>498</v>
      </c>
      <c r="B4" s="71" t="s">
        <v>590</v>
      </c>
      <c r="C4" s="71">
        <v>2015</v>
      </c>
      <c r="D4" s="71">
        <v>149.60939999999999</v>
      </c>
      <c r="E4" s="71">
        <v>168.637</v>
      </c>
      <c r="F4" s="71">
        <v>116.52</v>
      </c>
      <c r="G4" s="72">
        <v>0.69099999999999995</v>
      </c>
    </row>
    <row r="5" spans="1:7" x14ac:dyDescent="0.25">
      <c r="A5" s="71" t="s">
        <v>36</v>
      </c>
      <c r="B5" s="71" t="s">
        <v>602</v>
      </c>
      <c r="C5" s="71">
        <v>2023</v>
      </c>
      <c r="D5" s="71">
        <v>468.65620000000001</v>
      </c>
      <c r="E5" s="71">
        <v>466.45940000000002</v>
      </c>
      <c r="F5" s="71">
        <v>495.16</v>
      </c>
      <c r="G5" s="72">
        <v>1.0615000000000001</v>
      </c>
    </row>
    <row r="6" spans="1:7" x14ac:dyDescent="0.25">
      <c r="A6" s="71" t="s">
        <v>37</v>
      </c>
      <c r="B6" s="71" t="s">
        <v>603</v>
      </c>
      <c r="C6" s="71">
        <v>2015</v>
      </c>
      <c r="D6" s="73">
        <v>1129.4181000000001</v>
      </c>
      <c r="E6" s="73">
        <v>1181.8003000000001</v>
      </c>
      <c r="F6" s="71">
        <v>872.93</v>
      </c>
      <c r="G6" s="72">
        <v>0.73860000000000003</v>
      </c>
    </row>
    <row r="7" spans="1:7" x14ac:dyDescent="0.25">
      <c r="A7" s="71" t="s">
        <v>41</v>
      </c>
      <c r="B7" s="71" t="s">
        <v>607</v>
      </c>
      <c r="C7" s="71">
        <v>2020</v>
      </c>
      <c r="D7" s="71">
        <v>164.27369999999999</v>
      </c>
      <c r="E7" s="71">
        <v>231.44390000000001</v>
      </c>
      <c r="F7" s="71">
        <v>156</v>
      </c>
      <c r="G7" s="72">
        <v>0.67400000000000004</v>
      </c>
    </row>
    <row r="8" spans="1:7" x14ac:dyDescent="0.25">
      <c r="A8" s="71" t="s">
        <v>48</v>
      </c>
      <c r="B8" s="71" t="s">
        <v>614</v>
      </c>
      <c r="C8" s="71">
        <v>2023</v>
      </c>
      <c r="D8" s="73">
        <v>16000.883599999999</v>
      </c>
      <c r="E8" s="73">
        <v>15870.509</v>
      </c>
      <c r="F8" s="73">
        <v>7737.07</v>
      </c>
      <c r="G8" s="72">
        <v>0.48749999999999999</v>
      </c>
    </row>
    <row r="9" spans="1:7" x14ac:dyDescent="0.25">
      <c r="A9" s="71" t="s">
        <v>52</v>
      </c>
      <c r="B9" s="71" t="s">
        <v>618</v>
      </c>
      <c r="C9" s="71">
        <v>2017</v>
      </c>
      <c r="D9" s="73">
        <v>9078.0519000000004</v>
      </c>
      <c r="E9" s="73">
        <v>10539.116400000001</v>
      </c>
      <c r="F9" s="73">
        <v>6942.25</v>
      </c>
      <c r="G9" s="72">
        <v>0.65869999999999995</v>
      </c>
    </row>
    <row r="10" spans="1:7" x14ac:dyDescent="0.25">
      <c r="A10" s="71" t="s">
        <v>54</v>
      </c>
      <c r="B10" s="71" t="s">
        <v>620</v>
      </c>
      <c r="C10" s="71">
        <v>2018</v>
      </c>
      <c r="D10" s="73">
        <v>4244.5133999999998</v>
      </c>
      <c r="E10" s="73">
        <v>4681.0626000000002</v>
      </c>
      <c r="F10" s="73">
        <v>3304.3</v>
      </c>
      <c r="G10" s="72">
        <v>0.70589999999999997</v>
      </c>
    </row>
    <row r="11" spans="1:7" x14ac:dyDescent="0.25">
      <c r="A11" s="71" t="s">
        <v>66</v>
      </c>
      <c r="B11" s="71" t="s">
        <v>636</v>
      </c>
      <c r="C11" s="71">
        <v>2024</v>
      </c>
      <c r="D11" s="71">
        <v>167.1901</v>
      </c>
      <c r="E11" s="71">
        <v>182.61689999999999</v>
      </c>
      <c r="F11" s="71">
        <v>125</v>
      </c>
      <c r="G11" s="72">
        <v>0.6845</v>
      </c>
    </row>
    <row r="12" spans="1:7" x14ac:dyDescent="0.25">
      <c r="A12" s="71" t="s">
        <v>71</v>
      </c>
      <c r="B12" s="71" t="s">
        <v>641</v>
      </c>
      <c r="C12" s="71">
        <v>2019</v>
      </c>
      <c r="D12" s="73">
        <v>3606.9202</v>
      </c>
      <c r="E12" s="73">
        <v>3708.6869000000002</v>
      </c>
      <c r="F12" s="73">
        <v>2510.92</v>
      </c>
      <c r="G12" s="72">
        <v>0.67700000000000005</v>
      </c>
    </row>
    <row r="13" spans="1:7" x14ac:dyDescent="0.25">
      <c r="A13" s="71" t="s">
        <v>74</v>
      </c>
      <c r="B13" s="71" t="s">
        <v>645</v>
      </c>
      <c r="C13" s="71">
        <v>2018</v>
      </c>
      <c r="D13" s="71">
        <v>41.120199999999997</v>
      </c>
      <c r="E13" s="71">
        <v>56.2834</v>
      </c>
      <c r="F13" s="71">
        <v>47</v>
      </c>
      <c r="G13" s="72">
        <v>0.83509999999999995</v>
      </c>
    </row>
    <row r="14" spans="1:7" x14ac:dyDescent="0.25">
      <c r="A14" s="71" t="s">
        <v>89</v>
      </c>
      <c r="B14" s="71" t="s">
        <v>662</v>
      </c>
      <c r="C14" s="71">
        <v>2020</v>
      </c>
      <c r="D14" s="73">
        <v>1014.0616</v>
      </c>
      <c r="E14" s="73">
        <v>1099.8910000000001</v>
      </c>
      <c r="F14" s="71">
        <v>615</v>
      </c>
      <c r="G14" s="72">
        <v>0.55910000000000004</v>
      </c>
    </row>
    <row r="15" spans="1:7" x14ac:dyDescent="0.25">
      <c r="A15" s="71" t="s">
        <v>113</v>
      </c>
      <c r="B15" s="71" t="s">
        <v>687</v>
      </c>
      <c r="C15" s="71">
        <v>2016</v>
      </c>
      <c r="D15" s="73">
        <v>7306.5807999999997</v>
      </c>
      <c r="E15" s="73">
        <v>8120.2380000000003</v>
      </c>
      <c r="F15" s="73">
        <v>4784.1899999999996</v>
      </c>
      <c r="G15" s="72">
        <v>0.58919999999999995</v>
      </c>
    </row>
    <row r="16" spans="1:7" x14ac:dyDescent="0.25">
      <c r="A16" s="71" t="s">
        <v>114</v>
      </c>
      <c r="B16" s="71" t="s">
        <v>689</v>
      </c>
      <c r="C16" s="71">
        <v>2020</v>
      </c>
      <c r="D16" s="71">
        <v>69.581900000000005</v>
      </c>
      <c r="E16" s="71">
        <v>85.945800000000006</v>
      </c>
      <c r="F16" s="71">
        <v>89</v>
      </c>
      <c r="G16" s="72">
        <v>1.0355000000000001</v>
      </c>
    </row>
    <row r="17" spans="1:7" x14ac:dyDescent="0.25">
      <c r="A17" s="71" t="s">
        <v>118</v>
      </c>
      <c r="B17" s="71" t="s">
        <v>693</v>
      </c>
      <c r="C17" s="71">
        <v>2015</v>
      </c>
      <c r="D17" s="73">
        <v>1365.2748999999999</v>
      </c>
      <c r="E17" s="73">
        <v>1391.9684</v>
      </c>
      <c r="F17" s="71">
        <v>792.1</v>
      </c>
      <c r="G17" s="72">
        <v>0.56910000000000005</v>
      </c>
    </row>
    <row r="18" spans="1:7" x14ac:dyDescent="0.25">
      <c r="A18" s="71" t="s">
        <v>119</v>
      </c>
      <c r="B18" s="71" t="s">
        <v>694</v>
      </c>
      <c r="C18" s="71">
        <v>2024</v>
      </c>
      <c r="D18" s="71">
        <v>747.3329</v>
      </c>
      <c r="E18" s="71">
        <v>753.26210000000003</v>
      </c>
      <c r="F18" s="71">
        <v>407</v>
      </c>
      <c r="G18" s="72">
        <v>0.5403</v>
      </c>
    </row>
    <row r="19" spans="1:7" x14ac:dyDescent="0.25">
      <c r="A19" s="71" t="s">
        <v>129</v>
      </c>
      <c r="B19" s="71" t="s">
        <v>704</v>
      </c>
      <c r="C19" s="71">
        <v>2019</v>
      </c>
      <c r="D19" s="71">
        <v>52.4816</v>
      </c>
      <c r="E19" s="71">
        <v>74.837599999999995</v>
      </c>
      <c r="F19" s="71">
        <v>59</v>
      </c>
      <c r="G19" s="72">
        <v>0.78839999999999999</v>
      </c>
    </row>
    <row r="20" spans="1:7" x14ac:dyDescent="0.25">
      <c r="A20" s="71" t="s">
        <v>136</v>
      </c>
      <c r="B20" s="71" t="s">
        <v>711</v>
      </c>
      <c r="C20" s="71">
        <v>2023</v>
      </c>
      <c r="D20" s="73">
        <v>1006.9859</v>
      </c>
      <c r="E20" s="71">
        <v>947.68460000000005</v>
      </c>
      <c r="F20" s="71">
        <v>540</v>
      </c>
      <c r="G20" s="72">
        <v>0.56979999999999997</v>
      </c>
    </row>
    <row r="21" spans="1:7" x14ac:dyDescent="0.25">
      <c r="A21" s="71" t="s">
        <v>138</v>
      </c>
      <c r="B21" s="71" t="s">
        <v>719</v>
      </c>
      <c r="C21" s="71">
        <v>2015</v>
      </c>
      <c r="D21" s="71">
        <v>717.73119999999994</v>
      </c>
      <c r="E21" s="71">
        <v>887.86350000000004</v>
      </c>
      <c r="F21" s="71">
        <v>697.45</v>
      </c>
      <c r="G21" s="72">
        <v>0.78549999999999998</v>
      </c>
    </row>
    <row r="22" spans="1:7" x14ac:dyDescent="0.25">
      <c r="A22" s="71" t="s">
        <v>139</v>
      </c>
      <c r="B22" s="71" t="s">
        <v>720</v>
      </c>
      <c r="C22" s="71">
        <v>2024</v>
      </c>
      <c r="D22" s="71">
        <v>464.76979999999998</v>
      </c>
      <c r="E22" s="71">
        <v>489.53750000000002</v>
      </c>
      <c r="F22" s="71">
        <v>315</v>
      </c>
      <c r="G22" s="72">
        <v>0.64349999999999996</v>
      </c>
    </row>
    <row r="23" spans="1:7" x14ac:dyDescent="0.25">
      <c r="A23" s="71" t="s">
        <v>140</v>
      </c>
      <c r="B23" s="71" t="s">
        <v>721</v>
      </c>
      <c r="C23" s="71">
        <v>2015</v>
      </c>
      <c r="D23" s="71">
        <v>411.25020000000001</v>
      </c>
      <c r="E23" s="71">
        <v>530.15070000000003</v>
      </c>
      <c r="F23" s="71">
        <v>338</v>
      </c>
      <c r="G23" s="72">
        <v>0.63759999999999994</v>
      </c>
    </row>
    <row r="24" spans="1:7" x14ac:dyDescent="0.25">
      <c r="A24" s="71" t="s">
        <v>141</v>
      </c>
      <c r="B24" s="71" t="s">
        <v>722</v>
      </c>
      <c r="C24" s="71">
        <v>2016</v>
      </c>
      <c r="D24" s="71">
        <v>257.846</v>
      </c>
      <c r="E24" s="71">
        <v>296.16430000000003</v>
      </c>
      <c r="F24" s="71">
        <v>257</v>
      </c>
      <c r="G24" s="72">
        <v>0.86780000000000002</v>
      </c>
    </row>
    <row r="25" spans="1:7" x14ac:dyDescent="0.25">
      <c r="A25" s="71" t="s">
        <v>142</v>
      </c>
      <c r="B25" s="71" t="s">
        <v>723</v>
      </c>
      <c r="C25" s="71">
        <v>2023</v>
      </c>
      <c r="D25" s="71">
        <v>626.08619999999996</v>
      </c>
      <c r="E25" s="71">
        <v>620.58339999999998</v>
      </c>
      <c r="F25" s="71">
        <v>278</v>
      </c>
      <c r="G25" s="72">
        <v>0.73040000000000005</v>
      </c>
    </row>
    <row r="26" spans="1:7" x14ac:dyDescent="0.25">
      <c r="A26" s="71" t="s">
        <v>143</v>
      </c>
      <c r="B26" s="71" t="s">
        <v>724</v>
      </c>
      <c r="C26" s="71">
        <v>2015</v>
      </c>
      <c r="D26" s="71">
        <v>214.9153</v>
      </c>
      <c r="E26" s="71">
        <v>297.18490000000003</v>
      </c>
      <c r="F26" s="71">
        <v>263</v>
      </c>
      <c r="G26" s="72">
        <v>0.88500000000000001</v>
      </c>
    </row>
    <row r="27" spans="1:7" x14ac:dyDescent="0.25">
      <c r="A27" s="71" t="s">
        <v>144</v>
      </c>
      <c r="B27" s="71" t="s">
        <v>725</v>
      </c>
      <c r="C27" s="71">
        <v>2021</v>
      </c>
      <c r="D27" s="73">
        <v>1619.5087000000001</v>
      </c>
      <c r="E27" s="73">
        <v>1736.6042</v>
      </c>
      <c r="F27" s="73">
        <v>1403</v>
      </c>
      <c r="G27" s="72">
        <v>0.80789999999999995</v>
      </c>
    </row>
    <row r="28" spans="1:7" x14ac:dyDescent="0.25">
      <c r="A28" s="71" t="s">
        <v>520</v>
      </c>
      <c r="B28" s="71" t="s">
        <v>750</v>
      </c>
      <c r="C28" s="71">
        <v>2023</v>
      </c>
      <c r="D28" s="71">
        <v>35.2669</v>
      </c>
      <c r="E28" s="71">
        <v>44.167099999999998</v>
      </c>
      <c r="F28" s="71">
        <v>34</v>
      </c>
      <c r="G28" s="72">
        <v>0.76980000000000004</v>
      </c>
    </row>
    <row r="29" spans="1:7" x14ac:dyDescent="0.25">
      <c r="A29" s="71" t="s">
        <v>524</v>
      </c>
      <c r="B29" s="71" t="s">
        <v>762</v>
      </c>
      <c r="C29" s="71">
        <v>2015</v>
      </c>
      <c r="D29" s="71">
        <v>103.72150000000001</v>
      </c>
      <c r="E29" s="71">
        <v>122.3836</v>
      </c>
      <c r="F29" s="71">
        <v>72</v>
      </c>
      <c r="G29" s="72">
        <v>0.58830000000000005</v>
      </c>
    </row>
    <row r="30" spans="1:7" x14ac:dyDescent="0.25">
      <c r="A30" s="71" t="s">
        <v>178</v>
      </c>
      <c r="B30" s="71" t="s">
        <v>769</v>
      </c>
      <c r="C30" s="71">
        <v>2023</v>
      </c>
      <c r="D30" s="71">
        <v>246.39259999999999</v>
      </c>
      <c r="E30" s="71">
        <v>238.65530000000001</v>
      </c>
      <c r="F30" s="71">
        <v>117</v>
      </c>
      <c r="G30" s="72">
        <v>0.49020000000000002</v>
      </c>
    </row>
    <row r="31" spans="1:7" x14ac:dyDescent="0.25">
      <c r="A31" s="71" t="s">
        <v>179</v>
      </c>
      <c r="B31" s="71" t="s">
        <v>770</v>
      </c>
      <c r="C31" s="71">
        <v>2020</v>
      </c>
      <c r="D31" s="71">
        <v>49.522399999999998</v>
      </c>
      <c r="E31" s="71">
        <v>70.546599999999998</v>
      </c>
      <c r="F31" s="71">
        <v>59</v>
      </c>
      <c r="G31" s="72">
        <v>0.83630000000000004</v>
      </c>
    </row>
    <row r="32" spans="1:7" x14ac:dyDescent="0.25">
      <c r="A32" s="71" t="s">
        <v>185</v>
      </c>
      <c r="B32" s="71" t="s">
        <v>777</v>
      </c>
      <c r="C32" s="71">
        <v>2018</v>
      </c>
      <c r="D32" s="73">
        <v>1114.4621999999999</v>
      </c>
      <c r="E32" s="73">
        <v>1095.4670000000001</v>
      </c>
      <c r="F32" s="71">
        <v>770</v>
      </c>
      <c r="G32" s="72">
        <v>0.70289999999999997</v>
      </c>
    </row>
    <row r="33" spans="1:7" x14ac:dyDescent="0.25">
      <c r="A33" s="71" t="s">
        <v>189</v>
      </c>
      <c r="B33" s="71" t="s">
        <v>785</v>
      </c>
      <c r="C33" s="71">
        <v>2020</v>
      </c>
      <c r="D33" s="71">
        <v>849.95349999999996</v>
      </c>
      <c r="E33" s="71">
        <v>862.28229999999996</v>
      </c>
      <c r="F33" s="71">
        <v>536.29</v>
      </c>
      <c r="G33" s="72">
        <v>0.62190000000000001</v>
      </c>
    </row>
    <row r="34" spans="1:7" x14ac:dyDescent="0.25">
      <c r="A34" s="71" t="s">
        <v>531</v>
      </c>
      <c r="B34" s="71" t="s">
        <v>786</v>
      </c>
      <c r="C34" s="71">
        <v>2024</v>
      </c>
      <c r="D34" s="71">
        <v>125.5789</v>
      </c>
      <c r="E34" s="71">
        <v>130.98609999999999</v>
      </c>
      <c r="F34" s="71">
        <v>83</v>
      </c>
      <c r="G34" s="72">
        <v>0.63370000000000004</v>
      </c>
    </row>
    <row r="35" spans="1:7" x14ac:dyDescent="0.25">
      <c r="A35" s="71" t="s">
        <v>196</v>
      </c>
      <c r="B35" s="71" t="s">
        <v>793</v>
      </c>
      <c r="C35" s="71">
        <v>2015</v>
      </c>
      <c r="D35" s="73">
        <v>4080.8130999999998</v>
      </c>
      <c r="E35" s="73">
        <v>5739.2909</v>
      </c>
      <c r="F35" s="73">
        <v>5320.31</v>
      </c>
      <c r="G35" s="72">
        <v>0.92700000000000005</v>
      </c>
    </row>
    <row r="36" spans="1:7" x14ac:dyDescent="0.25">
      <c r="A36" s="71" t="s">
        <v>201</v>
      </c>
      <c r="B36" s="71" t="s">
        <v>798</v>
      </c>
      <c r="C36" s="71">
        <v>2023</v>
      </c>
      <c r="D36" s="73">
        <v>11347.4571</v>
      </c>
      <c r="E36" s="73">
        <v>11001.0077</v>
      </c>
      <c r="F36" s="73">
        <v>13231</v>
      </c>
      <c r="G36" s="72">
        <v>1.2027000000000001</v>
      </c>
    </row>
    <row r="37" spans="1:7" x14ac:dyDescent="0.25">
      <c r="A37" s="71" t="s">
        <v>202</v>
      </c>
      <c r="B37" s="71" t="s">
        <v>799</v>
      </c>
      <c r="C37" s="71">
        <v>2015</v>
      </c>
      <c r="D37" s="73">
        <v>2068.8101999999999</v>
      </c>
      <c r="E37" s="73">
        <v>2209.9431</v>
      </c>
      <c r="F37" s="73">
        <v>1757</v>
      </c>
      <c r="G37" s="72">
        <v>0.79500000000000004</v>
      </c>
    </row>
    <row r="38" spans="1:7" x14ac:dyDescent="0.25">
      <c r="A38" s="71" t="s">
        <v>203</v>
      </c>
      <c r="B38" s="71" t="s">
        <v>800</v>
      </c>
      <c r="C38" s="71">
        <v>2023</v>
      </c>
      <c r="D38" s="71">
        <v>997.53470000000004</v>
      </c>
      <c r="E38" s="73">
        <v>1025.441</v>
      </c>
      <c r="F38" s="71">
        <v>742</v>
      </c>
      <c r="G38" s="72">
        <v>0.72360000000000002</v>
      </c>
    </row>
    <row r="39" spans="1:7" x14ac:dyDescent="0.25">
      <c r="A39" s="71" t="s">
        <v>204</v>
      </c>
      <c r="B39" s="71" t="s">
        <v>1207</v>
      </c>
      <c r="C39" s="71">
        <v>2023</v>
      </c>
      <c r="D39" s="73">
        <v>1370.8846000000001</v>
      </c>
      <c r="E39" s="73">
        <v>1281.1721</v>
      </c>
      <c r="F39" s="73">
        <v>1327</v>
      </c>
      <c r="G39" s="72">
        <v>1.0358000000000001</v>
      </c>
    </row>
    <row r="40" spans="1:7" x14ac:dyDescent="0.25">
      <c r="A40" s="71" t="s">
        <v>1258</v>
      </c>
      <c r="B40" s="71" t="s">
        <v>802</v>
      </c>
      <c r="C40" s="71">
        <v>2015</v>
      </c>
      <c r="D40" s="71">
        <v>669.22749999999996</v>
      </c>
      <c r="E40" s="71">
        <v>971.85299999999995</v>
      </c>
      <c r="F40" s="71">
        <v>939</v>
      </c>
      <c r="G40" s="72">
        <v>0.96619999999999995</v>
      </c>
    </row>
    <row r="41" spans="1:7" x14ac:dyDescent="0.25">
      <c r="A41" s="71" t="s">
        <v>1259</v>
      </c>
      <c r="B41" s="71" t="s">
        <v>1181</v>
      </c>
      <c r="C41" s="71">
        <v>2015</v>
      </c>
      <c r="D41" s="71">
        <v>166.1328</v>
      </c>
      <c r="E41" s="71">
        <v>237.05449999999999</v>
      </c>
      <c r="F41" s="71">
        <v>233</v>
      </c>
      <c r="G41" s="72">
        <v>0.9829</v>
      </c>
    </row>
    <row r="42" spans="1:7" x14ac:dyDescent="0.25">
      <c r="A42" s="71" t="s">
        <v>208</v>
      </c>
      <c r="B42" s="71" t="s">
        <v>805</v>
      </c>
      <c r="C42" s="71">
        <v>2024</v>
      </c>
      <c r="D42" s="71">
        <v>324.2253</v>
      </c>
      <c r="E42" s="71">
        <v>306.20650000000001</v>
      </c>
      <c r="F42" s="71">
        <v>333</v>
      </c>
      <c r="G42" s="72">
        <v>1.0874999999999999</v>
      </c>
    </row>
    <row r="43" spans="1:7" x14ac:dyDescent="0.25">
      <c r="A43" s="71" t="s">
        <v>210</v>
      </c>
      <c r="B43" s="71" t="s">
        <v>1208</v>
      </c>
      <c r="C43" s="71">
        <v>2015</v>
      </c>
      <c r="D43" s="71">
        <v>559.14949999999999</v>
      </c>
      <c r="E43" s="71">
        <v>583.70150000000001</v>
      </c>
      <c r="F43" s="71">
        <v>562</v>
      </c>
      <c r="G43" s="72">
        <v>0.96279999999999999</v>
      </c>
    </row>
    <row r="44" spans="1:7" x14ac:dyDescent="0.25">
      <c r="A44" s="71" t="s">
        <v>1260</v>
      </c>
      <c r="B44" s="71" t="s">
        <v>808</v>
      </c>
      <c r="C44" s="71">
        <v>2015</v>
      </c>
      <c r="D44" s="71">
        <v>97.516499999999994</v>
      </c>
      <c r="E44" s="71">
        <v>71.288899999999998</v>
      </c>
      <c r="F44" s="71">
        <v>73</v>
      </c>
      <c r="G44" s="72">
        <v>1.024</v>
      </c>
    </row>
    <row r="45" spans="1:7" x14ac:dyDescent="0.25">
      <c r="A45" s="71" t="s">
        <v>214</v>
      </c>
      <c r="B45" s="71" t="s">
        <v>1182</v>
      </c>
      <c r="C45" s="71">
        <v>2015</v>
      </c>
      <c r="D45" s="71">
        <v>617.09289999999999</v>
      </c>
      <c r="E45" s="71">
        <v>501.1721</v>
      </c>
      <c r="F45" s="71">
        <v>501</v>
      </c>
      <c r="G45" s="72">
        <v>0.99970000000000003</v>
      </c>
    </row>
    <row r="46" spans="1:7" x14ac:dyDescent="0.25">
      <c r="A46" s="71" t="s">
        <v>215</v>
      </c>
      <c r="B46" s="71" t="s">
        <v>812</v>
      </c>
      <c r="C46" s="71">
        <v>2018</v>
      </c>
      <c r="D46" s="71">
        <v>667.53510000000006</v>
      </c>
      <c r="E46" s="71">
        <v>387.70609999999999</v>
      </c>
      <c r="F46" s="71">
        <v>381</v>
      </c>
      <c r="G46" s="72">
        <v>0.98270000000000002</v>
      </c>
    </row>
    <row r="47" spans="1:7" x14ac:dyDescent="0.25">
      <c r="A47" s="71" t="s">
        <v>217</v>
      </c>
      <c r="B47" s="71" t="s">
        <v>1209</v>
      </c>
      <c r="C47" s="71">
        <v>2022</v>
      </c>
      <c r="D47" s="73">
        <v>1357.0736999999999</v>
      </c>
      <c r="E47" s="73">
        <v>1417.8071</v>
      </c>
      <c r="F47" s="73">
        <v>1220</v>
      </c>
      <c r="G47" s="72">
        <v>0.86050000000000004</v>
      </c>
    </row>
    <row r="48" spans="1:7" x14ac:dyDescent="0.25">
      <c r="A48" s="71" t="s">
        <v>218</v>
      </c>
      <c r="B48" s="71" t="s">
        <v>815</v>
      </c>
      <c r="C48" s="71">
        <v>2015</v>
      </c>
      <c r="D48" s="71">
        <v>171.83</v>
      </c>
      <c r="E48" s="71">
        <v>166.32040000000001</v>
      </c>
      <c r="F48" s="71">
        <v>162.5</v>
      </c>
      <c r="G48" s="72">
        <v>0.97699999999999998</v>
      </c>
    </row>
    <row r="49" spans="1:7" x14ac:dyDescent="0.25">
      <c r="A49" s="71" t="s">
        <v>222</v>
      </c>
      <c r="B49" s="71" t="s">
        <v>819</v>
      </c>
      <c r="C49" s="71">
        <v>2017</v>
      </c>
      <c r="D49" s="71">
        <v>227.3355</v>
      </c>
      <c r="E49" s="71">
        <v>111.4563</v>
      </c>
      <c r="F49" s="71">
        <v>111</v>
      </c>
      <c r="G49" s="72">
        <v>0.99590000000000001</v>
      </c>
    </row>
    <row r="50" spans="1:7" x14ac:dyDescent="0.25">
      <c r="A50" s="71" t="s">
        <v>1223</v>
      </c>
      <c r="B50" s="71" t="s">
        <v>1226</v>
      </c>
      <c r="C50" s="71">
        <v>2021</v>
      </c>
      <c r="D50" s="71">
        <v>144.5531</v>
      </c>
      <c r="E50" s="71">
        <v>69.801000000000002</v>
      </c>
      <c r="F50" s="71">
        <v>64</v>
      </c>
      <c r="G50" s="72">
        <v>0.91690000000000005</v>
      </c>
    </row>
    <row r="51" spans="1:7" x14ac:dyDescent="0.25">
      <c r="A51" s="71" t="s">
        <v>535</v>
      </c>
      <c r="B51" s="71" t="s">
        <v>850</v>
      </c>
      <c r="C51" s="71">
        <v>2024</v>
      </c>
      <c r="D51" s="71">
        <v>597.6318</v>
      </c>
      <c r="E51" s="71">
        <v>593.15279999999996</v>
      </c>
      <c r="F51" s="71">
        <v>357</v>
      </c>
      <c r="G51" s="72">
        <v>0.60189999999999999</v>
      </c>
    </row>
    <row r="52" spans="1:7" x14ac:dyDescent="0.25">
      <c r="A52" s="71" t="s">
        <v>261</v>
      </c>
      <c r="B52" s="71" t="s">
        <v>862</v>
      </c>
      <c r="C52" s="71">
        <v>2020</v>
      </c>
      <c r="D52" s="71">
        <v>315.03289999999998</v>
      </c>
      <c r="E52" s="71">
        <v>359.00049999999999</v>
      </c>
      <c r="F52" s="71">
        <v>297</v>
      </c>
      <c r="G52" s="72">
        <v>0.82730000000000004</v>
      </c>
    </row>
    <row r="53" spans="1:7" x14ac:dyDescent="0.25">
      <c r="A53" s="71" t="s">
        <v>281</v>
      </c>
      <c r="B53" s="71" t="s">
        <v>884</v>
      </c>
      <c r="C53" s="71">
        <v>2015</v>
      </c>
      <c r="D53" s="71">
        <v>106.2586</v>
      </c>
      <c r="E53" s="71">
        <v>158.38290000000001</v>
      </c>
      <c r="F53" s="71">
        <v>108</v>
      </c>
      <c r="G53" s="72">
        <v>0.68189999999999995</v>
      </c>
    </row>
    <row r="54" spans="1:7" x14ac:dyDescent="0.25">
      <c r="A54" s="71" t="s">
        <v>295</v>
      </c>
      <c r="B54" s="71" t="s">
        <v>898</v>
      </c>
      <c r="C54" s="71">
        <v>2020</v>
      </c>
      <c r="D54" s="71">
        <v>880.41359999999997</v>
      </c>
      <c r="E54" s="73">
        <v>1019.8288</v>
      </c>
      <c r="F54" s="71">
        <v>719</v>
      </c>
      <c r="G54" s="72">
        <v>0.70499999999999996</v>
      </c>
    </row>
    <row r="55" spans="1:7" x14ac:dyDescent="0.25">
      <c r="A55" s="71" t="s">
        <v>305</v>
      </c>
      <c r="B55" s="71" t="s">
        <v>913</v>
      </c>
      <c r="C55" s="71">
        <v>2015</v>
      </c>
      <c r="D55" s="71">
        <v>731.0222</v>
      </c>
      <c r="E55" s="71">
        <v>557.32410000000004</v>
      </c>
      <c r="F55" s="71">
        <v>427</v>
      </c>
      <c r="G55" s="72">
        <v>0.76619999999999999</v>
      </c>
    </row>
    <row r="56" spans="1:7" x14ac:dyDescent="0.25">
      <c r="A56" s="71" t="s">
        <v>308</v>
      </c>
      <c r="B56" s="71" t="s">
        <v>916</v>
      </c>
      <c r="C56" s="71">
        <v>2019</v>
      </c>
      <c r="D56" s="71">
        <v>608.14919999999995</v>
      </c>
      <c r="E56" s="71">
        <v>636.04399999999998</v>
      </c>
      <c r="F56" s="71">
        <v>452</v>
      </c>
      <c r="G56" s="72">
        <v>0.71060000000000001</v>
      </c>
    </row>
    <row r="57" spans="1:7" x14ac:dyDescent="0.25">
      <c r="A57" s="71" t="s">
        <v>309</v>
      </c>
      <c r="B57" s="71" t="s">
        <v>917</v>
      </c>
      <c r="C57" s="71">
        <v>2015</v>
      </c>
      <c r="D57" s="71">
        <v>207.86789999999999</v>
      </c>
      <c r="E57" s="71">
        <v>269.79669999999999</v>
      </c>
      <c r="F57" s="71">
        <v>193</v>
      </c>
      <c r="G57" s="72">
        <v>0.71540000000000004</v>
      </c>
    </row>
    <row r="58" spans="1:7" x14ac:dyDescent="0.25">
      <c r="A58" s="71" t="s">
        <v>310</v>
      </c>
      <c r="B58" s="71" t="s">
        <v>918</v>
      </c>
      <c r="C58" s="71">
        <v>2019</v>
      </c>
      <c r="D58" s="73">
        <v>1091.4537</v>
      </c>
      <c r="E58" s="73">
        <v>1196.2025000000001</v>
      </c>
      <c r="F58" s="71">
        <v>915.57</v>
      </c>
      <c r="G58" s="72">
        <v>0.76539999999999997</v>
      </c>
    </row>
    <row r="59" spans="1:7" x14ac:dyDescent="0.25">
      <c r="A59" s="71" t="s">
        <v>332</v>
      </c>
      <c r="B59" s="71" t="s">
        <v>942</v>
      </c>
      <c r="C59" s="71">
        <v>2015</v>
      </c>
      <c r="D59" s="71">
        <v>90.068799999999996</v>
      </c>
      <c r="E59" s="71">
        <v>114.5367</v>
      </c>
      <c r="F59" s="71">
        <v>99</v>
      </c>
      <c r="G59" s="72">
        <v>0.86439999999999995</v>
      </c>
    </row>
    <row r="60" spans="1:7" x14ac:dyDescent="0.25">
      <c r="A60" s="71" t="s">
        <v>333</v>
      </c>
      <c r="B60" s="71" t="s">
        <v>943</v>
      </c>
      <c r="C60" s="71">
        <v>2016</v>
      </c>
      <c r="D60" s="71">
        <v>199.55070000000001</v>
      </c>
      <c r="E60" s="71">
        <v>236.0343</v>
      </c>
      <c r="F60" s="71">
        <v>228</v>
      </c>
      <c r="G60" s="72">
        <v>0.96599999999999997</v>
      </c>
    </row>
    <row r="61" spans="1:7" x14ac:dyDescent="0.25">
      <c r="A61" s="71" t="s">
        <v>334</v>
      </c>
      <c r="B61" s="71" t="s">
        <v>944</v>
      </c>
      <c r="C61" s="71">
        <v>2023</v>
      </c>
      <c r="D61" s="71">
        <v>511.15699999999998</v>
      </c>
      <c r="E61" s="71">
        <v>553.53020000000004</v>
      </c>
      <c r="F61" s="71">
        <v>610.5</v>
      </c>
      <c r="G61" s="72">
        <v>1.1029</v>
      </c>
    </row>
    <row r="62" spans="1:7" x14ac:dyDescent="0.25">
      <c r="A62" s="71" t="s">
        <v>545</v>
      </c>
      <c r="B62" s="71" t="s">
        <v>945</v>
      </c>
      <c r="C62" s="71">
        <v>2023</v>
      </c>
      <c r="D62" s="71">
        <v>135.41139999999999</v>
      </c>
      <c r="E62" s="71">
        <v>134.19210000000001</v>
      </c>
      <c r="F62" s="71">
        <v>61</v>
      </c>
      <c r="G62" s="72">
        <v>0.4546</v>
      </c>
    </row>
    <row r="63" spans="1:7" x14ac:dyDescent="0.25">
      <c r="A63" s="71" t="s">
        <v>336</v>
      </c>
      <c r="B63" s="71" t="s">
        <v>947</v>
      </c>
      <c r="C63" s="71">
        <v>2015</v>
      </c>
      <c r="D63" s="71">
        <v>473.20499999999998</v>
      </c>
      <c r="E63" s="71">
        <v>624.83450000000005</v>
      </c>
      <c r="F63" s="71">
        <v>436</v>
      </c>
      <c r="G63" s="72">
        <v>0.69779999999999998</v>
      </c>
    </row>
    <row r="64" spans="1:7" x14ac:dyDescent="0.25">
      <c r="A64" s="71" t="s">
        <v>338</v>
      </c>
      <c r="B64" s="71" t="s">
        <v>949</v>
      </c>
      <c r="C64" s="71">
        <v>2015</v>
      </c>
      <c r="D64" s="71">
        <v>824.23509999999999</v>
      </c>
      <c r="E64" s="73">
        <v>1031.4159</v>
      </c>
      <c r="F64" s="71">
        <v>802.5</v>
      </c>
      <c r="G64" s="72">
        <v>0.77810000000000001</v>
      </c>
    </row>
    <row r="65" spans="1:7" x14ac:dyDescent="0.25">
      <c r="A65" s="71" t="s">
        <v>547</v>
      </c>
      <c r="B65" s="71" t="s">
        <v>956</v>
      </c>
      <c r="C65" s="71">
        <v>2015</v>
      </c>
      <c r="D65" s="71">
        <v>137.18780000000001</v>
      </c>
      <c r="E65" s="71">
        <v>185.6454</v>
      </c>
      <c r="F65" s="71">
        <v>142</v>
      </c>
      <c r="G65" s="72">
        <v>0.76490000000000002</v>
      </c>
    </row>
    <row r="66" spans="1:7" x14ac:dyDescent="0.25">
      <c r="A66" s="71" t="s">
        <v>356</v>
      </c>
      <c r="B66" s="71" t="s">
        <v>971</v>
      </c>
      <c r="C66" s="71">
        <v>2023</v>
      </c>
      <c r="D66" s="71">
        <v>301.57130000000001</v>
      </c>
      <c r="E66" s="71">
        <v>296.33580000000001</v>
      </c>
      <c r="F66" s="71">
        <v>313.2</v>
      </c>
      <c r="G66" s="72">
        <v>1.0569</v>
      </c>
    </row>
    <row r="67" spans="1:7" x14ac:dyDescent="0.25">
      <c r="A67" s="71" t="s">
        <v>358</v>
      </c>
      <c r="B67" s="71" t="s">
        <v>973</v>
      </c>
      <c r="C67" s="71">
        <v>2015</v>
      </c>
      <c r="D67" s="71">
        <v>309.88959999999997</v>
      </c>
      <c r="E67" s="71">
        <v>330.36939999999998</v>
      </c>
      <c r="F67" s="71">
        <v>316</v>
      </c>
      <c r="G67" s="72">
        <v>0.95650000000000002</v>
      </c>
    </row>
    <row r="68" spans="1:7" x14ac:dyDescent="0.25">
      <c r="A68" s="71" t="s">
        <v>1262</v>
      </c>
      <c r="B68" s="71" t="s">
        <v>976</v>
      </c>
      <c r="C68" s="71">
        <v>2024</v>
      </c>
      <c r="D68" s="71">
        <v>54.311999999999998</v>
      </c>
      <c r="E68" s="71">
        <v>42.212899999999998</v>
      </c>
      <c r="F68" s="71">
        <v>21</v>
      </c>
      <c r="G68" s="72">
        <v>0.4975</v>
      </c>
    </row>
    <row r="69" spans="1:7" x14ac:dyDescent="0.25">
      <c r="A69" s="71" t="s">
        <v>361</v>
      </c>
      <c r="B69" s="71" t="s">
        <v>977</v>
      </c>
      <c r="C69" s="71">
        <v>2015</v>
      </c>
      <c r="D69" s="71">
        <v>385.13679999999999</v>
      </c>
      <c r="E69" s="71">
        <v>528.34429999999998</v>
      </c>
      <c r="F69" s="71">
        <v>376</v>
      </c>
      <c r="G69" s="72">
        <v>0.7117</v>
      </c>
    </row>
    <row r="70" spans="1:7" x14ac:dyDescent="0.25">
      <c r="A70" s="71" t="s">
        <v>365</v>
      </c>
      <c r="B70" s="71" t="s">
        <v>981</v>
      </c>
      <c r="C70" s="71">
        <v>2023</v>
      </c>
      <c r="D70" s="71">
        <v>464.57060000000001</v>
      </c>
      <c r="E70" s="71">
        <v>469.28910000000002</v>
      </c>
      <c r="F70" s="71">
        <v>183.6</v>
      </c>
      <c r="G70" s="72">
        <v>0.39119999999999999</v>
      </c>
    </row>
    <row r="71" spans="1:7" x14ac:dyDescent="0.25">
      <c r="A71" s="71" t="s">
        <v>552</v>
      </c>
      <c r="B71" s="71" t="s">
        <v>994</v>
      </c>
      <c r="C71" s="71">
        <v>2016</v>
      </c>
      <c r="D71" s="71">
        <v>48.296599999999998</v>
      </c>
      <c r="E71" s="71">
        <v>71.553299999999993</v>
      </c>
      <c r="F71" s="71">
        <v>46</v>
      </c>
      <c r="G71" s="72">
        <v>0.64290000000000003</v>
      </c>
    </row>
    <row r="72" spans="1:7" x14ac:dyDescent="0.25">
      <c r="A72" s="71" t="s">
        <v>381</v>
      </c>
      <c r="B72" s="71" t="s">
        <v>999</v>
      </c>
      <c r="C72" s="71">
        <v>2018</v>
      </c>
      <c r="D72" s="73">
        <v>1304.1547</v>
      </c>
      <c r="E72" s="73">
        <v>1368.8913</v>
      </c>
      <c r="F72" s="73">
        <v>1034.47</v>
      </c>
      <c r="G72" s="72">
        <v>0.75570000000000004</v>
      </c>
    </row>
    <row r="73" spans="1:7" x14ac:dyDescent="0.25">
      <c r="A73" s="71" t="s">
        <v>554</v>
      </c>
      <c r="B73" s="71" t="s">
        <v>1001</v>
      </c>
      <c r="C73" s="71">
        <v>2018</v>
      </c>
      <c r="D73" s="71">
        <v>133.20769999999999</v>
      </c>
      <c r="E73" s="71">
        <v>115.9323</v>
      </c>
      <c r="F73" s="71">
        <v>79</v>
      </c>
      <c r="G73" s="72">
        <v>0.68140000000000001</v>
      </c>
    </row>
    <row r="74" spans="1:7" x14ac:dyDescent="0.25">
      <c r="A74" s="71" t="s">
        <v>390</v>
      </c>
      <c r="B74" s="71" t="s">
        <v>1011</v>
      </c>
      <c r="C74" s="71">
        <v>2015</v>
      </c>
      <c r="D74" s="71">
        <v>406.48099999999999</v>
      </c>
      <c r="E74" s="71">
        <v>485.2002</v>
      </c>
      <c r="F74" s="71">
        <v>369</v>
      </c>
      <c r="G74" s="72">
        <v>0.76049999999999995</v>
      </c>
    </row>
    <row r="75" spans="1:7" x14ac:dyDescent="0.25">
      <c r="A75" s="71" t="s">
        <v>396</v>
      </c>
      <c r="B75" s="71" t="s">
        <v>1017</v>
      </c>
      <c r="C75" s="71">
        <v>2022</v>
      </c>
      <c r="D75" s="73">
        <v>13092.8616</v>
      </c>
      <c r="E75" s="73">
        <v>13648.900299999999</v>
      </c>
      <c r="F75" s="73">
        <v>9163.18</v>
      </c>
      <c r="G75" s="72">
        <v>0.67130000000000001</v>
      </c>
    </row>
    <row r="76" spans="1:7" x14ac:dyDescent="0.25">
      <c r="A76" s="71" t="s">
        <v>397</v>
      </c>
      <c r="B76" s="71" t="s">
        <v>1018</v>
      </c>
      <c r="C76" s="71">
        <v>2023</v>
      </c>
      <c r="D76" s="73">
        <v>7513.4885000000004</v>
      </c>
      <c r="E76" s="73">
        <v>7411.6949000000004</v>
      </c>
      <c r="F76" s="73">
        <v>9064.06</v>
      </c>
      <c r="G76" s="72">
        <v>1.2229000000000001</v>
      </c>
    </row>
    <row r="77" spans="1:7" x14ac:dyDescent="0.25">
      <c r="A77" s="71" t="s">
        <v>408</v>
      </c>
      <c r="B77" s="71" t="s">
        <v>1029</v>
      </c>
      <c r="C77" s="71">
        <v>2015</v>
      </c>
      <c r="D77" s="71">
        <v>911.72789999999998</v>
      </c>
      <c r="E77" s="73">
        <v>1154.0519999999999</v>
      </c>
      <c r="F77" s="71">
        <v>932.33</v>
      </c>
      <c r="G77" s="72">
        <v>0.80789999999999995</v>
      </c>
    </row>
    <row r="78" spans="1:7" x14ac:dyDescent="0.25">
      <c r="A78" s="71" t="s">
        <v>409</v>
      </c>
      <c r="B78" s="71" t="s">
        <v>1030</v>
      </c>
      <c r="C78" s="71">
        <v>2015</v>
      </c>
      <c r="D78" s="73">
        <v>1803.2302</v>
      </c>
      <c r="E78" s="73">
        <v>2308.2413999999999</v>
      </c>
      <c r="F78" s="73">
        <v>2234.4</v>
      </c>
      <c r="G78" s="72">
        <v>0.96799999999999997</v>
      </c>
    </row>
    <row r="79" spans="1:7" x14ac:dyDescent="0.25">
      <c r="A79" s="71" t="s">
        <v>412</v>
      </c>
      <c r="B79" s="71" t="s">
        <v>1033</v>
      </c>
      <c r="C79" s="71">
        <v>2023</v>
      </c>
      <c r="D79" s="73">
        <v>2147.1111999999998</v>
      </c>
      <c r="E79" s="73">
        <v>2216.6014</v>
      </c>
      <c r="F79" s="73">
        <v>2804.52</v>
      </c>
      <c r="G79" s="72">
        <v>1.2652000000000001</v>
      </c>
    </row>
    <row r="80" spans="1:7" x14ac:dyDescent="0.25">
      <c r="A80" s="71" t="s">
        <v>413</v>
      </c>
      <c r="B80" s="71" t="s">
        <v>1034</v>
      </c>
      <c r="C80" s="71">
        <v>2023</v>
      </c>
      <c r="D80" s="73">
        <v>5316.6750000000002</v>
      </c>
      <c r="E80" s="73">
        <v>5205.2244000000001</v>
      </c>
      <c r="F80" s="73">
        <v>5981.48</v>
      </c>
      <c r="G80" s="72">
        <v>1.1491</v>
      </c>
    </row>
    <row r="81" spans="1:7" x14ac:dyDescent="0.25">
      <c r="A81" s="71" t="s">
        <v>414</v>
      </c>
      <c r="B81" s="71" t="s">
        <v>1035</v>
      </c>
      <c r="C81" s="71">
        <v>2015</v>
      </c>
      <c r="D81" s="73">
        <v>4161.5241999999998</v>
      </c>
      <c r="E81" s="73">
        <v>5458.4944999999998</v>
      </c>
      <c r="F81" s="73">
        <v>5484.01</v>
      </c>
      <c r="G81" s="72">
        <v>1.0046999999999999</v>
      </c>
    </row>
    <row r="82" spans="1:7" x14ac:dyDescent="0.25">
      <c r="A82" s="71" t="s">
        <v>415</v>
      </c>
      <c r="B82" s="71" t="s">
        <v>1036</v>
      </c>
      <c r="C82" s="71">
        <v>2017</v>
      </c>
      <c r="D82" s="73">
        <v>2237.8089</v>
      </c>
      <c r="E82" s="73">
        <v>2545.5794999999998</v>
      </c>
      <c r="F82" s="73">
        <v>1930.4</v>
      </c>
      <c r="G82" s="72">
        <v>0.75829999999999997</v>
      </c>
    </row>
    <row r="83" spans="1:7" x14ac:dyDescent="0.25">
      <c r="A83" s="71" t="s">
        <v>418</v>
      </c>
      <c r="B83" s="71" t="s">
        <v>1039</v>
      </c>
      <c r="C83" s="71">
        <v>2017</v>
      </c>
      <c r="D83" s="73">
        <v>1576.8191999999999</v>
      </c>
      <c r="E83" s="73">
        <v>1814.7094999999999</v>
      </c>
      <c r="F83" s="73">
        <v>1168.4100000000001</v>
      </c>
      <c r="G83" s="72">
        <v>0.64390000000000003</v>
      </c>
    </row>
    <row r="84" spans="1:7" x14ac:dyDescent="0.25">
      <c r="A84" s="71" t="s">
        <v>420</v>
      </c>
      <c r="B84" s="71" t="s">
        <v>1042</v>
      </c>
      <c r="C84" s="71">
        <v>2015</v>
      </c>
      <c r="D84" s="71">
        <v>51.049100000000003</v>
      </c>
      <c r="E84" s="71">
        <v>67.465699999999998</v>
      </c>
      <c r="F84" s="71">
        <v>45</v>
      </c>
      <c r="G84" s="72">
        <v>0.66700000000000004</v>
      </c>
    </row>
    <row r="85" spans="1:7" x14ac:dyDescent="0.25">
      <c r="A85" s="71" t="s">
        <v>1263</v>
      </c>
      <c r="B85" s="71" t="s">
        <v>1044</v>
      </c>
      <c r="C85" s="71">
        <v>2019</v>
      </c>
      <c r="D85" s="71">
        <v>42.447600000000001</v>
      </c>
      <c r="E85" s="71">
        <v>43.0779</v>
      </c>
      <c r="F85" s="71">
        <v>26</v>
      </c>
      <c r="G85" s="72">
        <v>0.60360000000000003</v>
      </c>
    </row>
    <row r="86" spans="1:7" x14ac:dyDescent="0.25">
      <c r="A86" s="71" t="s">
        <v>422</v>
      </c>
      <c r="B86" s="71" t="s">
        <v>1046</v>
      </c>
      <c r="C86" s="71">
        <v>2015</v>
      </c>
      <c r="D86" s="71">
        <v>280.46080000000001</v>
      </c>
      <c r="E86" s="71">
        <v>293.77330000000001</v>
      </c>
      <c r="F86" s="71">
        <v>192</v>
      </c>
      <c r="G86" s="72">
        <v>0.65359999999999996</v>
      </c>
    </row>
    <row r="87" spans="1:7" x14ac:dyDescent="0.25">
      <c r="A87" s="71" t="s">
        <v>427</v>
      </c>
      <c r="B87" s="71" t="s">
        <v>1051</v>
      </c>
      <c r="C87" s="71">
        <v>2016</v>
      </c>
      <c r="D87" s="71">
        <v>538.48900000000003</v>
      </c>
      <c r="E87" s="71">
        <v>608.99590000000001</v>
      </c>
      <c r="F87" s="71">
        <v>366</v>
      </c>
      <c r="G87" s="72">
        <v>0.60099999999999998</v>
      </c>
    </row>
    <row r="88" spans="1:7" x14ac:dyDescent="0.25">
      <c r="A88" s="71" t="s">
        <v>429</v>
      </c>
      <c r="B88" s="71" t="s">
        <v>1053</v>
      </c>
      <c r="C88" s="71">
        <v>2015</v>
      </c>
      <c r="D88" s="71">
        <v>223.9836</v>
      </c>
      <c r="E88" s="71">
        <v>327.8057</v>
      </c>
      <c r="F88" s="71">
        <v>258</v>
      </c>
      <c r="G88" s="72">
        <v>0.78710000000000002</v>
      </c>
    </row>
    <row r="89" spans="1:7" x14ac:dyDescent="0.25">
      <c r="A89" s="71" t="s">
        <v>430</v>
      </c>
      <c r="B89" s="71" t="s">
        <v>1054</v>
      </c>
      <c r="C89" s="71">
        <v>2019</v>
      </c>
      <c r="D89" s="73">
        <v>2796.3467000000001</v>
      </c>
      <c r="E89" s="73">
        <v>3047.4850999999999</v>
      </c>
      <c r="F89" s="73">
        <v>2178.2600000000002</v>
      </c>
      <c r="G89" s="72">
        <v>0.71479999999999999</v>
      </c>
    </row>
    <row r="90" spans="1:7" x14ac:dyDescent="0.25">
      <c r="A90" s="71" t="s">
        <v>433</v>
      </c>
      <c r="B90" s="71" t="s">
        <v>1058</v>
      </c>
      <c r="C90" s="71">
        <v>2016</v>
      </c>
      <c r="D90" s="71">
        <v>220.12960000000001</v>
      </c>
      <c r="E90" s="71">
        <v>259.29160000000002</v>
      </c>
      <c r="F90" s="71">
        <v>197</v>
      </c>
      <c r="G90" s="72">
        <v>0.75980000000000003</v>
      </c>
    </row>
    <row r="91" spans="1:7" x14ac:dyDescent="0.25">
      <c r="A91" s="71" t="s">
        <v>565</v>
      </c>
      <c r="B91" s="71" t="s">
        <v>1083</v>
      </c>
      <c r="C91" s="71">
        <v>2016</v>
      </c>
      <c r="D91" s="71">
        <v>107.72620000000001</v>
      </c>
      <c r="E91" s="71">
        <v>123.4862</v>
      </c>
      <c r="F91" s="71">
        <v>92</v>
      </c>
      <c r="G91" s="72">
        <v>0.745</v>
      </c>
    </row>
    <row r="92" spans="1:7" x14ac:dyDescent="0.25">
      <c r="A92" s="71" t="s">
        <v>457</v>
      </c>
      <c r="B92" s="71" t="s">
        <v>1086</v>
      </c>
      <c r="C92" s="71">
        <v>2020</v>
      </c>
      <c r="D92" s="71">
        <v>669.52949999999998</v>
      </c>
      <c r="E92" s="71">
        <v>726.1979</v>
      </c>
      <c r="F92" s="71">
        <v>484.64</v>
      </c>
      <c r="G92" s="72">
        <v>0.66739999999999999</v>
      </c>
    </row>
    <row r="93" spans="1:7" x14ac:dyDescent="0.25">
      <c r="A93" s="71" t="s">
        <v>458</v>
      </c>
      <c r="B93" s="71" t="s">
        <v>1087</v>
      </c>
      <c r="C93" s="71">
        <v>2015</v>
      </c>
      <c r="D93" s="71">
        <v>629.1223</v>
      </c>
      <c r="E93" s="71">
        <v>700.03240000000005</v>
      </c>
      <c r="F93" s="71">
        <v>501.7</v>
      </c>
      <c r="G93" s="72">
        <v>0.7167</v>
      </c>
    </row>
    <row r="94" spans="1:7" x14ac:dyDescent="0.25">
      <c r="A94" s="71" t="s">
        <v>466</v>
      </c>
      <c r="B94" s="71" t="s">
        <v>1096</v>
      </c>
      <c r="C94" s="71">
        <v>2015</v>
      </c>
      <c r="D94" s="71">
        <v>711.97130000000004</v>
      </c>
      <c r="E94" s="71">
        <v>729.75570000000005</v>
      </c>
      <c r="F94" s="71">
        <v>569.03</v>
      </c>
      <c r="G94" s="72">
        <v>0.77980000000000005</v>
      </c>
    </row>
    <row r="95" spans="1:7" x14ac:dyDescent="0.25">
      <c r="A95" s="71" t="s">
        <v>467</v>
      </c>
      <c r="B95" s="71" t="s">
        <v>1097</v>
      </c>
      <c r="C95" s="71">
        <v>2016</v>
      </c>
      <c r="D95" s="73">
        <v>1864.8023000000001</v>
      </c>
      <c r="E95" s="73">
        <v>2173.7438999999999</v>
      </c>
      <c r="F95" s="73">
        <v>1431.56</v>
      </c>
      <c r="G95" s="72">
        <v>0.65859999999999996</v>
      </c>
    </row>
    <row r="96" spans="1:7" x14ac:dyDescent="0.25">
      <c r="A96" s="71" t="s">
        <v>567</v>
      </c>
      <c r="B96" s="71" t="s">
        <v>1098</v>
      </c>
      <c r="C96" s="71">
        <v>2015</v>
      </c>
      <c r="D96" s="71">
        <v>147.233</v>
      </c>
      <c r="E96" s="71">
        <v>204.1961</v>
      </c>
      <c r="F96" s="71">
        <v>183</v>
      </c>
      <c r="G96" s="72">
        <v>0.8962</v>
      </c>
    </row>
    <row r="97" spans="1:7" x14ac:dyDescent="0.25">
      <c r="A97" s="71" t="s">
        <v>480</v>
      </c>
      <c r="B97" s="71" t="s">
        <v>1112</v>
      </c>
      <c r="C97" s="71">
        <v>2015</v>
      </c>
      <c r="D97" s="73">
        <v>13618.0324</v>
      </c>
      <c r="E97" s="73">
        <v>22621.0988</v>
      </c>
      <c r="F97" s="73">
        <v>21774</v>
      </c>
      <c r="G97" s="72">
        <v>0.96260000000000001</v>
      </c>
    </row>
    <row r="98" spans="1:7" x14ac:dyDescent="0.25">
      <c r="A98" s="71" t="s">
        <v>482</v>
      </c>
      <c r="B98" s="71" t="s">
        <v>1113</v>
      </c>
      <c r="C98" s="71">
        <v>2023</v>
      </c>
      <c r="D98" s="71">
        <v>738.37639999999999</v>
      </c>
      <c r="E98" s="71">
        <v>724.54489999999998</v>
      </c>
      <c r="F98" s="71">
        <v>778</v>
      </c>
      <c r="G98" s="72">
        <v>1.0738000000000001</v>
      </c>
    </row>
    <row r="99" spans="1:7" x14ac:dyDescent="0.25">
      <c r="A99" s="71" t="s">
        <v>484</v>
      </c>
      <c r="B99" s="71" t="s">
        <v>1115</v>
      </c>
      <c r="C99" s="71">
        <v>2015</v>
      </c>
      <c r="D99" s="73">
        <v>1995.4084</v>
      </c>
      <c r="E99" s="73">
        <v>2940.79</v>
      </c>
      <c r="F99" s="73">
        <v>2815</v>
      </c>
      <c r="G99" s="72">
        <v>0.95720000000000005</v>
      </c>
    </row>
    <row r="100" spans="1:7" x14ac:dyDescent="0.25">
      <c r="A100" s="71" t="s">
        <v>1264</v>
      </c>
      <c r="B100" s="71" t="s">
        <v>1118</v>
      </c>
      <c r="C100" s="71">
        <v>2023</v>
      </c>
      <c r="D100" s="71">
        <v>340.45350000000002</v>
      </c>
      <c r="E100" s="71">
        <v>425.33730000000003</v>
      </c>
      <c r="F100" s="71">
        <v>439</v>
      </c>
      <c r="G100" s="72">
        <v>1.0321</v>
      </c>
    </row>
    <row r="101" spans="1:7" x14ac:dyDescent="0.25">
      <c r="A101" s="71" t="s">
        <v>488</v>
      </c>
      <c r="B101" s="71" t="s">
        <v>1183</v>
      </c>
      <c r="C101" s="71">
        <v>2016</v>
      </c>
      <c r="D101" s="73">
        <v>1902.0541000000001</v>
      </c>
      <c r="E101" s="71">
        <v>495.09789999999998</v>
      </c>
      <c r="F101" s="71">
        <v>496</v>
      </c>
      <c r="G101" s="72">
        <v>1.0018</v>
      </c>
    </row>
    <row r="102" spans="1:7" x14ac:dyDescent="0.25">
      <c r="A102" s="71" t="s">
        <v>1265</v>
      </c>
      <c r="B102" s="71" t="s">
        <v>1242</v>
      </c>
      <c r="C102" s="71">
        <v>2015</v>
      </c>
      <c r="D102" s="71">
        <v>572.1875</v>
      </c>
      <c r="E102" s="71">
        <v>102.8775</v>
      </c>
      <c r="F102" s="71">
        <v>79.290000000000006</v>
      </c>
      <c r="G102" s="72">
        <v>0.77070000000000005</v>
      </c>
    </row>
    <row r="103" spans="1:7" x14ac:dyDescent="0.25">
      <c r="A103" s="71" t="s">
        <v>1237</v>
      </c>
      <c r="B103" s="71" t="s">
        <v>1238</v>
      </c>
      <c r="C103" s="71">
        <v>2023</v>
      </c>
      <c r="D103" s="71">
        <v>259.85340000000002</v>
      </c>
      <c r="E103" s="71">
        <v>96.046700000000001</v>
      </c>
      <c r="F103" s="71">
        <v>83</v>
      </c>
      <c r="G103" s="72">
        <v>0.86419999999999997</v>
      </c>
    </row>
    <row r="104" spans="1:7" x14ac:dyDescent="0.25">
      <c r="A104" s="71" t="s">
        <v>1243</v>
      </c>
      <c r="B104" s="71" t="s">
        <v>1244</v>
      </c>
      <c r="C104" s="71">
        <v>2024</v>
      </c>
      <c r="D104" s="71">
        <v>60.450899999999997</v>
      </c>
      <c r="E104" s="71">
        <v>0</v>
      </c>
      <c r="F104" s="71">
        <v>0</v>
      </c>
      <c r="G104" s="93">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41B82-3E88-4D9E-B075-EE4EB890901F}">
  <sheetPr>
    <tabColor rgb="FFFFFF00"/>
    <pageSetUpPr fitToPage="1"/>
  </sheetPr>
  <dimension ref="A1:N30"/>
  <sheetViews>
    <sheetView workbookViewId="0"/>
  </sheetViews>
  <sheetFormatPr defaultRowHeight="15" x14ac:dyDescent="0.25"/>
  <cols>
    <col min="1" max="1" width="23.7109375" style="196" bestFit="1" customWidth="1"/>
    <col min="2" max="2" width="4.5703125" style="196" bestFit="1" customWidth="1"/>
    <col min="3" max="3" width="12.5703125" style="196" bestFit="1" customWidth="1"/>
    <col min="4" max="4" width="12.5703125" style="196" customWidth="1"/>
    <col min="5" max="5" width="4.85546875" style="196" customWidth="1"/>
    <col min="6" max="6" width="25.5703125" style="196" bestFit="1" customWidth="1"/>
    <col min="7" max="7" width="4.5703125" style="196" bestFit="1" customWidth="1"/>
    <col min="8" max="8" width="12.5703125" style="196" bestFit="1" customWidth="1"/>
    <col min="9" max="9" width="12.5703125" style="196" customWidth="1"/>
    <col min="10" max="10" width="3.140625" style="196" customWidth="1"/>
    <col min="11" max="11" width="4.42578125" style="196" bestFit="1" customWidth="1"/>
    <col min="12" max="12" width="34.140625" style="196" bestFit="1" customWidth="1"/>
    <col min="13" max="14" width="12.5703125" style="196" bestFit="1" customWidth="1"/>
    <col min="15" max="16384" width="9.140625" style="196"/>
  </cols>
  <sheetData>
    <row r="1" spans="1:14" ht="19.5" thickBot="1" x14ac:dyDescent="0.35">
      <c r="A1" s="251"/>
      <c r="B1" s="252"/>
      <c r="C1" s="252"/>
      <c r="D1" s="253"/>
      <c r="E1" s="254"/>
      <c r="F1" s="255" t="str">
        <f>'Impact of Estimating for FY2026'!B1</f>
        <v/>
      </c>
      <c r="G1" s="256"/>
      <c r="H1" s="306">
        <f>IFERROR('Impact of Estimating for FY2026'!E1,"")</f>
        <v>0</v>
      </c>
      <c r="I1" s="306"/>
      <c r="J1" s="257"/>
      <c r="K1" s="257"/>
      <c r="L1" s="257"/>
      <c r="M1" s="257"/>
      <c r="N1" s="258"/>
    </row>
    <row r="2" spans="1:14" ht="15.75" thickBot="1" x14ac:dyDescent="0.3">
      <c r="A2" s="197"/>
      <c r="B2" s="197"/>
      <c r="C2" s="197"/>
      <c r="D2" s="197"/>
    </row>
    <row r="3" spans="1:14" ht="38.25" x14ac:dyDescent="0.35">
      <c r="A3" s="302" t="s">
        <v>1313</v>
      </c>
      <c r="B3" s="303"/>
      <c r="C3" s="120" t="s">
        <v>1247</v>
      </c>
      <c r="D3" s="119" t="s">
        <v>1266</v>
      </c>
      <c r="F3" s="302" t="s">
        <v>1314</v>
      </c>
      <c r="G3" s="303"/>
      <c r="H3" s="120" t="s">
        <v>1270</v>
      </c>
      <c r="I3" s="119" t="s">
        <v>1269</v>
      </c>
      <c r="K3" s="304" t="s">
        <v>1324</v>
      </c>
      <c r="L3" s="305"/>
      <c r="M3" s="120" t="s">
        <v>1326</v>
      </c>
      <c r="N3" s="119" t="s">
        <v>1325</v>
      </c>
    </row>
    <row r="4" spans="1:14" ht="18.75" x14ac:dyDescent="0.3">
      <c r="A4" s="113"/>
      <c r="B4" s="104"/>
      <c r="C4" s="108"/>
      <c r="D4" s="104"/>
      <c r="F4" s="113"/>
      <c r="G4" s="104"/>
      <c r="H4" s="108"/>
      <c r="I4" s="104"/>
      <c r="K4" s="198"/>
      <c r="L4" s="103"/>
      <c r="M4" s="108"/>
      <c r="N4" s="104"/>
    </row>
    <row r="5" spans="1:14" x14ac:dyDescent="0.25">
      <c r="A5" s="199" t="s">
        <v>1211</v>
      </c>
      <c r="B5" s="139"/>
      <c r="C5" s="122" t="e">
        <f>VLOOKUP($H$1,'FY2024 WADA'!A:B,2,FALSE)</f>
        <v>#N/A</v>
      </c>
      <c r="D5" s="121" t="e">
        <f>VLOOKUP($H$1,'FY2025 WADA'!A:B,2,FALSE)</f>
        <v>#N/A</v>
      </c>
      <c r="F5" s="199" t="s">
        <v>1271</v>
      </c>
      <c r="G5" s="139"/>
      <c r="H5" s="122" t="e">
        <f>VLOOKUP($H$1,'FY 2025 WAM'!A:B,2,FALSE)</f>
        <v>#N/A</v>
      </c>
      <c r="I5" s="121" t="e">
        <f>VLOOKUP($H$1,'FY 2025 WAM'!A:B,2,FALSE)</f>
        <v>#N/A</v>
      </c>
      <c r="K5" s="200">
        <v>1</v>
      </c>
      <c r="L5" s="173" t="s">
        <v>1331</v>
      </c>
      <c r="M5" s="122" t="e">
        <f>VLOOKUP($H$1,'FY 2024 Com WAM-WADA'!$A:H,4,FALSE)</f>
        <v>#N/A</v>
      </c>
      <c r="N5" s="121" t="e">
        <f>VLOOKUP($H$1,'FY 2025 Com WAM-WADA'!$A:G,4,FALSE)</f>
        <v>#N/A</v>
      </c>
    </row>
    <row r="6" spans="1:14" ht="15.75" thickBot="1" x14ac:dyDescent="0.3">
      <c r="A6" s="201" t="s">
        <v>1212</v>
      </c>
      <c r="B6" s="141"/>
      <c r="C6" s="143" t="e">
        <f>VLOOKUP($H$1,'FY2024 WADA'!A:C,3,FALSE)</f>
        <v>#N/A</v>
      </c>
      <c r="D6" s="142" t="e">
        <f>VLOOKUP($H$1,'FY2025 WADA'!A:C,3,FALSE)</f>
        <v>#N/A</v>
      </c>
      <c r="F6" s="201" t="s">
        <v>1330</v>
      </c>
      <c r="G6" s="141"/>
      <c r="H6" s="145" t="e">
        <f>VLOOKUP($H$1,'FY2024 WADA'!A:C,3,FALSE)</f>
        <v>#N/A</v>
      </c>
      <c r="I6" s="144" t="e">
        <f>VLOOKUP($H$1,'FY 2025 WAM'!A:C,3,FALSE)</f>
        <v>#N/A</v>
      </c>
      <c r="K6" s="200">
        <v>2</v>
      </c>
      <c r="L6" s="173" t="s">
        <v>1319</v>
      </c>
      <c r="M6" s="122" t="e">
        <f>VLOOKUP($H$1,'FY 2024 Com WAM-WADA'!$A:M,9,FALSE)</f>
        <v>#N/A</v>
      </c>
      <c r="N6" s="121" t="e">
        <f>VLOOKUP($H$1,'FY 2025 Com WAM-WADA'!$A:L,9,FALSE)</f>
        <v>#N/A</v>
      </c>
    </row>
    <row r="7" spans="1:14" ht="15.75" thickBot="1" x14ac:dyDescent="0.3">
      <c r="A7" s="189" t="s">
        <v>1142</v>
      </c>
      <c r="B7" s="123"/>
      <c r="C7" s="115" t="e">
        <f>SUM(C4:C6)</f>
        <v>#N/A</v>
      </c>
      <c r="D7" s="114" t="e">
        <f>SUM(D4:D6)</f>
        <v>#N/A</v>
      </c>
      <c r="F7" s="189" t="s">
        <v>1272</v>
      </c>
      <c r="G7" s="123"/>
      <c r="H7" s="115" t="e">
        <f>SUM(H4:H6)</f>
        <v>#N/A</v>
      </c>
      <c r="I7" s="114" t="e">
        <f>SUM(I4:I6)</f>
        <v>#N/A</v>
      </c>
      <c r="K7" s="198"/>
      <c r="L7" s="105"/>
      <c r="M7" s="109"/>
      <c r="N7" s="106"/>
    </row>
    <row r="8" spans="1:14" x14ac:dyDescent="0.25">
      <c r="A8" s="190" t="s">
        <v>1177</v>
      </c>
      <c r="B8" s="124"/>
      <c r="C8" s="147">
        <f>IF(E3="YES",VLOOKUP(H1,'FY2025 WADA'!A:D,4,FALSE),0)</f>
        <v>0</v>
      </c>
      <c r="D8" s="146">
        <f>IF(E3="YES",VLOOKUP(H1,'FY2025 WADA'!A:D,4,FALSE),0)</f>
        <v>0</v>
      </c>
      <c r="F8" s="190" t="s">
        <v>1273</v>
      </c>
      <c r="G8" s="124"/>
      <c r="H8" s="147">
        <f>IF(J3="YES",VLOOKUP(F1,'FY2025 WADA'!F:I,4,FALSE),0)</f>
        <v>0</v>
      </c>
      <c r="I8" s="146">
        <f>IF(J3="YES",VLOOKUP(H1,'FY 2025 WAM'!A:D,4,FALSE),0)</f>
        <v>0</v>
      </c>
      <c r="K8" s="200">
        <v>3</v>
      </c>
      <c r="L8" s="202" t="s">
        <v>1316</v>
      </c>
      <c r="M8" s="183" t="e">
        <f>VLOOKUP($H$1,'FY 2024 Com WAM-WADA'!$A:G,3,FALSE)</f>
        <v>#N/A</v>
      </c>
      <c r="N8" s="134" t="e">
        <f>VLOOKUP($H$1,'FY 2025 Com WAM-WADA'!$A:F,3,FALSE)</f>
        <v>#N/A</v>
      </c>
    </row>
    <row r="9" spans="1:14" x14ac:dyDescent="0.25">
      <c r="A9" s="149"/>
      <c r="B9" s="150"/>
      <c r="C9" s="152"/>
      <c r="D9" s="151"/>
      <c r="F9" s="149"/>
      <c r="G9" s="150"/>
      <c r="H9" s="152"/>
      <c r="I9" s="151"/>
      <c r="K9" s="200">
        <v>4</v>
      </c>
      <c r="L9" s="203" t="s">
        <v>1317</v>
      </c>
      <c r="M9" s="183" t="e">
        <f>VLOOKUP($H$1,'FY 2026 Com WAM-WADA'!$A:L,8,FALSE)</f>
        <v>#N/A</v>
      </c>
      <c r="N9" s="134" t="e">
        <f>VLOOKUP($H$1,'FY 2025 Com WAM-WADA'!$A:K,8,FALSE)</f>
        <v>#N/A</v>
      </c>
    </row>
    <row r="10" spans="1:14" x14ac:dyDescent="0.25">
      <c r="A10" s="154" t="s">
        <v>0</v>
      </c>
      <c r="B10" s="155"/>
      <c r="C10" s="157" t="e">
        <f>VLOOKUP($H$1,'FY2024 WADA'!A:E,5,FALSE)</f>
        <v>#N/A</v>
      </c>
      <c r="D10" s="156" t="e">
        <f>VLOOKUP($H$1,'FY2025 WADA'!A:E,5,FALSE)</f>
        <v>#N/A</v>
      </c>
      <c r="F10" s="154" t="s">
        <v>0</v>
      </c>
      <c r="G10" s="155"/>
      <c r="H10" s="157" t="e">
        <f>VLOOKUP($H$1,'FY2024 WADA'!A:E,5,FALSE)</f>
        <v>#N/A</v>
      </c>
      <c r="I10" s="156" t="e">
        <f>VLOOKUP($H$1,'FY 2025 WAM'!A:E,5,FALSE)</f>
        <v>#N/A</v>
      </c>
      <c r="K10" s="198"/>
      <c r="L10" s="158"/>
      <c r="M10" s="184"/>
      <c r="N10" s="159"/>
    </row>
    <row r="11" spans="1:14" x14ac:dyDescent="0.25">
      <c r="A11" s="154" t="s">
        <v>1</v>
      </c>
      <c r="B11" s="160"/>
      <c r="C11" s="162">
        <v>0.3095</v>
      </c>
      <c r="D11" s="161">
        <v>0.3095</v>
      </c>
      <c r="F11" s="154" t="s">
        <v>1</v>
      </c>
      <c r="G11" s="160"/>
      <c r="H11" s="162">
        <v>0.3095</v>
      </c>
      <c r="I11" s="161">
        <v>0.3095</v>
      </c>
      <c r="K11" s="200">
        <v>5</v>
      </c>
      <c r="L11" s="163" t="s">
        <v>1320</v>
      </c>
      <c r="M11" s="122" t="e">
        <f>VLOOKUP($H$1,'FY 2024 Com WAM-WADA'!$A:K,7,FALSE)</f>
        <v>#N/A</v>
      </c>
      <c r="N11" s="121" t="e">
        <f>VLOOKUP($H$1,'FY 2025 Com WAM-WADA'!$A:J,7,FALSE)</f>
        <v>#N/A</v>
      </c>
    </row>
    <row r="12" spans="1:14" ht="15.75" thickBot="1" x14ac:dyDescent="0.3">
      <c r="A12" s="154" t="s">
        <v>2</v>
      </c>
      <c r="B12" s="160"/>
      <c r="C12" s="165" t="e">
        <f>C7*C11</f>
        <v>#N/A</v>
      </c>
      <c r="D12" s="164" t="e">
        <f>D7*D11</f>
        <v>#N/A</v>
      </c>
      <c r="F12" s="154" t="s">
        <v>2</v>
      </c>
      <c r="G12" s="160"/>
      <c r="H12" s="165" t="e">
        <f>H7*H11</f>
        <v>#N/A</v>
      </c>
      <c r="I12" s="164" t="e">
        <f>I7*I11</f>
        <v>#N/A</v>
      </c>
      <c r="K12" s="204">
        <v>6</v>
      </c>
      <c r="L12" s="166" t="s">
        <v>1321</v>
      </c>
      <c r="M12" s="185" t="e">
        <f>VLOOKUP($H$1,'FY 2024 Com WAM-WADA'!$A:P,12,FALSE)</f>
        <v>#N/A</v>
      </c>
      <c r="N12" s="135" t="e">
        <f>VLOOKUP($H$1,'FY 2025 Com WAM-WADA'!$A:O,12,FALSE)</f>
        <v>#N/A</v>
      </c>
    </row>
    <row r="13" spans="1:14" ht="15.75" thickBot="1" x14ac:dyDescent="0.3">
      <c r="A13" s="167" t="s">
        <v>1200</v>
      </c>
      <c r="B13" s="168">
        <v>0.25</v>
      </c>
      <c r="C13" s="143" t="e">
        <f>IF(C10-C12&lt;0,0,C10-C12)</f>
        <v>#N/A</v>
      </c>
      <c r="D13" s="142" t="e">
        <f>IF(D10-D12&lt;0,0,D10-D12)</f>
        <v>#N/A</v>
      </c>
      <c r="F13" s="167" t="s">
        <v>1200</v>
      </c>
      <c r="G13" s="168">
        <v>0.25</v>
      </c>
      <c r="H13" s="143" t="e">
        <f>IF(H10-H12&lt;0,0,H10-H12)</f>
        <v>#N/A</v>
      </c>
      <c r="I13" s="142" t="e">
        <f>IF(I10-I12&lt;0,0,I10-I12)</f>
        <v>#N/A</v>
      </c>
      <c r="K13" s="205">
        <v>7</v>
      </c>
      <c r="L13" s="130" t="s">
        <v>1322</v>
      </c>
      <c r="M13" s="186" t="e">
        <f>VLOOKUP($H$1,'FY 2025 Com WAM-WADA'!$A:Q,13,FALSE)</f>
        <v>#N/A</v>
      </c>
      <c r="N13" s="136" t="e">
        <f>VLOOKUP($H$1,'FY 2025 Com WAM-WADA'!$A:P,13,FALSE)</f>
        <v>#N/A</v>
      </c>
    </row>
    <row r="14" spans="1:14" ht="15.75" thickBot="1" x14ac:dyDescent="0.3">
      <c r="A14" s="116" t="s">
        <v>5</v>
      </c>
      <c r="B14" s="117"/>
      <c r="C14" s="126" t="e">
        <f>C13*B13</f>
        <v>#N/A</v>
      </c>
      <c r="D14" s="125" t="e">
        <f>D13*B13</f>
        <v>#N/A</v>
      </c>
      <c r="F14" s="116" t="s">
        <v>5</v>
      </c>
      <c r="G14" s="117"/>
      <c r="H14" s="126" t="e">
        <f>H13*G13</f>
        <v>#N/A</v>
      </c>
      <c r="I14" s="125" t="e">
        <f>I13*G13</f>
        <v>#N/A</v>
      </c>
      <c r="K14" s="206"/>
      <c r="L14" s="110"/>
      <c r="M14" s="187"/>
      <c r="N14" s="111"/>
    </row>
    <row r="15" spans="1:14" ht="17.25" x14ac:dyDescent="0.25">
      <c r="A15" s="169"/>
      <c r="B15" s="170"/>
      <c r="C15" s="172"/>
      <c r="D15" s="171"/>
      <c r="F15" s="169"/>
      <c r="G15" s="170"/>
      <c r="H15" s="172"/>
      <c r="I15" s="171"/>
      <c r="K15" s="200">
        <v>8</v>
      </c>
      <c r="L15" s="163" t="s">
        <v>1348</v>
      </c>
      <c r="M15" s="122" t="e">
        <f>VLOOKUP($H$1,'FY 2024 Com WAM-WADA'!$A:J,6,FALSE)</f>
        <v>#N/A</v>
      </c>
      <c r="N15" s="121" t="e">
        <f>VLOOKUP($H$1,'FY 2025 Com WAM-WADA'!$A:I,6,FALSE)</f>
        <v>#N/A</v>
      </c>
    </row>
    <row r="16" spans="1:14" ht="17.25" x14ac:dyDescent="0.25">
      <c r="A16" s="154" t="s">
        <v>3</v>
      </c>
      <c r="B16" s="160"/>
      <c r="C16" s="157" t="e">
        <f>VLOOKUP(H1,'FY2024 WADA'!A:H,8,FALSE)</f>
        <v>#N/A</v>
      </c>
      <c r="D16" s="156" t="e">
        <f>VLOOKUP($H$1,'FY2025 WADA'!A:H,8,FALSE)</f>
        <v>#N/A</v>
      </c>
      <c r="F16" s="154" t="s">
        <v>3</v>
      </c>
      <c r="G16" s="160"/>
      <c r="H16" s="157" t="e">
        <f>VLOOKUP($H$1,'FY2024 WADA'!A:H,8,FALSE)</f>
        <v>#N/A</v>
      </c>
      <c r="I16" s="156" t="e">
        <f>VLOOKUP($H$1,'FY 2024 WAM'!A:H,8,FALSE)</f>
        <v>#N/A</v>
      </c>
      <c r="K16" s="200">
        <v>9</v>
      </c>
      <c r="L16" s="163" t="s">
        <v>1344</v>
      </c>
      <c r="M16" s="122" t="e">
        <f>VLOOKUP($H$1,'FY 2024 Com WAM-WADA'!$A:O,11,FALSE)</f>
        <v>#N/A</v>
      </c>
      <c r="N16" s="121" t="e">
        <f>VLOOKUP($H$1,'FY 2025 Com WAM-WADA'!$A:N,11,FALSE)</f>
        <v>#N/A</v>
      </c>
    </row>
    <row r="17" spans="1:14" x14ac:dyDescent="0.25">
      <c r="A17" s="154" t="s">
        <v>1</v>
      </c>
      <c r="B17" s="160"/>
      <c r="C17" s="162">
        <v>0.13109999999999999</v>
      </c>
      <c r="D17" s="161">
        <v>0.13109999999999999</v>
      </c>
      <c r="F17" s="154" t="s">
        <v>1</v>
      </c>
      <c r="G17" s="160"/>
      <c r="H17" s="162">
        <v>0.13109999999999999</v>
      </c>
      <c r="I17" s="161">
        <v>0.13109999999999999</v>
      </c>
      <c r="K17" s="198"/>
      <c r="L17" s="158"/>
      <c r="M17" s="162"/>
      <c r="N17" s="112"/>
    </row>
    <row r="18" spans="1:14" ht="17.25" x14ac:dyDescent="0.25">
      <c r="A18" s="154" t="s">
        <v>2</v>
      </c>
      <c r="B18" s="160"/>
      <c r="C18" s="165" t="e">
        <f>IF(C8+C9=0,C17*C7,C17*(C8+C9))</f>
        <v>#N/A</v>
      </c>
      <c r="D18" s="164" t="e">
        <f>IF(D8+D9=0,D17*D7,D17*(D8+D9))</f>
        <v>#N/A</v>
      </c>
      <c r="F18" s="154" t="s">
        <v>2</v>
      </c>
      <c r="G18" s="160"/>
      <c r="H18" s="165" t="e">
        <f>IF(H8+H9=0,H17*H7,H17*(H8+H9))</f>
        <v>#N/A</v>
      </c>
      <c r="I18" s="164" t="e">
        <f>IF(I8+I9=0,I17*I7,I17*(I8+I9))</f>
        <v>#N/A</v>
      </c>
      <c r="K18" s="200">
        <v>10</v>
      </c>
      <c r="L18" s="173" t="s">
        <v>1345</v>
      </c>
      <c r="M18" s="122" t="e">
        <f>M11-M15</f>
        <v>#N/A</v>
      </c>
      <c r="N18" s="121" t="e">
        <f>N11-N15</f>
        <v>#N/A</v>
      </c>
    </row>
    <row r="19" spans="1:14" ht="18" thickBot="1" x14ac:dyDescent="0.3">
      <c r="A19" s="167" t="s">
        <v>1200</v>
      </c>
      <c r="B19" s="168">
        <v>0.75</v>
      </c>
      <c r="C19" s="143" t="e">
        <f>IF(C16-C18&lt;0,0,C16-C18)</f>
        <v>#N/A</v>
      </c>
      <c r="D19" s="142" t="e">
        <f>IF(D16-D18&lt;0,0,D16-D18)</f>
        <v>#N/A</v>
      </c>
      <c r="F19" s="167" t="s">
        <v>1200</v>
      </c>
      <c r="G19" s="168">
        <v>0.75</v>
      </c>
      <c r="H19" s="143" t="e">
        <f>IF(H16-H18&lt;0,0,H16-H18)</f>
        <v>#N/A</v>
      </c>
      <c r="I19" s="142" t="e">
        <f>IF(I16-I18&lt;0,0,I16-I18)</f>
        <v>#N/A</v>
      </c>
      <c r="K19" s="204">
        <v>11</v>
      </c>
      <c r="L19" s="174" t="s">
        <v>1349</v>
      </c>
      <c r="M19" s="185" t="e">
        <f>M12-M16</f>
        <v>#N/A</v>
      </c>
      <c r="N19" s="135" t="e">
        <f>N12-N16</f>
        <v>#N/A</v>
      </c>
    </row>
    <row r="20" spans="1:14" ht="15.75" customHeight="1" thickBot="1" x14ac:dyDescent="0.3">
      <c r="A20" s="116" t="s">
        <v>5</v>
      </c>
      <c r="B20" s="117"/>
      <c r="C20" s="126" t="e">
        <f>C19*B19</f>
        <v>#N/A</v>
      </c>
      <c r="D20" s="125" t="e">
        <f>D19*B19</f>
        <v>#N/A</v>
      </c>
      <c r="F20" s="116" t="s">
        <v>5</v>
      </c>
      <c r="G20" s="117"/>
      <c r="H20" s="126" t="e">
        <f>H19*G19</f>
        <v>#N/A</v>
      </c>
      <c r="I20" s="125" t="e">
        <f>I19*G19</f>
        <v>#N/A</v>
      </c>
      <c r="K20" s="205">
        <v>12</v>
      </c>
      <c r="L20" s="137" t="s">
        <v>1347</v>
      </c>
      <c r="M20" s="188" t="e">
        <f>M18+M19</f>
        <v>#N/A</v>
      </c>
      <c r="N20" s="138" t="e">
        <f>N18+N19</f>
        <v>#N/A</v>
      </c>
    </row>
    <row r="21" spans="1:14" x14ac:dyDescent="0.25">
      <c r="A21" s="169"/>
      <c r="B21" s="170"/>
      <c r="C21" s="172"/>
      <c r="D21" s="171"/>
      <c r="F21" s="175"/>
      <c r="G21" s="176"/>
      <c r="H21" s="172"/>
      <c r="I21" s="171"/>
    </row>
    <row r="22" spans="1:14" x14ac:dyDescent="0.25">
      <c r="A22" s="154" t="s">
        <v>4</v>
      </c>
      <c r="B22" s="160"/>
      <c r="C22" s="157" t="e">
        <f>VLOOKUP(H1,'FY2024 WADA'!A:K,11,FALSE)</f>
        <v>#N/A</v>
      </c>
      <c r="D22" s="156" t="e">
        <f>VLOOKUP($H$1,'FY2025 WADA'!A:K,11,FALSE)</f>
        <v>#N/A</v>
      </c>
      <c r="F22" s="154" t="s">
        <v>4</v>
      </c>
      <c r="G22" s="160"/>
      <c r="H22" s="157" t="e">
        <f>VLOOKUP($H$1,'FY2024 WADA'!A:K,11,FALSE)</f>
        <v>#N/A</v>
      </c>
      <c r="I22" s="156" t="e">
        <f>VLOOKUP($H$1,'FY2025 WADA'!A:K,11,FALSE)</f>
        <v>#N/A</v>
      </c>
      <c r="K22" s="71">
        <v>1</v>
      </c>
      <c r="L22" s="71" t="s">
        <v>1341</v>
      </c>
    </row>
    <row r="23" spans="1:14" x14ac:dyDescent="0.25">
      <c r="A23" s="154" t="s">
        <v>1</v>
      </c>
      <c r="B23" s="160"/>
      <c r="C23" s="162">
        <v>2.3900000000000001E-2</v>
      </c>
      <c r="D23" s="161">
        <v>2.3900000000000001E-2</v>
      </c>
      <c r="F23" s="154" t="s">
        <v>1</v>
      </c>
      <c r="G23" s="160"/>
      <c r="H23" s="162">
        <v>2.3900000000000001E-2</v>
      </c>
      <c r="I23" s="161">
        <v>2.3900000000000001E-2</v>
      </c>
      <c r="K23" s="71">
        <v>2</v>
      </c>
      <c r="L23" s="71" t="s">
        <v>1342</v>
      </c>
    </row>
    <row r="24" spans="1:14" x14ac:dyDescent="0.25">
      <c r="A24" s="154" t="s">
        <v>2</v>
      </c>
      <c r="B24" s="160"/>
      <c r="C24" s="165" t="e">
        <f>IF(C8+C9=0,C23*C7,C23*(C8+C9))</f>
        <v>#N/A</v>
      </c>
      <c r="D24" s="164" t="e">
        <f>IF(D8+D9=0,D23*D7,D23*(D8+D9))</f>
        <v>#N/A</v>
      </c>
      <c r="F24" s="154" t="s">
        <v>2</v>
      </c>
      <c r="G24" s="160"/>
      <c r="H24" s="165" t="e">
        <f>IF(H8+H9=0,H23*H7,H23*(H8+H9))</f>
        <v>#N/A</v>
      </c>
      <c r="I24" s="164" t="e">
        <f>IF(I8+I9=0,I23*I7,I23*(I8+I9))</f>
        <v>#N/A</v>
      </c>
      <c r="K24" s="56">
        <v>3</v>
      </c>
      <c r="L24" s="56" t="s">
        <v>1361</v>
      </c>
    </row>
    <row r="25" spans="1:14" ht="15.75" thickBot="1" x14ac:dyDescent="0.3">
      <c r="A25" s="167" t="s">
        <v>1200</v>
      </c>
      <c r="B25" s="168">
        <v>0.6</v>
      </c>
      <c r="C25" s="143" t="e">
        <f>IF(C22-C24&lt;0,0,C22-C24)</f>
        <v>#N/A</v>
      </c>
      <c r="D25" s="142" t="e">
        <f>IF(D22-D24&lt;0,0,D22-D24)</f>
        <v>#N/A</v>
      </c>
      <c r="F25" s="167" t="s">
        <v>1200</v>
      </c>
      <c r="G25" s="168">
        <v>0.6</v>
      </c>
      <c r="H25" s="143" t="e">
        <f>IF(H22-H24&lt;0,0,H22-H24)</f>
        <v>#N/A</v>
      </c>
      <c r="I25" s="142" t="e">
        <f>IF(I22-I24&lt;0,0,I22-I24)</f>
        <v>#N/A</v>
      </c>
      <c r="K25" s="56">
        <v>4</v>
      </c>
      <c r="L25" s="56" t="s">
        <v>1362</v>
      </c>
    </row>
    <row r="26" spans="1:14" ht="15.75" thickBot="1" x14ac:dyDescent="0.3">
      <c r="A26" s="116" t="s">
        <v>5</v>
      </c>
      <c r="B26" s="118"/>
      <c r="C26" s="128" t="e">
        <f>C25*B25</f>
        <v>#N/A</v>
      </c>
      <c r="D26" s="127" t="e">
        <f>D25*B25</f>
        <v>#N/A</v>
      </c>
      <c r="F26" s="116" t="s">
        <v>5</v>
      </c>
      <c r="G26" s="118"/>
      <c r="H26" s="128" t="e">
        <f>H25*G25</f>
        <v>#N/A</v>
      </c>
      <c r="I26" s="127" t="e">
        <f>I25*G25</f>
        <v>#N/A</v>
      </c>
      <c r="K26" s="56">
        <v>5</v>
      </c>
      <c r="L26" s="56" t="s">
        <v>1363</v>
      </c>
    </row>
    <row r="27" spans="1:14" x14ac:dyDescent="0.25">
      <c r="A27" s="207"/>
      <c r="B27" s="208"/>
      <c r="C27" s="209"/>
      <c r="D27" s="208"/>
      <c r="F27" s="207"/>
      <c r="G27" s="208"/>
      <c r="H27" s="209"/>
      <c r="I27" s="208"/>
    </row>
    <row r="28" spans="1:14" x14ac:dyDescent="0.25">
      <c r="A28" s="199" t="s">
        <v>1213</v>
      </c>
      <c r="B28" s="139"/>
      <c r="C28" s="165" t="e">
        <f>VLOOKUP($H$1,'FY2024 WADA'!A:N,14,FALSE)</f>
        <v>#N/A</v>
      </c>
      <c r="D28" s="164" t="e">
        <f>VLOOKUP($H$1,'FY2025 WADA'!A:N,14,FALSE)</f>
        <v>#N/A</v>
      </c>
      <c r="F28" s="199" t="s">
        <v>1213</v>
      </c>
      <c r="G28" s="139"/>
      <c r="H28" s="165" t="e">
        <f>VLOOKUP($H$1,'FY2024 WADA'!A:N,14,FALSE)</f>
        <v>#N/A</v>
      </c>
      <c r="I28" s="164" t="e">
        <f>VLOOKUP($H$1,'FY 2025 WAM'!A:N,14,FALSE)</f>
        <v>#N/A</v>
      </c>
    </row>
    <row r="29" spans="1:14" ht="15.75" thickBot="1" x14ac:dyDescent="0.3">
      <c r="A29" s="177"/>
      <c r="B29" s="178"/>
      <c r="C29" s="180"/>
      <c r="D29" s="179"/>
      <c r="F29" s="177"/>
      <c r="G29" s="178"/>
      <c r="H29" s="180"/>
      <c r="I29" s="179"/>
    </row>
    <row r="30" spans="1:14" ht="15.75" thickBot="1" x14ac:dyDescent="0.3">
      <c r="A30" s="129" t="s">
        <v>1173</v>
      </c>
      <c r="B30" s="130"/>
      <c r="C30" s="132" t="e">
        <f>C7+C14+C20+C26+C28</f>
        <v>#N/A</v>
      </c>
      <c r="D30" s="131" t="e">
        <f>D7+D14+D20+D26+D28</f>
        <v>#N/A</v>
      </c>
      <c r="F30" s="129" t="s">
        <v>1173</v>
      </c>
      <c r="G30" s="130"/>
      <c r="H30" s="132" t="e">
        <f>H7+H14+H20+H26+H28</f>
        <v>#N/A</v>
      </c>
      <c r="I30" s="131" t="e">
        <f>I7+I14+I20+I26+I28</f>
        <v>#N/A</v>
      </c>
    </row>
  </sheetData>
  <sheetProtection algorithmName="SHA-512" hashValue="vDkyLk40HV18smLg+jgkNf+8TIE0lA5Ag5GxnDWCYCzEJx9c4X77w0cKAlsifL4NdcOZMxPGJfXWGlZ5zVXokA==" saltValue="rDLGNjdviL9NzSGe5s0oeQ==" spinCount="100000" sheet="1" objects="1" scenarios="1"/>
  <mergeCells count="4">
    <mergeCell ref="A3:B3"/>
    <mergeCell ref="F3:G3"/>
    <mergeCell ref="K3:L3"/>
    <mergeCell ref="H1:I1"/>
  </mergeCells>
  <conditionalFormatting sqref="A3:D30 F3:I30">
    <cfRule type="expression" dxfId="9" priority="57">
      <formula>$J$36&gt;$J$37</formula>
    </cfRule>
  </conditionalFormatting>
  <conditionalFormatting sqref="B8">
    <cfRule type="containsText" dxfId="8" priority="9" operator="containsText" text="Enter K-8 ADA">
      <formula>NOT(ISERROR(SEARCH("Enter K-8 ADA",B8)))</formula>
    </cfRule>
    <cfRule type="containsText" dxfId="7" priority="10" operator="containsText" text="Leave Field 0.0000">
      <formula>NOT(ISERROR(SEARCH("Leave Field 0.0000",B8)))</formula>
    </cfRule>
    <cfRule type="containsText" dxfId="6" priority="11" operator="containsText" text="Enter K-8 ADA">
      <formula>NOT(ISERROR(SEARCH("Enter K-8 ADA",B8)))</formula>
    </cfRule>
  </conditionalFormatting>
  <conditionalFormatting sqref="G8">
    <cfRule type="containsText" dxfId="5" priority="4" operator="containsText" text="Enter K-8 ADA">
      <formula>NOT(ISERROR(SEARCH("Enter K-8 ADA",G8)))</formula>
    </cfRule>
    <cfRule type="containsText" dxfId="4" priority="5" operator="containsText" text="Leave Field 0.0000">
      <formula>NOT(ISERROR(SEARCH("Leave Field 0.0000",G8)))</formula>
    </cfRule>
    <cfRule type="containsText" dxfId="3" priority="6" operator="containsText" text="Enter K-8 ADA">
      <formula>NOT(ISERROR(SEARCH("Enter K-8 ADA",G8)))</formula>
    </cfRule>
  </conditionalFormatting>
  <conditionalFormatting sqref="K3 M3:N20 K4:L7 K10:L20">
    <cfRule type="expression" dxfId="2" priority="2">
      <formula>$K$34&gt;$K$35</formula>
    </cfRule>
  </conditionalFormatting>
  <conditionalFormatting sqref="K8:K9">
    <cfRule type="expression" dxfId="1" priority="3">
      <formula>$K$34&gt;$K$35</formula>
    </cfRule>
  </conditionalFormatting>
  <conditionalFormatting sqref="K24:L26">
    <cfRule type="expression" dxfId="0" priority="1">
      <formula>$K$37&gt;$K$38</formula>
    </cfRule>
  </conditionalFormatting>
  <pageMargins left="0.25" right="0.25" top="0.75" bottom="0.75" header="0.3" footer="0.3"/>
  <pageSetup scale="74" fitToHeight="0" orientation="landscape" verticalDpi="598" r:id="rId1"/>
  <ignoredErrors>
    <ignoredError sqref="C5:C28" emptyCellReferenc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8AD6-C9F0-4FEC-8BC9-9546B94ED2AE}">
  <dimension ref="A1:G102"/>
  <sheetViews>
    <sheetView workbookViewId="0">
      <selection sqref="A1:G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210.416</v>
      </c>
      <c r="E2" s="71">
        <v>203.38910000000001</v>
      </c>
      <c r="F2" s="71">
        <v>119.97</v>
      </c>
      <c r="G2" s="72">
        <v>0.58989999999999998</v>
      </c>
    </row>
    <row r="3" spans="1:7" x14ac:dyDescent="0.25">
      <c r="A3" s="71" t="s">
        <v>20</v>
      </c>
      <c r="B3" s="71" t="s">
        <v>584</v>
      </c>
      <c r="C3" s="71">
        <v>2015</v>
      </c>
      <c r="D3" s="73">
        <v>1997.9842000000001</v>
      </c>
      <c r="E3" s="73">
        <v>2133.8137999999999</v>
      </c>
      <c r="F3" s="73">
        <v>1312.08</v>
      </c>
      <c r="G3" s="72">
        <v>0.6149</v>
      </c>
    </row>
    <row r="4" spans="1:7" x14ac:dyDescent="0.25">
      <c r="A4" s="71" t="s">
        <v>498</v>
      </c>
      <c r="B4" s="71" t="s">
        <v>590</v>
      </c>
      <c r="C4" s="71">
        <v>2015</v>
      </c>
      <c r="D4" s="71">
        <v>156.05699999999999</v>
      </c>
      <c r="E4" s="71">
        <v>168.637</v>
      </c>
      <c r="F4" s="71">
        <v>116.52</v>
      </c>
      <c r="G4" s="72">
        <v>0.69099999999999995</v>
      </c>
    </row>
    <row r="5" spans="1:7" x14ac:dyDescent="0.25">
      <c r="A5" s="71" t="s">
        <v>36</v>
      </c>
      <c r="B5" s="71" t="s">
        <v>602</v>
      </c>
      <c r="C5" s="71">
        <v>2023</v>
      </c>
      <c r="D5" s="71">
        <v>467.1979</v>
      </c>
      <c r="E5" s="71">
        <v>466.45940000000002</v>
      </c>
      <c r="F5" s="71">
        <v>495.16</v>
      </c>
      <c r="G5" s="72">
        <v>1.0615000000000001</v>
      </c>
    </row>
    <row r="6" spans="1:7" x14ac:dyDescent="0.25">
      <c r="A6" s="71" t="s">
        <v>37</v>
      </c>
      <c r="B6" s="71" t="s">
        <v>603</v>
      </c>
      <c r="C6" s="71">
        <v>2015</v>
      </c>
      <c r="D6" s="73">
        <v>1104.9318000000001</v>
      </c>
      <c r="E6" s="73">
        <v>1181.8003000000001</v>
      </c>
      <c r="F6" s="71">
        <v>872.93</v>
      </c>
      <c r="G6" s="72">
        <v>0.73860000000000003</v>
      </c>
    </row>
    <row r="7" spans="1:7" x14ac:dyDescent="0.25">
      <c r="A7" s="71" t="s">
        <v>41</v>
      </c>
      <c r="B7" s="71" t="s">
        <v>607</v>
      </c>
      <c r="C7" s="71">
        <v>2020</v>
      </c>
      <c r="D7" s="71">
        <v>162.60249999999999</v>
      </c>
      <c r="E7" s="71">
        <v>231.44390000000001</v>
      </c>
      <c r="F7" s="71">
        <v>156</v>
      </c>
      <c r="G7" s="72">
        <v>0.67400000000000004</v>
      </c>
    </row>
    <row r="8" spans="1:7" x14ac:dyDescent="0.25">
      <c r="A8" s="71" t="s">
        <v>48</v>
      </c>
      <c r="B8" s="71" t="s">
        <v>614</v>
      </c>
      <c r="C8" s="71">
        <v>2023</v>
      </c>
      <c r="D8" s="73">
        <v>16085.2924</v>
      </c>
      <c r="E8" s="73">
        <v>15870.509</v>
      </c>
      <c r="F8" s="73">
        <v>7737.07</v>
      </c>
      <c r="G8" s="72">
        <v>0.48749999999999999</v>
      </c>
    </row>
    <row r="9" spans="1:7" x14ac:dyDescent="0.25">
      <c r="A9" s="71" t="s">
        <v>52</v>
      </c>
      <c r="B9" s="71" t="s">
        <v>618</v>
      </c>
      <c r="C9" s="71">
        <v>2017</v>
      </c>
      <c r="D9" s="73">
        <v>9196.2515999999996</v>
      </c>
      <c r="E9" s="73">
        <v>10539.116400000001</v>
      </c>
      <c r="F9" s="73">
        <v>6942.25</v>
      </c>
      <c r="G9" s="72">
        <v>0.65869999999999995</v>
      </c>
    </row>
    <row r="10" spans="1:7" x14ac:dyDescent="0.25">
      <c r="A10" s="71" t="s">
        <v>54</v>
      </c>
      <c r="B10" s="71" t="s">
        <v>620</v>
      </c>
      <c r="C10" s="71">
        <v>2018</v>
      </c>
      <c r="D10" s="73">
        <v>4355.9993000000004</v>
      </c>
      <c r="E10" s="73">
        <v>4681.0626000000002</v>
      </c>
      <c r="F10" s="73">
        <v>3304.3</v>
      </c>
      <c r="G10" s="72">
        <v>0.70589999999999997</v>
      </c>
    </row>
    <row r="11" spans="1:7" x14ac:dyDescent="0.25">
      <c r="A11" s="71" t="s">
        <v>503</v>
      </c>
      <c r="B11" s="71" t="s">
        <v>629</v>
      </c>
      <c r="C11" s="71">
        <v>2020</v>
      </c>
      <c r="D11" s="71">
        <v>36.649500000000003</v>
      </c>
      <c r="E11" s="71">
        <v>46.587600000000002</v>
      </c>
      <c r="F11" s="71">
        <v>35</v>
      </c>
      <c r="G11" s="72">
        <v>0.75129999999999997</v>
      </c>
    </row>
    <row r="12" spans="1:7" x14ac:dyDescent="0.25">
      <c r="A12" s="71" t="s">
        <v>71</v>
      </c>
      <c r="B12" s="71" t="s">
        <v>641</v>
      </c>
      <c r="C12" s="71">
        <v>2019</v>
      </c>
      <c r="D12" s="73">
        <v>3629.2570000000001</v>
      </c>
      <c r="E12" s="73">
        <v>3708.6869000000002</v>
      </c>
      <c r="F12" s="73">
        <v>2510.92</v>
      </c>
      <c r="G12" s="72">
        <v>0.67700000000000005</v>
      </c>
    </row>
    <row r="13" spans="1:7" x14ac:dyDescent="0.25">
      <c r="A13" s="71" t="s">
        <v>74</v>
      </c>
      <c r="B13" s="71" t="s">
        <v>645</v>
      </c>
      <c r="C13" s="71">
        <v>2018</v>
      </c>
      <c r="D13" s="71">
        <v>39.862900000000003</v>
      </c>
      <c r="E13" s="71">
        <v>56.2834</v>
      </c>
      <c r="F13" s="71">
        <v>47</v>
      </c>
      <c r="G13" s="72">
        <v>0.83509999999999995</v>
      </c>
    </row>
    <row r="14" spans="1:7" x14ac:dyDescent="0.25">
      <c r="A14" s="71" t="s">
        <v>89</v>
      </c>
      <c r="B14" s="71" t="s">
        <v>662</v>
      </c>
      <c r="C14" s="71">
        <v>2020</v>
      </c>
      <c r="D14" s="73">
        <v>1036.6669999999999</v>
      </c>
      <c r="E14" s="73">
        <v>1099.8910000000001</v>
      </c>
      <c r="F14" s="71">
        <v>615</v>
      </c>
      <c r="G14" s="72">
        <v>0.55910000000000004</v>
      </c>
    </row>
    <row r="15" spans="1:7" x14ac:dyDescent="0.25">
      <c r="A15" s="71" t="s">
        <v>113</v>
      </c>
      <c r="B15" s="71" t="s">
        <v>687</v>
      </c>
      <c r="C15" s="71">
        <v>2016</v>
      </c>
      <c r="D15" s="73">
        <v>7320.3402999999998</v>
      </c>
      <c r="E15" s="73">
        <v>8120.2380000000003</v>
      </c>
      <c r="F15" s="73">
        <v>4784.1899999999996</v>
      </c>
      <c r="G15" s="72">
        <v>0.58919999999999995</v>
      </c>
    </row>
    <row r="16" spans="1:7" x14ac:dyDescent="0.25">
      <c r="A16" s="71" t="s">
        <v>114</v>
      </c>
      <c r="B16" s="71" t="s">
        <v>689</v>
      </c>
      <c r="C16" s="71">
        <v>2020</v>
      </c>
      <c r="D16" s="71">
        <v>73.927099999999996</v>
      </c>
      <c r="E16" s="71">
        <v>85.945800000000006</v>
      </c>
      <c r="F16" s="71">
        <v>89</v>
      </c>
      <c r="G16" s="72">
        <v>1.0355000000000001</v>
      </c>
    </row>
    <row r="17" spans="1:7" x14ac:dyDescent="0.25">
      <c r="A17" s="71" t="s">
        <v>118</v>
      </c>
      <c r="B17" s="71" t="s">
        <v>693</v>
      </c>
      <c r="C17" s="71">
        <v>2015</v>
      </c>
      <c r="D17" s="73">
        <v>1375.9404999999999</v>
      </c>
      <c r="E17" s="73">
        <v>1391.9684</v>
      </c>
      <c r="F17" s="71">
        <v>792.1</v>
      </c>
      <c r="G17" s="72">
        <v>0.56910000000000005</v>
      </c>
    </row>
    <row r="18" spans="1:7" x14ac:dyDescent="0.25">
      <c r="A18" s="71" t="s">
        <v>124</v>
      </c>
      <c r="B18" s="71" t="s">
        <v>699</v>
      </c>
      <c r="C18" s="71">
        <v>2016</v>
      </c>
      <c r="D18" s="71">
        <v>137.3852</v>
      </c>
      <c r="E18" s="71">
        <v>151.18180000000001</v>
      </c>
      <c r="F18" s="71">
        <v>107.43</v>
      </c>
      <c r="G18" s="72">
        <v>0.71060000000000001</v>
      </c>
    </row>
    <row r="19" spans="1:7" x14ac:dyDescent="0.25">
      <c r="A19" s="71" t="s">
        <v>129</v>
      </c>
      <c r="B19" s="71" t="s">
        <v>704</v>
      </c>
      <c r="C19" s="71">
        <v>2019</v>
      </c>
      <c r="D19" s="71">
        <v>52.288400000000003</v>
      </c>
      <c r="E19" s="71">
        <v>74.837599999999995</v>
      </c>
      <c r="F19" s="71">
        <v>59</v>
      </c>
      <c r="G19" s="72">
        <v>0.78839999999999999</v>
      </c>
    </row>
    <row r="20" spans="1:7" x14ac:dyDescent="0.25">
      <c r="A20" s="71" t="s">
        <v>136</v>
      </c>
      <c r="B20" s="71" t="s">
        <v>711</v>
      </c>
      <c r="C20" s="71">
        <v>2023</v>
      </c>
      <c r="D20" s="71">
        <v>974.86890000000005</v>
      </c>
      <c r="E20" s="71">
        <v>947.68460000000005</v>
      </c>
      <c r="F20" s="71">
        <v>540</v>
      </c>
      <c r="G20" s="72">
        <v>0.56979999999999997</v>
      </c>
    </row>
    <row r="21" spans="1:7" x14ac:dyDescent="0.25">
      <c r="A21" s="71" t="s">
        <v>138</v>
      </c>
      <c r="B21" s="71" t="s">
        <v>719</v>
      </c>
      <c r="C21" s="71">
        <v>2015</v>
      </c>
      <c r="D21" s="71">
        <v>750.58659999999998</v>
      </c>
      <c r="E21" s="71">
        <v>887.86350000000004</v>
      </c>
      <c r="F21" s="71">
        <v>697.45</v>
      </c>
      <c r="G21" s="72">
        <v>0.78549999999999998</v>
      </c>
    </row>
    <row r="22" spans="1:7" x14ac:dyDescent="0.25">
      <c r="A22" s="71" t="s">
        <v>140</v>
      </c>
      <c r="B22" s="71" t="s">
        <v>721</v>
      </c>
      <c r="C22" s="71">
        <v>2015</v>
      </c>
      <c r="D22" s="71">
        <v>379.62189999999998</v>
      </c>
      <c r="E22" s="71">
        <v>530.15070000000003</v>
      </c>
      <c r="F22" s="71">
        <v>338</v>
      </c>
      <c r="G22" s="72">
        <v>0.63759999999999994</v>
      </c>
    </row>
    <row r="23" spans="1:7" x14ac:dyDescent="0.25">
      <c r="A23" s="71" t="s">
        <v>141</v>
      </c>
      <c r="B23" s="71" t="s">
        <v>722</v>
      </c>
      <c r="C23" s="71">
        <v>2016</v>
      </c>
      <c r="D23" s="71">
        <v>255.6703</v>
      </c>
      <c r="E23" s="71">
        <v>296.16430000000003</v>
      </c>
      <c r="F23" s="71">
        <v>257</v>
      </c>
      <c r="G23" s="72">
        <v>0.86780000000000002</v>
      </c>
    </row>
    <row r="24" spans="1:7" x14ac:dyDescent="0.25">
      <c r="A24" s="71" t="s">
        <v>142</v>
      </c>
      <c r="B24" s="71" t="s">
        <v>723</v>
      </c>
      <c r="C24" s="71">
        <v>2023</v>
      </c>
      <c r="D24" s="71">
        <v>626.56110000000001</v>
      </c>
      <c r="E24" s="71">
        <v>620.58339999999998</v>
      </c>
      <c r="F24" s="71">
        <v>278</v>
      </c>
      <c r="G24" s="72">
        <v>0.73040000000000005</v>
      </c>
    </row>
    <row r="25" spans="1:7" x14ac:dyDescent="0.25">
      <c r="A25" s="71" t="s">
        <v>143</v>
      </c>
      <c r="B25" s="71" t="s">
        <v>724</v>
      </c>
      <c r="C25" s="71">
        <v>2015</v>
      </c>
      <c r="D25" s="71">
        <v>214.70599999999999</v>
      </c>
      <c r="E25" s="71">
        <v>297.18490000000003</v>
      </c>
      <c r="F25" s="71">
        <v>263</v>
      </c>
      <c r="G25" s="72">
        <v>0.88500000000000001</v>
      </c>
    </row>
    <row r="26" spans="1:7" x14ac:dyDescent="0.25">
      <c r="A26" s="71" t="s">
        <v>144</v>
      </c>
      <c r="B26" s="71" t="s">
        <v>725</v>
      </c>
      <c r="C26" s="71">
        <v>2021</v>
      </c>
      <c r="D26" s="73">
        <v>1615.5473999999999</v>
      </c>
      <c r="E26" s="73">
        <v>1736.6042</v>
      </c>
      <c r="F26" s="73">
        <v>1403</v>
      </c>
      <c r="G26" s="72">
        <v>0.80789999999999995</v>
      </c>
    </row>
    <row r="27" spans="1:7" x14ac:dyDescent="0.25">
      <c r="A27" s="71" t="s">
        <v>520</v>
      </c>
      <c r="B27" s="71" t="s">
        <v>750</v>
      </c>
      <c r="C27" s="71">
        <v>2023</v>
      </c>
      <c r="D27" s="71">
        <v>37.588000000000001</v>
      </c>
      <c r="E27" s="71">
        <v>44.167099999999998</v>
      </c>
      <c r="F27" s="71">
        <v>34</v>
      </c>
      <c r="G27" s="72">
        <v>0.76980000000000004</v>
      </c>
    </row>
    <row r="28" spans="1:7" x14ac:dyDescent="0.25">
      <c r="A28" s="71" t="s">
        <v>524</v>
      </c>
      <c r="B28" s="71" t="s">
        <v>762</v>
      </c>
      <c r="C28" s="71">
        <v>2015</v>
      </c>
      <c r="D28" s="71">
        <v>119.04600000000001</v>
      </c>
      <c r="E28" s="71">
        <v>122.3836</v>
      </c>
      <c r="F28" s="71">
        <v>72</v>
      </c>
      <c r="G28" s="72">
        <v>0.58830000000000005</v>
      </c>
    </row>
    <row r="29" spans="1:7" x14ac:dyDescent="0.25">
      <c r="A29" s="71" t="s">
        <v>178</v>
      </c>
      <c r="B29" s="71" t="s">
        <v>769</v>
      </c>
      <c r="C29" s="71">
        <v>2023</v>
      </c>
      <c r="D29" s="71">
        <v>237.94069999999999</v>
      </c>
      <c r="E29" s="71">
        <v>238.65530000000001</v>
      </c>
      <c r="F29" s="71">
        <v>117</v>
      </c>
      <c r="G29" s="72">
        <v>0.49020000000000002</v>
      </c>
    </row>
    <row r="30" spans="1:7" x14ac:dyDescent="0.25">
      <c r="A30" s="71" t="s">
        <v>179</v>
      </c>
      <c r="B30" s="71" t="s">
        <v>770</v>
      </c>
      <c r="C30" s="71">
        <v>2020</v>
      </c>
      <c r="D30" s="71">
        <v>51.016100000000002</v>
      </c>
      <c r="E30" s="71">
        <v>70.546599999999998</v>
      </c>
      <c r="F30" s="71">
        <v>59</v>
      </c>
      <c r="G30" s="72">
        <v>0.83630000000000004</v>
      </c>
    </row>
    <row r="31" spans="1:7" x14ac:dyDescent="0.25">
      <c r="A31" s="71" t="s">
        <v>185</v>
      </c>
      <c r="B31" s="71" t="s">
        <v>777</v>
      </c>
      <c r="C31" s="71">
        <v>2018</v>
      </c>
      <c r="D31" s="73">
        <v>1113.7692</v>
      </c>
      <c r="E31" s="73">
        <v>1095.4670000000001</v>
      </c>
      <c r="F31" s="71">
        <v>770</v>
      </c>
      <c r="G31" s="72">
        <v>0.70289999999999997</v>
      </c>
    </row>
    <row r="32" spans="1:7" x14ac:dyDescent="0.25">
      <c r="A32" s="71" t="s">
        <v>189</v>
      </c>
      <c r="B32" s="71" t="s">
        <v>785</v>
      </c>
      <c r="C32" s="71">
        <v>2020</v>
      </c>
      <c r="D32" s="71">
        <v>851.73540000000003</v>
      </c>
      <c r="E32" s="71">
        <v>862.28229999999996</v>
      </c>
      <c r="F32" s="71">
        <v>536.29</v>
      </c>
      <c r="G32" s="72">
        <v>0.62190000000000001</v>
      </c>
    </row>
    <row r="33" spans="1:7" x14ac:dyDescent="0.25">
      <c r="A33" s="71" t="s">
        <v>196</v>
      </c>
      <c r="B33" s="71" t="s">
        <v>793</v>
      </c>
      <c r="C33" s="71">
        <v>2015</v>
      </c>
      <c r="D33" s="73">
        <v>4123.6166000000003</v>
      </c>
      <c r="E33" s="73">
        <v>5739.2909</v>
      </c>
      <c r="F33" s="73">
        <v>5320.31</v>
      </c>
      <c r="G33" s="72">
        <v>0.92700000000000005</v>
      </c>
    </row>
    <row r="34" spans="1:7" x14ac:dyDescent="0.25">
      <c r="A34" s="71" t="s">
        <v>201</v>
      </c>
      <c r="B34" s="71" t="s">
        <v>798</v>
      </c>
      <c r="C34" s="71">
        <v>2023</v>
      </c>
      <c r="D34" s="73">
        <v>11290.639300000001</v>
      </c>
      <c r="E34" s="73">
        <v>11001.0077</v>
      </c>
      <c r="F34" s="73">
        <v>13231</v>
      </c>
      <c r="G34" s="72">
        <v>1.2027000000000001</v>
      </c>
    </row>
    <row r="35" spans="1:7" x14ac:dyDescent="0.25">
      <c r="A35" s="71" t="s">
        <v>202</v>
      </c>
      <c r="B35" s="71" t="s">
        <v>799</v>
      </c>
      <c r="C35" s="71">
        <v>2015</v>
      </c>
      <c r="D35" s="73">
        <v>2114.4113000000002</v>
      </c>
      <c r="E35" s="73">
        <v>2209.9431</v>
      </c>
      <c r="F35" s="73">
        <v>1757</v>
      </c>
      <c r="G35" s="72">
        <v>0.79500000000000004</v>
      </c>
    </row>
    <row r="36" spans="1:7" x14ac:dyDescent="0.25">
      <c r="A36" s="71" t="s">
        <v>203</v>
      </c>
      <c r="B36" s="71" t="s">
        <v>800</v>
      </c>
      <c r="C36" s="71">
        <v>2023</v>
      </c>
      <c r="D36" s="71">
        <v>994.66189999999995</v>
      </c>
      <c r="E36" s="73">
        <v>1025.441</v>
      </c>
      <c r="F36" s="71">
        <v>742</v>
      </c>
      <c r="G36" s="72">
        <v>0.72360000000000002</v>
      </c>
    </row>
    <row r="37" spans="1:7" x14ac:dyDescent="0.25">
      <c r="A37" s="71" t="s">
        <v>204</v>
      </c>
      <c r="B37" s="71" t="s">
        <v>1207</v>
      </c>
      <c r="C37" s="71">
        <v>2023</v>
      </c>
      <c r="D37" s="73">
        <v>1312.9617000000001</v>
      </c>
      <c r="E37" s="73">
        <v>1281.1721</v>
      </c>
      <c r="F37" s="73">
        <v>1327</v>
      </c>
      <c r="G37" s="72">
        <v>1.0358000000000001</v>
      </c>
    </row>
    <row r="38" spans="1:7" x14ac:dyDescent="0.25">
      <c r="A38" s="71" t="s">
        <v>1258</v>
      </c>
      <c r="B38" s="71" t="s">
        <v>802</v>
      </c>
      <c r="C38" s="71">
        <v>2015</v>
      </c>
      <c r="D38" s="71">
        <v>712.9787</v>
      </c>
      <c r="E38" s="71">
        <v>971.85299999999995</v>
      </c>
      <c r="F38" s="71">
        <v>939</v>
      </c>
      <c r="G38" s="72">
        <v>0.96619999999999995</v>
      </c>
    </row>
    <row r="39" spans="1:7" x14ac:dyDescent="0.25">
      <c r="A39" s="71" t="s">
        <v>1259</v>
      </c>
      <c r="B39" s="71" t="s">
        <v>1181</v>
      </c>
      <c r="C39" s="71">
        <v>2015</v>
      </c>
      <c r="D39" s="71">
        <v>188.58709999999999</v>
      </c>
      <c r="E39" s="71">
        <v>237.05449999999999</v>
      </c>
      <c r="F39" s="71">
        <v>233</v>
      </c>
      <c r="G39" s="72">
        <v>0.9829</v>
      </c>
    </row>
    <row r="40" spans="1:7" x14ac:dyDescent="0.25">
      <c r="A40" s="71" t="s">
        <v>210</v>
      </c>
      <c r="B40" s="71" t="s">
        <v>1208</v>
      </c>
      <c r="C40" s="71">
        <v>2015</v>
      </c>
      <c r="D40" s="71">
        <v>573.84280000000001</v>
      </c>
      <c r="E40" s="71">
        <v>583.70150000000001</v>
      </c>
      <c r="F40" s="71">
        <v>562</v>
      </c>
      <c r="G40" s="72">
        <v>0.96279999999999999</v>
      </c>
    </row>
    <row r="41" spans="1:7" x14ac:dyDescent="0.25">
      <c r="A41" s="71" t="s">
        <v>1260</v>
      </c>
      <c r="B41" s="71" t="s">
        <v>808</v>
      </c>
      <c r="C41" s="71">
        <v>2015</v>
      </c>
      <c r="D41" s="71">
        <v>108.8205</v>
      </c>
      <c r="E41" s="71">
        <v>71.288899999999998</v>
      </c>
      <c r="F41" s="71">
        <v>73</v>
      </c>
      <c r="G41" s="72">
        <v>1.024</v>
      </c>
    </row>
    <row r="42" spans="1:7" x14ac:dyDescent="0.25">
      <c r="A42" s="71" t="s">
        <v>214</v>
      </c>
      <c r="B42" s="71" t="s">
        <v>1182</v>
      </c>
      <c r="C42" s="71">
        <v>2015</v>
      </c>
      <c r="D42" s="71">
        <v>633.27099999999996</v>
      </c>
      <c r="E42" s="71">
        <v>501.1721</v>
      </c>
      <c r="F42" s="71">
        <v>501</v>
      </c>
      <c r="G42" s="72">
        <v>0.99970000000000003</v>
      </c>
    </row>
    <row r="43" spans="1:7" x14ac:dyDescent="0.25">
      <c r="A43" s="71" t="s">
        <v>215</v>
      </c>
      <c r="B43" s="71" t="s">
        <v>812</v>
      </c>
      <c r="C43" s="71">
        <v>2018</v>
      </c>
      <c r="D43" s="71">
        <v>656.58410000000003</v>
      </c>
      <c r="E43" s="71">
        <v>387.70609999999999</v>
      </c>
      <c r="F43" s="71">
        <v>381</v>
      </c>
      <c r="G43" s="72">
        <v>0.98270000000000002</v>
      </c>
    </row>
    <row r="44" spans="1:7" x14ac:dyDescent="0.25">
      <c r="A44" s="71" t="s">
        <v>217</v>
      </c>
      <c r="B44" s="71" t="s">
        <v>1209</v>
      </c>
      <c r="C44" s="71">
        <v>2022</v>
      </c>
      <c r="D44" s="73">
        <v>1347.1677</v>
      </c>
      <c r="E44" s="73">
        <v>1417.8071</v>
      </c>
      <c r="F44" s="73">
        <v>1220</v>
      </c>
      <c r="G44" s="72">
        <v>0.86050000000000004</v>
      </c>
    </row>
    <row r="45" spans="1:7" x14ac:dyDescent="0.25">
      <c r="A45" s="71" t="s">
        <v>218</v>
      </c>
      <c r="B45" s="71" t="s">
        <v>815</v>
      </c>
      <c r="C45" s="71">
        <v>2015</v>
      </c>
      <c r="D45" s="71">
        <v>126.992</v>
      </c>
      <c r="E45" s="71">
        <v>166.32040000000001</v>
      </c>
      <c r="F45" s="71">
        <v>162.5</v>
      </c>
      <c r="G45" s="72">
        <v>0.97699999999999998</v>
      </c>
    </row>
    <row r="46" spans="1:7" x14ac:dyDescent="0.25">
      <c r="A46" s="71" t="s">
        <v>222</v>
      </c>
      <c r="B46" s="71" t="s">
        <v>819</v>
      </c>
      <c r="C46" s="71">
        <v>2017</v>
      </c>
      <c r="D46" s="71">
        <v>229.73159999999999</v>
      </c>
      <c r="E46" s="71">
        <v>111.4563</v>
      </c>
      <c r="F46" s="71">
        <v>111</v>
      </c>
      <c r="G46" s="72">
        <v>0.99590000000000001</v>
      </c>
    </row>
    <row r="47" spans="1:7" x14ac:dyDescent="0.25">
      <c r="A47" s="71" t="s">
        <v>1223</v>
      </c>
      <c r="B47" s="71" t="s">
        <v>1226</v>
      </c>
      <c r="C47" s="71">
        <v>2021</v>
      </c>
      <c r="D47" s="71">
        <v>120.18049999999999</v>
      </c>
      <c r="E47" s="71">
        <v>69.801000000000002</v>
      </c>
      <c r="F47" s="71">
        <v>64</v>
      </c>
      <c r="G47" s="72">
        <v>0.91690000000000005</v>
      </c>
    </row>
    <row r="48" spans="1:7" x14ac:dyDescent="0.25">
      <c r="A48" s="71" t="s">
        <v>261</v>
      </c>
      <c r="B48" s="71" t="s">
        <v>862</v>
      </c>
      <c r="C48" s="71">
        <v>2020</v>
      </c>
      <c r="D48" s="71">
        <v>314.73059999999998</v>
      </c>
      <c r="E48" s="71">
        <v>359.00049999999999</v>
      </c>
      <c r="F48" s="71">
        <v>297</v>
      </c>
      <c r="G48" s="72">
        <v>0.82730000000000004</v>
      </c>
    </row>
    <row r="49" spans="1:7" x14ac:dyDescent="0.25">
      <c r="A49" s="71" t="s">
        <v>281</v>
      </c>
      <c r="B49" s="71" t="s">
        <v>884</v>
      </c>
      <c r="C49" s="71">
        <v>2015</v>
      </c>
      <c r="D49" s="71">
        <v>100.7076</v>
      </c>
      <c r="E49" s="71">
        <v>158.38290000000001</v>
      </c>
      <c r="F49" s="71">
        <v>108</v>
      </c>
      <c r="G49" s="72">
        <v>0.68189999999999995</v>
      </c>
    </row>
    <row r="50" spans="1:7" x14ac:dyDescent="0.25">
      <c r="A50" s="71" t="s">
        <v>284</v>
      </c>
      <c r="B50" s="71" t="s">
        <v>887</v>
      </c>
      <c r="C50" s="71">
        <v>2018</v>
      </c>
      <c r="D50" s="71">
        <v>664.96939999999995</v>
      </c>
      <c r="E50" s="71">
        <v>679.87070000000006</v>
      </c>
      <c r="F50" s="71">
        <v>416</v>
      </c>
      <c r="G50" s="72">
        <v>0.6119</v>
      </c>
    </row>
    <row r="51" spans="1:7" x14ac:dyDescent="0.25">
      <c r="A51" s="71" t="s">
        <v>295</v>
      </c>
      <c r="B51" s="71" t="s">
        <v>898</v>
      </c>
      <c r="C51" s="71">
        <v>2020</v>
      </c>
      <c r="D51" s="71">
        <v>897.37900000000002</v>
      </c>
      <c r="E51" s="73">
        <v>1019.8288</v>
      </c>
      <c r="F51" s="71">
        <v>719</v>
      </c>
      <c r="G51" s="72">
        <v>0.70499999999999996</v>
      </c>
    </row>
    <row r="52" spans="1:7" x14ac:dyDescent="0.25">
      <c r="A52" s="71" t="s">
        <v>296</v>
      </c>
      <c r="B52" s="71" t="s">
        <v>899</v>
      </c>
      <c r="C52" s="71">
        <v>2023</v>
      </c>
      <c r="D52" s="71">
        <v>664.41319999999996</v>
      </c>
      <c r="E52" s="71">
        <v>679.79970000000003</v>
      </c>
      <c r="F52" s="71">
        <v>698.15</v>
      </c>
      <c r="G52" s="72">
        <v>1.0269999999999999</v>
      </c>
    </row>
    <row r="53" spans="1:7" x14ac:dyDescent="0.25">
      <c r="A53" s="71" t="s">
        <v>305</v>
      </c>
      <c r="B53" s="71" t="s">
        <v>913</v>
      </c>
      <c r="C53" s="71">
        <v>2015</v>
      </c>
      <c r="D53" s="71">
        <v>706.28809999999999</v>
      </c>
      <c r="E53" s="71">
        <v>557.32410000000004</v>
      </c>
      <c r="F53" s="71">
        <v>427</v>
      </c>
      <c r="G53" s="72">
        <v>0.76619999999999999</v>
      </c>
    </row>
    <row r="54" spans="1:7" x14ac:dyDescent="0.25">
      <c r="A54" s="71" t="s">
        <v>308</v>
      </c>
      <c r="B54" s="71" t="s">
        <v>916</v>
      </c>
      <c r="C54" s="71">
        <v>2019</v>
      </c>
      <c r="D54" s="71">
        <v>587.39269999999999</v>
      </c>
      <c r="E54" s="71">
        <v>636.04399999999998</v>
      </c>
      <c r="F54" s="71">
        <v>452</v>
      </c>
      <c r="G54" s="72">
        <v>0.71060000000000001</v>
      </c>
    </row>
    <row r="55" spans="1:7" x14ac:dyDescent="0.25">
      <c r="A55" s="71" t="s">
        <v>309</v>
      </c>
      <c r="B55" s="71" t="s">
        <v>917</v>
      </c>
      <c r="C55" s="71">
        <v>2015</v>
      </c>
      <c r="D55" s="71">
        <v>205.6454</v>
      </c>
      <c r="E55" s="71">
        <v>269.79669999999999</v>
      </c>
      <c r="F55" s="71">
        <v>193</v>
      </c>
      <c r="G55" s="72">
        <v>0.71540000000000004</v>
      </c>
    </row>
    <row r="56" spans="1:7" x14ac:dyDescent="0.25">
      <c r="A56" s="71" t="s">
        <v>310</v>
      </c>
      <c r="B56" s="71" t="s">
        <v>918</v>
      </c>
      <c r="C56" s="71">
        <v>2019</v>
      </c>
      <c r="D56" s="73">
        <v>1169.9365</v>
      </c>
      <c r="E56" s="73">
        <v>1196.2025000000001</v>
      </c>
      <c r="F56" s="71">
        <v>915.57</v>
      </c>
      <c r="G56" s="72">
        <v>0.76539999999999997</v>
      </c>
    </row>
    <row r="57" spans="1:7" x14ac:dyDescent="0.25">
      <c r="A57" s="71" t="s">
        <v>332</v>
      </c>
      <c r="B57" s="71" t="s">
        <v>942</v>
      </c>
      <c r="C57" s="71">
        <v>2015</v>
      </c>
      <c r="D57" s="71">
        <v>78.999300000000005</v>
      </c>
      <c r="E57" s="71">
        <v>114.5367</v>
      </c>
      <c r="F57" s="71">
        <v>99</v>
      </c>
      <c r="G57" s="72">
        <v>0.86439999999999995</v>
      </c>
    </row>
    <row r="58" spans="1:7" x14ac:dyDescent="0.25">
      <c r="A58" s="71" t="s">
        <v>333</v>
      </c>
      <c r="B58" s="71" t="s">
        <v>943</v>
      </c>
      <c r="C58" s="71">
        <v>2016</v>
      </c>
      <c r="D58" s="71">
        <v>189.30629999999999</v>
      </c>
      <c r="E58" s="71">
        <v>236.0343</v>
      </c>
      <c r="F58" s="71">
        <v>228</v>
      </c>
      <c r="G58" s="72">
        <v>0.96599999999999997</v>
      </c>
    </row>
    <row r="59" spans="1:7" x14ac:dyDescent="0.25">
      <c r="A59" s="71" t="s">
        <v>334</v>
      </c>
      <c r="B59" s="71" t="s">
        <v>944</v>
      </c>
      <c r="C59" s="71">
        <v>2023</v>
      </c>
      <c r="D59" s="71">
        <v>513.71130000000005</v>
      </c>
      <c r="E59" s="71">
        <v>553.53020000000004</v>
      </c>
      <c r="F59" s="71">
        <v>610.5</v>
      </c>
      <c r="G59" s="72">
        <v>1.1029</v>
      </c>
    </row>
    <row r="60" spans="1:7" x14ac:dyDescent="0.25">
      <c r="A60" s="71" t="s">
        <v>545</v>
      </c>
      <c r="B60" s="71" t="s">
        <v>945</v>
      </c>
      <c r="C60" s="71">
        <v>2023</v>
      </c>
      <c r="D60" s="71">
        <v>148.40170000000001</v>
      </c>
      <c r="E60" s="71">
        <v>134.19210000000001</v>
      </c>
      <c r="F60" s="71">
        <v>61</v>
      </c>
      <c r="G60" s="72">
        <v>0.4546</v>
      </c>
    </row>
    <row r="61" spans="1:7" x14ac:dyDescent="0.25">
      <c r="A61" s="71" t="s">
        <v>336</v>
      </c>
      <c r="B61" s="71" t="s">
        <v>947</v>
      </c>
      <c r="C61" s="71">
        <v>2015</v>
      </c>
      <c r="D61" s="71">
        <v>517.21389999999997</v>
      </c>
      <c r="E61" s="71">
        <v>624.83450000000005</v>
      </c>
      <c r="F61" s="71">
        <v>436</v>
      </c>
      <c r="G61" s="72">
        <v>0.69779999999999998</v>
      </c>
    </row>
    <row r="62" spans="1:7" x14ac:dyDescent="0.25">
      <c r="A62" s="71" t="s">
        <v>338</v>
      </c>
      <c r="B62" s="71" t="s">
        <v>949</v>
      </c>
      <c r="C62" s="71">
        <v>2015</v>
      </c>
      <c r="D62" s="71">
        <v>816.70680000000004</v>
      </c>
      <c r="E62" s="73">
        <v>1031.4159</v>
      </c>
      <c r="F62" s="71">
        <v>802.5</v>
      </c>
      <c r="G62" s="72">
        <v>0.77810000000000001</v>
      </c>
    </row>
    <row r="63" spans="1:7" x14ac:dyDescent="0.25">
      <c r="A63" s="71" t="s">
        <v>547</v>
      </c>
      <c r="B63" s="71" t="s">
        <v>956</v>
      </c>
      <c r="C63" s="71">
        <v>2015</v>
      </c>
      <c r="D63" s="71">
        <v>129.7509</v>
      </c>
      <c r="E63" s="71">
        <v>185.6454</v>
      </c>
      <c r="F63" s="71">
        <v>142</v>
      </c>
      <c r="G63" s="72">
        <v>0.76490000000000002</v>
      </c>
    </row>
    <row r="64" spans="1:7" x14ac:dyDescent="0.25">
      <c r="A64" s="71" t="s">
        <v>356</v>
      </c>
      <c r="B64" s="71" t="s">
        <v>971</v>
      </c>
      <c r="C64" s="71">
        <v>2023</v>
      </c>
      <c r="D64" s="71">
        <v>309.60090000000002</v>
      </c>
      <c r="E64" s="71">
        <v>296.33580000000001</v>
      </c>
      <c r="F64" s="71">
        <v>313.2</v>
      </c>
      <c r="G64" s="72">
        <v>1.0569</v>
      </c>
    </row>
    <row r="65" spans="1:7" x14ac:dyDescent="0.25">
      <c r="A65" s="71" t="s">
        <v>358</v>
      </c>
      <c r="B65" s="71" t="s">
        <v>973</v>
      </c>
      <c r="C65" s="71">
        <v>2015</v>
      </c>
      <c r="D65" s="71">
        <v>316.303</v>
      </c>
      <c r="E65" s="71">
        <v>330.36939999999998</v>
      </c>
      <c r="F65" s="71">
        <v>316</v>
      </c>
      <c r="G65" s="72">
        <v>0.95650000000000002</v>
      </c>
    </row>
    <row r="66" spans="1:7" x14ac:dyDescent="0.25">
      <c r="A66" s="71" t="s">
        <v>361</v>
      </c>
      <c r="B66" s="71" t="s">
        <v>977</v>
      </c>
      <c r="C66" s="71">
        <v>2015</v>
      </c>
      <c r="D66" s="71">
        <v>383.1053</v>
      </c>
      <c r="E66" s="71">
        <v>528.34429999999998</v>
      </c>
      <c r="F66" s="71">
        <v>376</v>
      </c>
      <c r="G66" s="72">
        <v>0.7117</v>
      </c>
    </row>
    <row r="67" spans="1:7" x14ac:dyDescent="0.25">
      <c r="A67" s="71" t="s">
        <v>365</v>
      </c>
      <c r="B67" s="71" t="s">
        <v>981</v>
      </c>
      <c r="C67" s="71">
        <v>2023</v>
      </c>
      <c r="D67" s="71">
        <v>487.59640000000002</v>
      </c>
      <c r="E67" s="71">
        <v>469.28910000000002</v>
      </c>
      <c r="F67" s="71">
        <v>183.6</v>
      </c>
      <c r="G67" s="72">
        <v>0.39119999999999999</v>
      </c>
    </row>
    <row r="68" spans="1:7" x14ac:dyDescent="0.25">
      <c r="A68" s="71" t="s">
        <v>552</v>
      </c>
      <c r="B68" s="71" t="s">
        <v>994</v>
      </c>
      <c r="C68" s="71">
        <v>2016</v>
      </c>
      <c r="D68" s="71">
        <v>46.5916</v>
      </c>
      <c r="E68" s="71">
        <v>71.553299999999993</v>
      </c>
      <c r="F68" s="71">
        <v>46</v>
      </c>
      <c r="G68" s="72">
        <v>0.64290000000000003</v>
      </c>
    </row>
    <row r="69" spans="1:7" x14ac:dyDescent="0.25">
      <c r="A69" s="71" t="s">
        <v>381</v>
      </c>
      <c r="B69" s="71" t="s">
        <v>999</v>
      </c>
      <c r="C69" s="71">
        <v>2018</v>
      </c>
      <c r="D69" s="73">
        <v>1356.6178</v>
      </c>
      <c r="E69" s="73">
        <v>1368.8913</v>
      </c>
      <c r="F69" s="73">
        <v>1034.47</v>
      </c>
      <c r="G69" s="72">
        <v>0.75570000000000004</v>
      </c>
    </row>
    <row r="70" spans="1:7" x14ac:dyDescent="0.25">
      <c r="A70" s="71" t="s">
        <v>554</v>
      </c>
      <c r="B70" s="71" t="s">
        <v>1001</v>
      </c>
      <c r="C70" s="71">
        <v>2018</v>
      </c>
      <c r="D70" s="71">
        <v>129.32480000000001</v>
      </c>
      <c r="E70" s="71">
        <v>115.9323</v>
      </c>
      <c r="F70" s="71">
        <v>79</v>
      </c>
      <c r="G70" s="72">
        <v>0.68140000000000001</v>
      </c>
    </row>
    <row r="71" spans="1:7" x14ac:dyDescent="0.25">
      <c r="A71" s="71" t="s">
        <v>390</v>
      </c>
      <c r="B71" s="71" t="s">
        <v>1011</v>
      </c>
      <c r="C71" s="71">
        <v>2015</v>
      </c>
      <c r="D71" s="71">
        <v>447.9692</v>
      </c>
      <c r="E71" s="71">
        <v>485.2002</v>
      </c>
      <c r="F71" s="71">
        <v>369</v>
      </c>
      <c r="G71" s="72">
        <v>0.76049999999999995</v>
      </c>
    </row>
    <row r="72" spans="1:7" x14ac:dyDescent="0.25">
      <c r="A72" s="71" t="s">
        <v>396</v>
      </c>
      <c r="B72" s="71" t="s">
        <v>1017</v>
      </c>
      <c r="C72" s="71">
        <v>2022</v>
      </c>
      <c r="D72" s="73">
        <v>13105.1049</v>
      </c>
      <c r="E72" s="73">
        <v>13648.900299999999</v>
      </c>
      <c r="F72" s="73">
        <v>9163.18</v>
      </c>
      <c r="G72" s="72">
        <v>0.67130000000000001</v>
      </c>
    </row>
    <row r="73" spans="1:7" x14ac:dyDescent="0.25">
      <c r="A73" s="71" t="s">
        <v>397</v>
      </c>
      <c r="B73" s="71" t="s">
        <v>1018</v>
      </c>
      <c r="C73" s="71">
        <v>2023</v>
      </c>
      <c r="D73" s="73">
        <v>7510.5582000000004</v>
      </c>
      <c r="E73" s="73">
        <v>7411.6949000000004</v>
      </c>
      <c r="F73" s="73">
        <v>9064.06</v>
      </c>
      <c r="G73" s="72">
        <v>1.2229000000000001</v>
      </c>
    </row>
    <row r="74" spans="1:7" x14ac:dyDescent="0.25">
      <c r="A74" s="71" t="s">
        <v>408</v>
      </c>
      <c r="B74" s="71" t="s">
        <v>1029</v>
      </c>
      <c r="C74" s="71">
        <v>2015</v>
      </c>
      <c r="D74" s="71">
        <v>938.93439999999998</v>
      </c>
      <c r="E74" s="73">
        <v>1154.0519999999999</v>
      </c>
      <c r="F74" s="71">
        <v>932.33</v>
      </c>
      <c r="G74" s="72">
        <v>0.80789999999999995</v>
      </c>
    </row>
    <row r="75" spans="1:7" x14ac:dyDescent="0.25">
      <c r="A75" s="71" t="s">
        <v>409</v>
      </c>
      <c r="B75" s="71" t="s">
        <v>1030</v>
      </c>
      <c r="C75" s="71">
        <v>2015</v>
      </c>
      <c r="D75" s="73">
        <v>1926.7129</v>
      </c>
      <c r="E75" s="73">
        <v>2308.2413999999999</v>
      </c>
      <c r="F75" s="73">
        <v>2234.4</v>
      </c>
      <c r="G75" s="72">
        <v>0.96799999999999997</v>
      </c>
    </row>
    <row r="76" spans="1:7" x14ac:dyDescent="0.25">
      <c r="A76" s="71" t="s">
        <v>412</v>
      </c>
      <c r="B76" s="71" t="s">
        <v>1033</v>
      </c>
      <c r="C76" s="71">
        <v>2023</v>
      </c>
      <c r="D76" s="73">
        <v>2326.0288999999998</v>
      </c>
      <c r="E76" s="73">
        <v>2216.6014</v>
      </c>
      <c r="F76" s="73">
        <v>2804.52</v>
      </c>
      <c r="G76" s="72">
        <v>1.2652000000000001</v>
      </c>
    </row>
    <row r="77" spans="1:7" x14ac:dyDescent="0.25">
      <c r="A77" s="71" t="s">
        <v>413</v>
      </c>
      <c r="B77" s="71" t="s">
        <v>1034</v>
      </c>
      <c r="C77" s="71">
        <v>2023</v>
      </c>
      <c r="D77" s="73">
        <v>5268.4502000000002</v>
      </c>
      <c r="E77" s="73">
        <v>5205.2244000000001</v>
      </c>
      <c r="F77" s="73">
        <v>5981.48</v>
      </c>
      <c r="G77" s="72">
        <v>1.1491</v>
      </c>
    </row>
    <row r="78" spans="1:7" x14ac:dyDescent="0.25">
      <c r="A78" s="71" t="s">
        <v>414</v>
      </c>
      <c r="B78" s="71" t="s">
        <v>1035</v>
      </c>
      <c r="C78" s="71">
        <v>2015</v>
      </c>
      <c r="D78" s="73">
        <v>4053.23</v>
      </c>
      <c r="E78" s="73">
        <v>5458.4944999999998</v>
      </c>
      <c r="F78" s="73">
        <v>5484.01</v>
      </c>
      <c r="G78" s="72">
        <v>1.0046999999999999</v>
      </c>
    </row>
    <row r="79" spans="1:7" x14ac:dyDescent="0.25">
      <c r="A79" s="71" t="s">
        <v>415</v>
      </c>
      <c r="B79" s="71" t="s">
        <v>1036</v>
      </c>
      <c r="C79" s="71">
        <v>2017</v>
      </c>
      <c r="D79" s="73">
        <v>2101.0095000000001</v>
      </c>
      <c r="E79" s="73">
        <v>2545.5794999999998</v>
      </c>
      <c r="F79" s="73">
        <v>1930.4</v>
      </c>
      <c r="G79" s="72">
        <v>0.75829999999999997</v>
      </c>
    </row>
    <row r="80" spans="1:7" x14ac:dyDescent="0.25">
      <c r="A80" s="71" t="s">
        <v>418</v>
      </c>
      <c r="B80" s="71" t="s">
        <v>1039</v>
      </c>
      <c r="C80" s="71">
        <v>2017</v>
      </c>
      <c r="D80" s="73">
        <v>1498.2330999999999</v>
      </c>
      <c r="E80" s="73">
        <v>1814.7094999999999</v>
      </c>
      <c r="F80" s="73">
        <v>1168.4100000000001</v>
      </c>
      <c r="G80" s="72">
        <v>0.64390000000000003</v>
      </c>
    </row>
    <row r="81" spans="1:7" x14ac:dyDescent="0.25">
      <c r="A81" s="71" t="s">
        <v>1240</v>
      </c>
      <c r="B81" s="71" t="s">
        <v>1241</v>
      </c>
      <c r="C81" s="71">
        <v>2023</v>
      </c>
      <c r="D81" s="71">
        <v>73.221400000000003</v>
      </c>
      <c r="E81" s="71">
        <v>0</v>
      </c>
      <c r="F81" s="71">
        <v>0</v>
      </c>
      <c r="G81" s="72">
        <v>0.4713</v>
      </c>
    </row>
    <row r="82" spans="1:7" x14ac:dyDescent="0.25">
      <c r="A82" s="71" t="s">
        <v>420</v>
      </c>
      <c r="B82" s="71" t="s">
        <v>1042</v>
      </c>
      <c r="C82" s="71">
        <v>2015</v>
      </c>
      <c r="D82" s="71">
        <v>52.324800000000003</v>
      </c>
      <c r="E82" s="71">
        <v>67.465699999999998</v>
      </c>
      <c r="F82" s="71">
        <v>45</v>
      </c>
      <c r="G82" s="72">
        <v>0.66700000000000004</v>
      </c>
    </row>
    <row r="83" spans="1:7" x14ac:dyDescent="0.25">
      <c r="A83" s="71" t="s">
        <v>1263</v>
      </c>
      <c r="B83" s="71" t="s">
        <v>1044</v>
      </c>
      <c r="C83" s="71">
        <v>2019</v>
      </c>
      <c r="D83" s="71">
        <v>43.0563</v>
      </c>
      <c r="E83" s="71">
        <v>43.0779</v>
      </c>
      <c r="F83" s="71">
        <v>26</v>
      </c>
      <c r="G83" s="72">
        <v>0.60360000000000003</v>
      </c>
    </row>
    <row r="84" spans="1:7" x14ac:dyDescent="0.25">
      <c r="A84" s="71" t="s">
        <v>422</v>
      </c>
      <c r="B84" s="71" t="s">
        <v>1046</v>
      </c>
      <c r="C84" s="71">
        <v>2015</v>
      </c>
      <c r="D84" s="71">
        <v>275.47399999999999</v>
      </c>
      <c r="E84" s="71">
        <v>293.77330000000001</v>
      </c>
      <c r="F84" s="71">
        <v>192</v>
      </c>
      <c r="G84" s="72">
        <v>0.65359999999999996</v>
      </c>
    </row>
    <row r="85" spans="1:7" x14ac:dyDescent="0.25">
      <c r="A85" s="71" t="s">
        <v>427</v>
      </c>
      <c r="B85" s="71" t="s">
        <v>1051</v>
      </c>
      <c r="C85" s="71">
        <v>2016</v>
      </c>
      <c r="D85" s="71">
        <v>556.50099999999998</v>
      </c>
      <c r="E85" s="71">
        <v>608.99590000000001</v>
      </c>
      <c r="F85" s="71">
        <v>366</v>
      </c>
      <c r="G85" s="72">
        <v>0.60099999999999998</v>
      </c>
    </row>
    <row r="86" spans="1:7" x14ac:dyDescent="0.25">
      <c r="A86" s="71" t="s">
        <v>429</v>
      </c>
      <c r="B86" s="71" t="s">
        <v>1053</v>
      </c>
      <c r="C86" s="71">
        <v>2015</v>
      </c>
      <c r="D86" s="71">
        <v>239.94990000000001</v>
      </c>
      <c r="E86" s="71">
        <v>327.8057</v>
      </c>
      <c r="F86" s="71">
        <v>258</v>
      </c>
      <c r="G86" s="72">
        <v>0.78710000000000002</v>
      </c>
    </row>
    <row r="87" spans="1:7" x14ac:dyDescent="0.25">
      <c r="A87" s="71" t="s">
        <v>430</v>
      </c>
      <c r="B87" s="71" t="s">
        <v>1054</v>
      </c>
      <c r="C87" s="71">
        <v>2019</v>
      </c>
      <c r="D87" s="73">
        <v>2814.9295999999999</v>
      </c>
      <c r="E87" s="73">
        <v>3047.4850999999999</v>
      </c>
      <c r="F87" s="73">
        <v>2178.2600000000002</v>
      </c>
      <c r="G87" s="72">
        <v>0.71479999999999999</v>
      </c>
    </row>
    <row r="88" spans="1:7" x14ac:dyDescent="0.25">
      <c r="A88" s="71" t="s">
        <v>433</v>
      </c>
      <c r="B88" s="71" t="s">
        <v>1058</v>
      </c>
      <c r="C88" s="71">
        <v>2016</v>
      </c>
      <c r="D88" s="71">
        <v>214.01240000000001</v>
      </c>
      <c r="E88" s="71">
        <v>259.29160000000002</v>
      </c>
      <c r="F88" s="71">
        <v>197</v>
      </c>
      <c r="G88" s="72">
        <v>0.75980000000000003</v>
      </c>
    </row>
    <row r="89" spans="1:7" x14ac:dyDescent="0.25">
      <c r="A89" s="71" t="s">
        <v>565</v>
      </c>
      <c r="B89" s="71" t="s">
        <v>1083</v>
      </c>
      <c r="C89" s="71">
        <v>2016</v>
      </c>
      <c r="D89" s="71">
        <v>115.4066</v>
      </c>
      <c r="E89" s="71">
        <v>123.4862</v>
      </c>
      <c r="F89" s="71">
        <v>92</v>
      </c>
      <c r="G89" s="72">
        <v>0.745</v>
      </c>
    </row>
    <row r="90" spans="1:7" x14ac:dyDescent="0.25">
      <c r="A90" s="71" t="s">
        <v>457</v>
      </c>
      <c r="B90" s="71" t="s">
        <v>1086</v>
      </c>
      <c r="C90" s="71">
        <v>2020</v>
      </c>
      <c r="D90" s="71">
        <v>712.0059</v>
      </c>
      <c r="E90" s="71">
        <v>726.1979</v>
      </c>
      <c r="F90" s="71">
        <v>484.64</v>
      </c>
      <c r="G90" s="72">
        <v>0.66739999999999999</v>
      </c>
    </row>
    <row r="91" spans="1:7" x14ac:dyDescent="0.25">
      <c r="A91" s="71" t="s">
        <v>458</v>
      </c>
      <c r="B91" s="71" t="s">
        <v>1087</v>
      </c>
      <c r="C91" s="71">
        <v>2015</v>
      </c>
      <c r="D91" s="71">
        <v>666.37130000000002</v>
      </c>
      <c r="E91" s="71">
        <v>700.03240000000005</v>
      </c>
      <c r="F91" s="71">
        <v>501.7</v>
      </c>
      <c r="G91" s="72">
        <v>0.7167</v>
      </c>
    </row>
    <row r="92" spans="1:7" x14ac:dyDescent="0.25">
      <c r="A92" s="71" t="s">
        <v>466</v>
      </c>
      <c r="B92" s="71" t="s">
        <v>1096</v>
      </c>
      <c r="C92" s="71">
        <v>2015</v>
      </c>
      <c r="D92" s="71">
        <v>670.07910000000004</v>
      </c>
      <c r="E92" s="71">
        <v>729.75570000000005</v>
      </c>
      <c r="F92" s="71">
        <v>569.03</v>
      </c>
      <c r="G92" s="72">
        <v>0.77980000000000005</v>
      </c>
    </row>
    <row r="93" spans="1:7" x14ac:dyDescent="0.25">
      <c r="A93" s="71" t="s">
        <v>467</v>
      </c>
      <c r="B93" s="71" t="s">
        <v>1097</v>
      </c>
      <c r="C93" s="71">
        <v>2016</v>
      </c>
      <c r="D93" s="73">
        <v>1886.7620999999999</v>
      </c>
      <c r="E93" s="73">
        <v>2173.7438999999999</v>
      </c>
      <c r="F93" s="73">
        <v>1431.56</v>
      </c>
      <c r="G93" s="72">
        <v>0.65859999999999996</v>
      </c>
    </row>
    <row r="94" spans="1:7" x14ac:dyDescent="0.25">
      <c r="A94" s="71" t="s">
        <v>567</v>
      </c>
      <c r="B94" s="71" t="s">
        <v>1098</v>
      </c>
      <c r="C94" s="71">
        <v>2015</v>
      </c>
      <c r="D94" s="71">
        <v>163.52099999999999</v>
      </c>
      <c r="E94" s="71">
        <v>204.1961</v>
      </c>
      <c r="F94" s="71">
        <v>183</v>
      </c>
      <c r="G94" s="72">
        <v>0.8962</v>
      </c>
    </row>
    <row r="95" spans="1:7" x14ac:dyDescent="0.25">
      <c r="A95" s="71" t="s">
        <v>480</v>
      </c>
      <c r="B95" s="71" t="s">
        <v>1112</v>
      </c>
      <c r="C95" s="71">
        <v>2015</v>
      </c>
      <c r="D95" s="73">
        <v>13732.231599999999</v>
      </c>
      <c r="E95" s="73">
        <v>22621.0988</v>
      </c>
      <c r="F95" s="73">
        <v>21774</v>
      </c>
      <c r="G95" s="72">
        <v>0.96260000000000001</v>
      </c>
    </row>
    <row r="96" spans="1:7" x14ac:dyDescent="0.25">
      <c r="A96" s="71" t="s">
        <v>482</v>
      </c>
      <c r="B96" s="71" t="s">
        <v>1113</v>
      </c>
      <c r="C96" s="71">
        <v>2023</v>
      </c>
      <c r="D96" s="71">
        <v>713.47760000000005</v>
      </c>
      <c r="E96" s="71">
        <v>724.54489999999998</v>
      </c>
      <c r="F96" s="71">
        <v>778</v>
      </c>
      <c r="G96" s="72">
        <v>1.0738000000000001</v>
      </c>
    </row>
    <row r="97" spans="1:7" x14ac:dyDescent="0.25">
      <c r="A97" s="71" t="s">
        <v>484</v>
      </c>
      <c r="B97" s="71" t="s">
        <v>1115</v>
      </c>
      <c r="C97" s="71">
        <v>2015</v>
      </c>
      <c r="D97" s="73">
        <v>2000.9654</v>
      </c>
      <c r="E97" s="73">
        <v>2940.79</v>
      </c>
      <c r="F97" s="73">
        <v>2815</v>
      </c>
      <c r="G97" s="72">
        <v>0.95720000000000005</v>
      </c>
    </row>
    <row r="98" spans="1:7" x14ac:dyDescent="0.25">
      <c r="A98" s="71" t="s">
        <v>1264</v>
      </c>
      <c r="B98" s="71" t="s">
        <v>1118</v>
      </c>
      <c r="C98" s="71">
        <v>2023</v>
      </c>
      <c r="D98" s="71">
        <v>388.8467</v>
      </c>
      <c r="E98" s="71">
        <v>425.33730000000003</v>
      </c>
      <c r="F98" s="71">
        <v>439</v>
      </c>
      <c r="G98" s="72">
        <v>1.0321</v>
      </c>
    </row>
    <row r="99" spans="1:7" x14ac:dyDescent="0.25">
      <c r="A99" s="71" t="s">
        <v>488</v>
      </c>
      <c r="B99" s="71" t="s">
        <v>1183</v>
      </c>
      <c r="C99" s="71">
        <v>2016</v>
      </c>
      <c r="D99" s="73">
        <v>1998.5586000000001</v>
      </c>
      <c r="E99" s="71">
        <v>495.09789999999998</v>
      </c>
      <c r="F99" s="71">
        <v>496</v>
      </c>
      <c r="G99" s="72">
        <v>1.0018</v>
      </c>
    </row>
    <row r="100" spans="1:7" x14ac:dyDescent="0.25">
      <c r="A100" s="71" t="s">
        <v>1265</v>
      </c>
      <c r="B100" s="71" t="s">
        <v>1242</v>
      </c>
      <c r="C100" s="71">
        <v>2015</v>
      </c>
      <c r="D100" s="71">
        <v>636.72360000000003</v>
      </c>
      <c r="E100" s="71">
        <v>102.8775</v>
      </c>
      <c r="F100" s="71">
        <v>79.290000000000006</v>
      </c>
      <c r="G100" s="72">
        <v>0.77070000000000005</v>
      </c>
    </row>
    <row r="101" spans="1:7" x14ac:dyDescent="0.25">
      <c r="A101" s="71" t="s">
        <v>1129</v>
      </c>
      <c r="B101" s="71" t="s">
        <v>1130</v>
      </c>
      <c r="C101" s="71">
        <v>2016</v>
      </c>
      <c r="D101" s="71">
        <v>85.957099999999997</v>
      </c>
      <c r="E101" s="71">
        <v>0</v>
      </c>
      <c r="F101" s="71">
        <v>0</v>
      </c>
      <c r="G101" s="72">
        <v>0.7823</v>
      </c>
    </row>
    <row r="102" spans="1:7" x14ac:dyDescent="0.25">
      <c r="A102" s="71" t="s">
        <v>1237</v>
      </c>
      <c r="B102" s="71" t="s">
        <v>1238</v>
      </c>
      <c r="C102" s="71">
        <v>2023</v>
      </c>
      <c r="D102" s="71">
        <v>176.292</v>
      </c>
      <c r="E102" s="71">
        <v>96.046700000000001</v>
      </c>
      <c r="F102" s="71">
        <v>83</v>
      </c>
      <c r="G102" s="72">
        <v>0.86419999999999997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41"/>
  <sheetViews>
    <sheetView topLeftCell="A16" workbookViewId="0">
      <selection activeCell="K22" sqref="K22"/>
    </sheetView>
  </sheetViews>
  <sheetFormatPr defaultColWidth="13.7109375" defaultRowHeight="15" x14ac:dyDescent="0.25"/>
  <cols>
    <col min="1" max="1" width="8.85546875" style="56" customWidth="1"/>
    <col min="2" max="2" width="15.42578125" style="56" bestFit="1" customWidth="1"/>
    <col min="3" max="3" width="17" style="56" bestFit="1" customWidth="1"/>
    <col min="4" max="4" width="12.85546875" style="56" bestFit="1" customWidth="1"/>
    <col min="5" max="5" width="15.85546875" style="56" customWidth="1"/>
    <col min="6" max="6" width="23.140625" style="56" bestFit="1" customWidth="1"/>
    <col min="7" max="8" width="19.85546875" style="56" bestFit="1" customWidth="1"/>
    <col min="9" max="16384" width="13.7109375" style="56"/>
  </cols>
  <sheetData>
    <row r="1" spans="1:11" ht="21" x14ac:dyDescent="0.35">
      <c r="A1" s="61" t="s">
        <v>1357</v>
      </c>
    </row>
    <row r="3" spans="1:11" x14ac:dyDescent="0.25">
      <c r="A3" s="62" t="s">
        <v>1364</v>
      </c>
    </row>
    <row r="5" spans="1:11" ht="30" customHeight="1" x14ac:dyDescent="0.25">
      <c r="B5" s="307" t="s">
        <v>1365</v>
      </c>
      <c r="C5" s="307"/>
      <c r="D5" s="307"/>
      <c r="E5" s="307"/>
      <c r="F5" s="307"/>
      <c r="G5" s="307"/>
      <c r="H5" s="307"/>
      <c r="I5" s="64"/>
    </row>
    <row r="6" spans="1:11" x14ac:dyDescent="0.25">
      <c r="A6" s="60"/>
      <c r="B6" s="60"/>
      <c r="C6" s="60"/>
      <c r="D6" s="60"/>
      <c r="E6" s="60"/>
      <c r="F6" s="60"/>
      <c r="G6" s="60"/>
      <c r="H6" s="60"/>
    </row>
    <row r="7" spans="1:11" x14ac:dyDescent="0.25">
      <c r="A7" s="63" t="s">
        <v>1366</v>
      </c>
      <c r="B7" s="60"/>
      <c r="C7" s="60"/>
      <c r="D7" s="60"/>
      <c r="E7" s="60"/>
      <c r="F7" s="60"/>
      <c r="G7" s="60"/>
      <c r="H7" s="60"/>
    </row>
    <row r="8" spans="1:11" x14ac:dyDescent="0.25">
      <c r="A8" s="63"/>
      <c r="B8" s="60"/>
      <c r="C8" s="60"/>
      <c r="D8" s="60"/>
      <c r="E8" s="60"/>
      <c r="F8" s="60"/>
      <c r="G8" s="60"/>
      <c r="H8" s="60"/>
    </row>
    <row r="9" spans="1:11" ht="27.75" customHeight="1" x14ac:dyDescent="0.25">
      <c r="A9" s="63"/>
      <c r="B9" s="307" t="s">
        <v>1367</v>
      </c>
      <c r="C9" s="307"/>
      <c r="D9" s="307"/>
      <c r="E9" s="307"/>
      <c r="F9" s="307"/>
      <c r="G9" s="307"/>
      <c r="H9" s="307"/>
    </row>
    <row r="10" spans="1:11" x14ac:dyDescent="0.25">
      <c r="A10" s="63"/>
      <c r="B10" s="60"/>
      <c r="C10" s="60"/>
      <c r="D10" s="60"/>
      <c r="E10" s="60"/>
      <c r="F10" s="60"/>
      <c r="G10" s="60"/>
      <c r="H10" s="60"/>
    </row>
    <row r="11" spans="1:11" x14ac:dyDescent="0.25">
      <c r="A11" s="63" t="s">
        <v>1350</v>
      </c>
      <c r="B11" s="60"/>
      <c r="C11" s="60"/>
      <c r="D11" s="60"/>
      <c r="E11" s="60"/>
      <c r="F11" s="60"/>
      <c r="G11" s="60"/>
      <c r="H11" s="60"/>
    </row>
    <row r="12" spans="1:11" x14ac:dyDescent="0.25">
      <c r="A12" s="63"/>
      <c r="B12" s="60"/>
      <c r="C12" s="60"/>
      <c r="D12" s="60"/>
      <c r="E12" s="60"/>
      <c r="F12" s="60"/>
      <c r="G12" s="60"/>
      <c r="H12" s="60"/>
    </row>
    <row r="13" spans="1:11" x14ac:dyDescent="0.25">
      <c r="B13" s="65" t="s">
        <v>1351</v>
      </c>
      <c r="C13" s="65"/>
      <c r="D13" s="65"/>
      <c r="E13" s="65"/>
      <c r="F13" s="65"/>
      <c r="G13" s="65"/>
      <c r="H13" s="65"/>
    </row>
    <row r="14" spans="1:11" x14ac:dyDescent="0.25">
      <c r="B14" s="58"/>
      <c r="C14" s="57" t="s">
        <v>1352</v>
      </c>
      <c r="D14" s="58"/>
      <c r="E14" s="58"/>
      <c r="F14" s="58"/>
      <c r="G14" s="58"/>
      <c r="H14" s="58"/>
    </row>
    <row r="15" spans="1:11" x14ac:dyDescent="0.25">
      <c r="B15" s="58"/>
      <c r="C15" s="57" t="s">
        <v>1353</v>
      </c>
      <c r="D15" s="58"/>
      <c r="E15" s="58"/>
      <c r="F15" s="58"/>
      <c r="G15" s="58"/>
      <c r="H15" s="58"/>
    </row>
    <row r="16" spans="1:11" x14ac:dyDescent="0.25">
      <c r="B16" s="58"/>
      <c r="C16" s="57" t="s">
        <v>1354</v>
      </c>
      <c r="D16" s="58"/>
      <c r="E16" s="58"/>
      <c r="F16" s="58"/>
      <c r="G16" s="58"/>
      <c r="H16" s="58"/>
      <c r="K16" s="57"/>
    </row>
    <row r="17" spans="1:11" x14ac:dyDescent="0.25">
      <c r="B17" s="58"/>
      <c r="C17" s="57" t="s">
        <v>1197</v>
      </c>
      <c r="D17" s="58"/>
      <c r="E17" s="58"/>
      <c r="F17" s="58"/>
      <c r="G17" s="58"/>
      <c r="H17" s="58"/>
      <c r="K17" s="57"/>
    </row>
    <row r="18" spans="1:11" x14ac:dyDescent="0.25">
      <c r="B18" s="58"/>
      <c r="C18" s="57" t="s">
        <v>1198</v>
      </c>
      <c r="D18" s="58"/>
      <c r="E18" s="58"/>
      <c r="F18" s="58"/>
      <c r="G18" s="58"/>
      <c r="H18" s="58"/>
      <c r="K18" s="57"/>
    </row>
    <row r="19" spans="1:11" x14ac:dyDescent="0.25">
      <c r="K19" s="57"/>
    </row>
    <row r="20" spans="1:11" x14ac:dyDescent="0.25">
      <c r="A20" s="62" t="s">
        <v>1355</v>
      </c>
      <c r="K20" s="57"/>
    </row>
    <row r="21" spans="1:11" x14ac:dyDescent="0.25">
      <c r="K21" s="57"/>
    </row>
    <row r="22" spans="1:11" ht="78" customHeight="1" x14ac:dyDescent="0.25">
      <c r="B22" s="307" t="s">
        <v>1368</v>
      </c>
      <c r="C22" s="307"/>
      <c r="D22" s="307"/>
      <c r="E22" s="307"/>
      <c r="F22" s="307"/>
      <c r="G22" s="307"/>
      <c r="H22" s="307"/>
      <c r="K22" s="57"/>
    </row>
    <row r="23" spans="1:11" x14ac:dyDescent="0.25">
      <c r="B23" s="60"/>
      <c r="C23" s="60"/>
      <c r="D23" s="60"/>
      <c r="E23" s="60"/>
      <c r="F23" s="60"/>
      <c r="G23" s="60"/>
      <c r="H23" s="60"/>
      <c r="K23" s="57"/>
    </row>
    <row r="24" spans="1:11" x14ac:dyDescent="0.25">
      <c r="A24" s="62" t="s">
        <v>1356</v>
      </c>
      <c r="B24" s="60"/>
      <c r="C24" s="60"/>
      <c r="D24" s="60"/>
      <c r="E24" s="60"/>
      <c r="F24" s="60"/>
      <c r="G24" s="60"/>
      <c r="H24" s="60"/>
      <c r="K24" s="57"/>
    </row>
    <row r="25" spans="1:11" x14ac:dyDescent="0.25">
      <c r="K25" s="57"/>
    </row>
    <row r="26" spans="1:11" ht="36" customHeight="1" x14ac:dyDescent="0.25">
      <c r="A26" s="307" t="s">
        <v>1370</v>
      </c>
      <c r="B26" s="307"/>
      <c r="C26" s="307"/>
      <c r="D26" s="307"/>
      <c r="E26" s="307"/>
      <c r="F26" s="307"/>
      <c r="G26" s="307"/>
      <c r="H26" s="307"/>
    </row>
    <row r="27" spans="1:11" x14ac:dyDescent="0.25">
      <c r="E27" s="59"/>
    </row>
    <row r="28" spans="1:11" x14ac:dyDescent="0.25">
      <c r="A28" s="56" t="s">
        <v>1188</v>
      </c>
      <c r="E28" s="59">
        <v>10957.8</v>
      </c>
    </row>
    <row r="29" spans="1:11" x14ac:dyDescent="0.25">
      <c r="A29" s="56" t="s">
        <v>1189</v>
      </c>
      <c r="E29" s="59">
        <v>10912.69</v>
      </c>
    </row>
    <row r="30" spans="1:11" x14ac:dyDescent="0.25">
      <c r="A30" s="56" t="s">
        <v>1190</v>
      </c>
      <c r="E30" s="59">
        <v>10935.245000000001</v>
      </c>
    </row>
    <row r="31" spans="1:11" x14ac:dyDescent="0.25">
      <c r="E31" s="59"/>
    </row>
    <row r="32" spans="1:11" x14ac:dyDescent="0.25">
      <c r="A32" s="56" t="s">
        <v>1191</v>
      </c>
      <c r="E32" s="59">
        <v>10367.4555</v>
      </c>
    </row>
    <row r="33" spans="1:8" x14ac:dyDescent="0.25">
      <c r="A33" s="56" t="s">
        <v>1192</v>
      </c>
      <c r="E33" s="59">
        <v>11080</v>
      </c>
    </row>
    <row r="35" spans="1:8" x14ac:dyDescent="0.25">
      <c r="A35" s="56" t="s">
        <v>1193</v>
      </c>
      <c r="E35" s="56" t="s">
        <v>1194</v>
      </c>
    </row>
    <row r="36" spans="1:8" x14ac:dyDescent="0.25">
      <c r="A36" s="56" t="s">
        <v>1195</v>
      </c>
      <c r="E36" s="56" t="s">
        <v>1196</v>
      </c>
    </row>
    <row r="39" spans="1:8" ht="48" customHeight="1" x14ac:dyDescent="0.25">
      <c r="A39" s="307" t="s">
        <v>1199</v>
      </c>
      <c r="B39" s="307"/>
      <c r="C39" s="307"/>
      <c r="D39" s="307"/>
      <c r="E39" s="307"/>
      <c r="F39" s="307"/>
      <c r="G39" s="307"/>
      <c r="H39" s="307"/>
    </row>
    <row r="41" spans="1:8" x14ac:dyDescent="0.25">
      <c r="A41" s="307" t="s">
        <v>1369</v>
      </c>
      <c r="B41" s="307"/>
      <c r="C41" s="307"/>
      <c r="D41" s="307"/>
      <c r="E41" s="307"/>
      <c r="F41" s="307"/>
      <c r="G41" s="307"/>
      <c r="H41" s="307"/>
    </row>
  </sheetData>
  <mergeCells count="6">
    <mergeCell ref="B5:H5"/>
    <mergeCell ref="B9:H9"/>
    <mergeCell ref="B22:H22"/>
    <mergeCell ref="A39:H39"/>
    <mergeCell ref="A41:H41"/>
    <mergeCell ref="A26:H26"/>
  </mergeCells>
  <pageMargins left="0.7" right="0.7" top="0.5" bottom="0.5" header="0.3" footer="0.3"/>
  <pageSetup scale="92" fitToHeight="0" orientation="landscape"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3AFF-BD1A-49FF-A528-42F2742EE93B}">
  <sheetPr>
    <tabColor rgb="FFFF0000"/>
  </sheetPr>
  <dimension ref="C3:E5"/>
  <sheetViews>
    <sheetView workbookViewId="0">
      <selection activeCell="I28" sqref="I28"/>
    </sheetView>
  </sheetViews>
  <sheetFormatPr defaultRowHeight="15" x14ac:dyDescent="0.25"/>
  <sheetData>
    <row r="3" spans="3:5" x14ac:dyDescent="0.25">
      <c r="C3" s="92"/>
    </row>
    <row r="5" spans="3:5" x14ac:dyDescent="0.25">
      <c r="C5" t="s">
        <v>1256</v>
      </c>
      <c r="E5" s="92" t="s">
        <v>1257</v>
      </c>
    </row>
  </sheetData>
  <hyperlinks>
    <hyperlink ref="E5" r:id="rId1" xr:uid="{AF1075F4-D2AC-4FE5-B0C9-548949DC61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L562"/>
  <sheetViews>
    <sheetView workbookViewId="0">
      <selection activeCell="A398" sqref="A398:XFD398"/>
    </sheetView>
  </sheetViews>
  <sheetFormatPr defaultRowHeight="15" x14ac:dyDescent="0.25"/>
  <cols>
    <col min="1" max="1" width="10.42578125" customWidth="1"/>
    <col min="2" max="2" width="36" bestFit="1" customWidth="1"/>
    <col min="3" max="3" width="16.140625" bestFit="1" customWidth="1"/>
    <col min="4" max="4" width="2" bestFit="1" customWidth="1"/>
    <col min="5" max="5" width="16.140625" bestFit="1" customWidth="1"/>
    <col min="6" max="6" width="2" bestFit="1" customWidth="1"/>
    <col min="7" max="7" width="16.140625" bestFit="1" customWidth="1"/>
    <col min="8" max="8" width="2" bestFit="1" customWidth="1"/>
    <col min="9" max="9" width="23.5703125" bestFit="1" customWidth="1"/>
    <col min="10" max="10" width="24.28515625" bestFit="1" customWidth="1"/>
    <col min="11" max="11" width="14.7109375" bestFit="1" customWidth="1"/>
  </cols>
  <sheetData>
    <row r="1" spans="1:12" s="26" customFormat="1" x14ac:dyDescent="0.25">
      <c r="A1" s="26" t="s">
        <v>1136</v>
      </c>
      <c r="B1" s="26" t="s">
        <v>1137</v>
      </c>
      <c r="C1" s="26" t="s">
        <v>1252</v>
      </c>
      <c r="E1" s="26" t="s">
        <v>1253</v>
      </c>
      <c r="G1" s="26" t="s">
        <v>1254</v>
      </c>
      <c r="I1" s="26" t="s">
        <v>1138</v>
      </c>
      <c r="J1" s="26" t="s">
        <v>1255</v>
      </c>
      <c r="K1" s="26" t="s">
        <v>1139</v>
      </c>
    </row>
    <row r="2" spans="1:12" x14ac:dyDescent="0.25">
      <c r="A2" s="71" t="s">
        <v>10</v>
      </c>
      <c r="B2" s="71" t="s">
        <v>571</v>
      </c>
      <c r="C2" s="71">
        <v>0</v>
      </c>
      <c r="D2" s="71" t="s">
        <v>572</v>
      </c>
      <c r="E2" s="71">
        <v>218.46270000000001</v>
      </c>
      <c r="F2" s="71" t="s">
        <v>573</v>
      </c>
      <c r="G2" s="71">
        <v>210.97239999999999</v>
      </c>
      <c r="H2" s="71" t="s">
        <v>572</v>
      </c>
      <c r="I2" s="71">
        <v>218.46270000000001</v>
      </c>
      <c r="J2" s="71">
        <v>0</v>
      </c>
      <c r="K2" s="71">
        <v>218.46270000000001</v>
      </c>
      <c r="L2" t="s">
        <v>572</v>
      </c>
    </row>
    <row r="3" spans="1:12" x14ac:dyDescent="0.25">
      <c r="A3" s="71" t="s">
        <v>11</v>
      </c>
      <c r="B3" s="71" t="s">
        <v>574</v>
      </c>
      <c r="C3" s="71">
        <v>0</v>
      </c>
      <c r="D3" s="71" t="s">
        <v>572</v>
      </c>
      <c r="E3" s="73">
        <v>2472.6799000000001</v>
      </c>
      <c r="F3" s="71" t="s">
        <v>573</v>
      </c>
      <c r="G3" s="73">
        <v>2399.5983000000001</v>
      </c>
      <c r="H3" s="71" t="s">
        <v>572</v>
      </c>
      <c r="I3" s="73">
        <v>2371.6134999999999</v>
      </c>
      <c r="J3" s="71">
        <v>93.117199999999997</v>
      </c>
      <c r="K3" s="73">
        <v>2464.7307000000001</v>
      </c>
      <c r="L3" t="s">
        <v>572</v>
      </c>
    </row>
    <row r="4" spans="1:12" x14ac:dyDescent="0.25">
      <c r="A4" s="71" t="s">
        <v>12</v>
      </c>
      <c r="B4" s="71" t="s">
        <v>575</v>
      </c>
      <c r="C4" s="71">
        <v>0</v>
      </c>
      <c r="D4" s="71" t="s">
        <v>572</v>
      </c>
      <c r="E4" s="71">
        <v>147.90539999999999</v>
      </c>
      <c r="F4" s="71" t="s">
        <v>572</v>
      </c>
      <c r="G4" s="71">
        <v>155.85720000000001</v>
      </c>
      <c r="H4" s="71" t="s">
        <v>573</v>
      </c>
      <c r="I4" s="71">
        <v>155.85720000000001</v>
      </c>
      <c r="J4" s="71">
        <v>0</v>
      </c>
      <c r="K4" s="71">
        <v>155.85720000000001</v>
      </c>
      <c r="L4" t="s">
        <v>572</v>
      </c>
    </row>
    <row r="5" spans="1:12" x14ac:dyDescent="0.25">
      <c r="A5" s="71" t="s">
        <v>13</v>
      </c>
      <c r="B5" s="71" t="s">
        <v>576</v>
      </c>
      <c r="C5" s="71">
        <v>0</v>
      </c>
      <c r="D5" s="71" t="s">
        <v>572</v>
      </c>
      <c r="E5" s="71">
        <v>266.20639999999997</v>
      </c>
      <c r="F5" s="71" t="s">
        <v>573</v>
      </c>
      <c r="G5" s="71">
        <v>263.18020000000001</v>
      </c>
      <c r="H5" s="71" t="s">
        <v>572</v>
      </c>
      <c r="I5" s="71">
        <v>266.20639999999997</v>
      </c>
      <c r="J5" s="71">
        <v>0</v>
      </c>
      <c r="K5" s="71">
        <v>266.20639999999997</v>
      </c>
      <c r="L5" t="s">
        <v>572</v>
      </c>
    </row>
    <row r="6" spans="1:12" x14ac:dyDescent="0.25">
      <c r="A6" s="71" t="s">
        <v>497</v>
      </c>
      <c r="B6" s="71" t="s">
        <v>577</v>
      </c>
      <c r="C6" s="71">
        <v>0</v>
      </c>
      <c r="D6" s="71" t="s">
        <v>572</v>
      </c>
      <c r="E6" s="71">
        <v>240.34700000000001</v>
      </c>
      <c r="F6" s="71" t="s">
        <v>572</v>
      </c>
      <c r="G6" s="71">
        <v>246.4323</v>
      </c>
      <c r="H6" s="71" t="s">
        <v>573</v>
      </c>
      <c r="I6" s="71">
        <v>246.4323</v>
      </c>
      <c r="J6" s="71">
        <v>0</v>
      </c>
      <c r="K6" s="71">
        <v>246.4323</v>
      </c>
      <c r="L6" t="s">
        <v>572</v>
      </c>
    </row>
    <row r="7" spans="1:12" x14ac:dyDescent="0.25">
      <c r="A7" s="71" t="s">
        <v>14</v>
      </c>
      <c r="B7" s="71" t="s">
        <v>578</v>
      </c>
      <c r="C7" s="71">
        <v>0</v>
      </c>
      <c r="D7" s="71" t="s">
        <v>572</v>
      </c>
      <c r="E7" s="73">
        <v>2290.2464</v>
      </c>
      <c r="F7" s="71" t="s">
        <v>573</v>
      </c>
      <c r="G7" s="73">
        <v>2201.8525</v>
      </c>
      <c r="H7" s="71" t="s">
        <v>572</v>
      </c>
      <c r="I7" s="73">
        <v>2213.2002000000002</v>
      </c>
      <c r="J7" s="71">
        <v>72.536900000000003</v>
      </c>
      <c r="K7" s="73">
        <v>2285.7370999999998</v>
      </c>
      <c r="L7" t="s">
        <v>572</v>
      </c>
    </row>
    <row r="8" spans="1:12" x14ac:dyDescent="0.25">
      <c r="A8" s="71" t="s">
        <v>15</v>
      </c>
      <c r="B8" s="71" t="s">
        <v>579</v>
      </c>
      <c r="C8" s="71">
        <v>0</v>
      </c>
      <c r="D8" s="71" t="s">
        <v>572</v>
      </c>
      <c r="E8" s="71">
        <v>315.7697</v>
      </c>
      <c r="F8" s="71" t="s">
        <v>573</v>
      </c>
      <c r="G8" s="71">
        <v>290.02440000000001</v>
      </c>
      <c r="H8" s="71" t="s">
        <v>572</v>
      </c>
      <c r="I8" s="71">
        <v>315.7697</v>
      </c>
      <c r="J8" s="71">
        <v>0</v>
      </c>
      <c r="K8" s="71">
        <v>315.7697</v>
      </c>
      <c r="L8" t="s">
        <v>572</v>
      </c>
    </row>
    <row r="9" spans="1:12" x14ac:dyDescent="0.25">
      <c r="A9" s="71" t="s">
        <v>16</v>
      </c>
      <c r="B9" s="71" t="s">
        <v>580</v>
      </c>
      <c r="C9" s="71">
        <v>0</v>
      </c>
      <c r="D9" s="71" t="s">
        <v>572</v>
      </c>
      <c r="E9" s="71">
        <v>340.98689999999999</v>
      </c>
      <c r="F9" s="71" t="s">
        <v>573</v>
      </c>
      <c r="G9" s="71">
        <v>334.57119999999998</v>
      </c>
      <c r="H9" s="71" t="s">
        <v>572</v>
      </c>
      <c r="I9" s="71">
        <v>340.98689999999999</v>
      </c>
      <c r="J9" s="71">
        <v>0</v>
      </c>
      <c r="K9" s="71">
        <v>340.98689999999999</v>
      </c>
      <c r="L9" t="s">
        <v>572</v>
      </c>
    </row>
    <row r="10" spans="1:12" x14ac:dyDescent="0.25">
      <c r="A10" s="71" t="s">
        <v>17</v>
      </c>
      <c r="B10" s="71" t="s">
        <v>581</v>
      </c>
      <c r="C10" s="71">
        <v>0</v>
      </c>
      <c r="D10" s="71" t="s">
        <v>572</v>
      </c>
      <c r="E10" s="71">
        <v>123.8446</v>
      </c>
      <c r="F10" s="71" t="s">
        <v>572</v>
      </c>
      <c r="G10" s="71">
        <v>135.3827</v>
      </c>
      <c r="H10" s="71" t="s">
        <v>573</v>
      </c>
      <c r="I10" s="71">
        <v>135.3827</v>
      </c>
      <c r="J10" s="71">
        <v>0</v>
      </c>
      <c r="K10" s="71">
        <v>135.3827</v>
      </c>
      <c r="L10" t="s">
        <v>572</v>
      </c>
    </row>
    <row r="11" spans="1:12" x14ac:dyDescent="0.25">
      <c r="A11" s="71" t="s">
        <v>18</v>
      </c>
      <c r="B11" s="71" t="s">
        <v>582</v>
      </c>
      <c r="C11" s="71">
        <v>0</v>
      </c>
      <c r="D11" s="71" t="s">
        <v>572</v>
      </c>
      <c r="E11" s="71">
        <v>305.87090000000001</v>
      </c>
      <c r="F11" s="71" t="s">
        <v>573</v>
      </c>
      <c r="G11" s="71">
        <v>301.14760000000001</v>
      </c>
      <c r="H11" s="71" t="s">
        <v>572</v>
      </c>
      <c r="I11" s="71">
        <v>289.476</v>
      </c>
      <c r="J11" s="71">
        <v>13.921900000000001</v>
      </c>
      <c r="K11" s="71">
        <v>303.39789999999999</v>
      </c>
      <c r="L11" t="s">
        <v>572</v>
      </c>
    </row>
    <row r="12" spans="1:12" x14ac:dyDescent="0.25">
      <c r="A12" s="71" t="s">
        <v>19</v>
      </c>
      <c r="B12" s="71" t="s">
        <v>583</v>
      </c>
      <c r="C12" s="71">
        <v>0</v>
      </c>
      <c r="D12" s="71" t="s">
        <v>572</v>
      </c>
      <c r="E12" s="71">
        <v>575.64909999999998</v>
      </c>
      <c r="F12" s="71" t="s">
        <v>573</v>
      </c>
      <c r="G12" s="71">
        <v>548.8981</v>
      </c>
      <c r="H12" s="71" t="s">
        <v>572</v>
      </c>
      <c r="I12" s="71">
        <v>557.19650000000001</v>
      </c>
      <c r="J12" s="71">
        <v>17.006399999999999</v>
      </c>
      <c r="K12" s="71">
        <v>574.2029</v>
      </c>
      <c r="L12" t="s">
        <v>572</v>
      </c>
    </row>
    <row r="13" spans="1:12" x14ac:dyDescent="0.25">
      <c r="A13" s="71" t="s">
        <v>20</v>
      </c>
      <c r="B13" s="71" t="s">
        <v>584</v>
      </c>
      <c r="C13" s="71">
        <v>0</v>
      </c>
      <c r="D13" s="71" t="s">
        <v>572</v>
      </c>
      <c r="E13" s="73">
        <v>2275.6095</v>
      </c>
      <c r="F13" s="71" t="s">
        <v>573</v>
      </c>
      <c r="G13" s="73">
        <v>2244.4263000000001</v>
      </c>
      <c r="H13" s="71" t="s">
        <v>572</v>
      </c>
      <c r="I13" s="73">
        <v>2275.3780999999999</v>
      </c>
      <c r="J13" s="71">
        <v>85.528000000000006</v>
      </c>
      <c r="K13" s="73">
        <v>2360.9061000000002</v>
      </c>
      <c r="L13" t="s">
        <v>572</v>
      </c>
    </row>
    <row r="14" spans="1:12" x14ac:dyDescent="0.25">
      <c r="A14" s="71" t="s">
        <v>21</v>
      </c>
      <c r="B14" s="71" t="s">
        <v>585</v>
      </c>
      <c r="C14" s="71">
        <v>0</v>
      </c>
      <c r="D14" s="71" t="s">
        <v>572</v>
      </c>
      <c r="E14" s="71">
        <v>457.92320000000001</v>
      </c>
      <c r="F14" s="71" t="s">
        <v>573</v>
      </c>
      <c r="G14" s="71">
        <v>437.14120000000003</v>
      </c>
      <c r="H14" s="71" t="s">
        <v>572</v>
      </c>
      <c r="I14" s="71">
        <v>443.46080000000001</v>
      </c>
      <c r="J14" s="71">
        <v>15.2788</v>
      </c>
      <c r="K14" s="71">
        <v>458.7396</v>
      </c>
      <c r="L14" t="s">
        <v>572</v>
      </c>
    </row>
    <row r="15" spans="1:12" x14ac:dyDescent="0.25">
      <c r="A15" s="71" t="s">
        <v>22</v>
      </c>
      <c r="B15" s="71" t="s">
        <v>586</v>
      </c>
      <c r="C15" s="71">
        <v>0</v>
      </c>
      <c r="D15" s="71" t="s">
        <v>572</v>
      </c>
      <c r="E15" s="71">
        <v>795.14710000000002</v>
      </c>
      <c r="F15" s="71" t="s">
        <v>572</v>
      </c>
      <c r="G15" s="71">
        <v>813.65530000000001</v>
      </c>
      <c r="H15" s="71" t="s">
        <v>573</v>
      </c>
      <c r="I15" s="71">
        <v>799.00739999999996</v>
      </c>
      <c r="J15" s="71">
        <v>14.646699999999999</v>
      </c>
      <c r="K15" s="71">
        <v>813.65409999999997</v>
      </c>
      <c r="L15" t="s">
        <v>572</v>
      </c>
    </row>
    <row r="16" spans="1:12" x14ac:dyDescent="0.25">
      <c r="A16" s="71" t="s">
        <v>23</v>
      </c>
      <c r="B16" s="71" t="s">
        <v>587</v>
      </c>
      <c r="C16" s="71">
        <v>0</v>
      </c>
      <c r="D16" s="71" t="s">
        <v>572</v>
      </c>
      <c r="E16" s="71">
        <v>383.2054</v>
      </c>
      <c r="F16" s="71" t="s">
        <v>573</v>
      </c>
      <c r="G16" s="71">
        <v>378.01350000000002</v>
      </c>
      <c r="H16" s="71" t="s">
        <v>572</v>
      </c>
      <c r="I16" s="71">
        <v>368.82740000000001</v>
      </c>
      <c r="J16" s="71">
        <v>9.0533000000000001</v>
      </c>
      <c r="K16" s="71">
        <v>377.88069999999999</v>
      </c>
      <c r="L16" t="s">
        <v>572</v>
      </c>
    </row>
    <row r="17" spans="1:12" x14ac:dyDescent="0.25">
      <c r="A17" s="71" t="s">
        <v>24</v>
      </c>
      <c r="B17" s="71" t="s">
        <v>588</v>
      </c>
      <c r="C17" s="71">
        <v>0</v>
      </c>
      <c r="D17" s="71" t="s">
        <v>572</v>
      </c>
      <c r="E17" s="73">
        <v>1866.1049</v>
      </c>
      <c r="F17" s="71" t="s">
        <v>573</v>
      </c>
      <c r="G17" s="73">
        <v>1840.6107999999999</v>
      </c>
      <c r="H17" s="71" t="s">
        <v>572</v>
      </c>
      <c r="I17" s="73">
        <v>1785.1379999999999</v>
      </c>
      <c r="J17" s="71">
        <v>84.012699999999995</v>
      </c>
      <c r="K17" s="73">
        <v>1869.1506999999999</v>
      </c>
      <c r="L17" t="s">
        <v>572</v>
      </c>
    </row>
    <row r="18" spans="1:12" x14ac:dyDescent="0.25">
      <c r="A18" s="71" t="s">
        <v>25</v>
      </c>
      <c r="B18" s="71" t="s">
        <v>589</v>
      </c>
      <c r="C18" s="71">
        <v>0</v>
      </c>
      <c r="D18" s="71" t="s">
        <v>572</v>
      </c>
      <c r="E18" s="71">
        <v>693.5489</v>
      </c>
      <c r="F18" s="71" t="s">
        <v>572</v>
      </c>
      <c r="G18" s="71">
        <v>693.86580000000004</v>
      </c>
      <c r="H18" s="71" t="s">
        <v>573</v>
      </c>
      <c r="I18" s="71">
        <v>683.04600000000005</v>
      </c>
      <c r="J18" s="71">
        <v>17.706600000000002</v>
      </c>
      <c r="K18" s="71">
        <v>700.75260000000003</v>
      </c>
      <c r="L18" t="s">
        <v>572</v>
      </c>
    </row>
    <row r="19" spans="1:12" x14ac:dyDescent="0.25">
      <c r="A19" s="71" t="s">
        <v>498</v>
      </c>
      <c r="B19" s="71" t="s">
        <v>590</v>
      </c>
      <c r="C19" s="71">
        <v>0</v>
      </c>
      <c r="D19" s="71" t="s">
        <v>572</v>
      </c>
      <c r="E19" s="71">
        <v>183.22800000000001</v>
      </c>
      <c r="F19" s="71" t="s">
        <v>573</v>
      </c>
      <c r="G19" s="71">
        <v>173.57329999999999</v>
      </c>
      <c r="H19" s="71" t="s">
        <v>572</v>
      </c>
      <c r="I19" s="71">
        <v>183.22800000000001</v>
      </c>
      <c r="J19" s="71">
        <v>3.4708999999999999</v>
      </c>
      <c r="K19" s="71">
        <v>186.69890000000001</v>
      </c>
      <c r="L19" t="s">
        <v>572</v>
      </c>
    </row>
    <row r="20" spans="1:12" x14ac:dyDescent="0.25">
      <c r="A20" s="71" t="s">
        <v>26</v>
      </c>
      <c r="B20" s="71" t="s">
        <v>591</v>
      </c>
      <c r="C20" s="71">
        <v>0</v>
      </c>
      <c r="D20" s="71" t="s">
        <v>572</v>
      </c>
      <c r="E20" s="73">
        <v>2836.8724000000002</v>
      </c>
      <c r="F20" s="71" t="s">
        <v>573</v>
      </c>
      <c r="G20" s="73">
        <v>2705.7505000000001</v>
      </c>
      <c r="H20" s="71" t="s">
        <v>572</v>
      </c>
      <c r="I20" s="73">
        <v>2705.2453999999998</v>
      </c>
      <c r="J20" s="71">
        <v>145.35069999999999</v>
      </c>
      <c r="K20" s="73">
        <v>2850.5961000000002</v>
      </c>
      <c r="L20" t="s">
        <v>572</v>
      </c>
    </row>
    <row r="21" spans="1:12" x14ac:dyDescent="0.25">
      <c r="A21" s="71" t="s">
        <v>27</v>
      </c>
      <c r="B21" s="71" t="s">
        <v>592</v>
      </c>
      <c r="C21" s="71">
        <v>0</v>
      </c>
      <c r="D21" s="71" t="s">
        <v>572</v>
      </c>
      <c r="E21" s="71">
        <v>261.06729999999999</v>
      </c>
      <c r="F21" s="71" t="s">
        <v>572</v>
      </c>
      <c r="G21" s="71">
        <v>281.46230000000003</v>
      </c>
      <c r="H21" s="71" t="s">
        <v>573</v>
      </c>
      <c r="I21" s="71">
        <v>281.46230000000003</v>
      </c>
      <c r="J21" s="71">
        <v>0</v>
      </c>
      <c r="K21" s="71">
        <v>281.46230000000003</v>
      </c>
      <c r="L21" t="s">
        <v>572</v>
      </c>
    </row>
    <row r="22" spans="1:12" x14ac:dyDescent="0.25">
      <c r="A22" s="71" t="s">
        <v>28</v>
      </c>
      <c r="B22" s="71" t="s">
        <v>593</v>
      </c>
      <c r="C22" s="71">
        <v>0</v>
      </c>
      <c r="D22" s="71" t="s">
        <v>572</v>
      </c>
      <c r="E22" s="71">
        <v>180.89850000000001</v>
      </c>
      <c r="F22" s="71" t="s">
        <v>573</v>
      </c>
      <c r="G22" s="71">
        <v>158.1421</v>
      </c>
      <c r="H22" s="71" t="s">
        <v>572</v>
      </c>
      <c r="I22" s="71">
        <v>180.89850000000001</v>
      </c>
      <c r="J22" s="71">
        <v>0</v>
      </c>
      <c r="K22" s="71">
        <v>180.89850000000001</v>
      </c>
      <c r="L22" t="s">
        <v>572</v>
      </c>
    </row>
    <row r="23" spans="1:12" x14ac:dyDescent="0.25">
      <c r="A23" s="71" t="s">
        <v>29</v>
      </c>
      <c r="B23" s="71" t="s">
        <v>594</v>
      </c>
      <c r="C23" s="71">
        <v>0</v>
      </c>
      <c r="D23" s="71" t="s">
        <v>572</v>
      </c>
      <c r="E23" s="73">
        <v>1203.1636000000001</v>
      </c>
      <c r="F23" s="71" t="s">
        <v>573</v>
      </c>
      <c r="G23" s="73">
        <v>1194.4348</v>
      </c>
      <c r="H23" s="71" t="s">
        <v>572</v>
      </c>
      <c r="I23" s="73">
        <v>1174.5186000000001</v>
      </c>
      <c r="J23" s="71">
        <v>19.0518</v>
      </c>
      <c r="K23" s="73">
        <v>1193.5704000000001</v>
      </c>
      <c r="L23" t="s">
        <v>572</v>
      </c>
    </row>
    <row r="24" spans="1:12" x14ac:dyDescent="0.25">
      <c r="A24" s="71" t="s">
        <v>30</v>
      </c>
      <c r="B24" s="71" t="s">
        <v>595</v>
      </c>
      <c r="C24" s="71">
        <v>0</v>
      </c>
      <c r="D24" s="71" t="s">
        <v>572</v>
      </c>
      <c r="E24" s="71">
        <v>158.62790000000001</v>
      </c>
      <c r="F24" s="71" t="s">
        <v>573</v>
      </c>
      <c r="G24" s="71">
        <v>156.44839999999999</v>
      </c>
      <c r="H24" s="71" t="s">
        <v>572</v>
      </c>
      <c r="I24" s="71">
        <v>158.62790000000001</v>
      </c>
      <c r="J24" s="71">
        <v>0</v>
      </c>
      <c r="K24" s="71">
        <v>158.62790000000001</v>
      </c>
      <c r="L24" t="s">
        <v>572</v>
      </c>
    </row>
    <row r="25" spans="1:12" x14ac:dyDescent="0.25">
      <c r="A25" s="71" t="s">
        <v>31</v>
      </c>
      <c r="B25" s="71" t="s">
        <v>596</v>
      </c>
      <c r="C25" s="71">
        <v>0</v>
      </c>
      <c r="D25" s="71" t="s">
        <v>572</v>
      </c>
      <c r="E25" s="71">
        <v>114.47069999999999</v>
      </c>
      <c r="F25" s="71" t="s">
        <v>572</v>
      </c>
      <c r="G25" s="71">
        <v>117.4192</v>
      </c>
      <c r="H25" s="71" t="s">
        <v>573</v>
      </c>
      <c r="I25" s="71">
        <v>117.4192</v>
      </c>
      <c r="J25" s="71">
        <v>0</v>
      </c>
      <c r="K25" s="71">
        <v>117.4192</v>
      </c>
      <c r="L25" t="s">
        <v>572</v>
      </c>
    </row>
    <row r="26" spans="1:12" x14ac:dyDescent="0.25">
      <c r="A26" s="71" t="s">
        <v>32</v>
      </c>
      <c r="B26" s="71" t="s">
        <v>597</v>
      </c>
      <c r="C26" s="71">
        <v>0</v>
      </c>
      <c r="D26" s="71" t="s">
        <v>572</v>
      </c>
      <c r="E26" s="71">
        <v>651.59450000000004</v>
      </c>
      <c r="F26" s="71" t="s">
        <v>572</v>
      </c>
      <c r="G26" s="71">
        <v>672.80280000000005</v>
      </c>
      <c r="H26" s="71" t="s">
        <v>573</v>
      </c>
      <c r="I26" s="71">
        <v>668.15970000000004</v>
      </c>
      <c r="J26" s="71">
        <v>4.8948999999999998</v>
      </c>
      <c r="K26" s="71">
        <v>673.05460000000005</v>
      </c>
      <c r="L26" t="s">
        <v>572</v>
      </c>
    </row>
    <row r="27" spans="1:12" x14ac:dyDescent="0.25">
      <c r="A27" s="71" t="s">
        <v>33</v>
      </c>
      <c r="B27" s="71" t="s">
        <v>598</v>
      </c>
      <c r="C27" s="71">
        <v>0</v>
      </c>
      <c r="D27" s="71" t="s">
        <v>572</v>
      </c>
      <c r="E27" s="71">
        <v>351.79770000000002</v>
      </c>
      <c r="F27" s="71" t="s">
        <v>573</v>
      </c>
      <c r="G27" s="71">
        <v>342.93959999999998</v>
      </c>
      <c r="H27" s="71" t="s">
        <v>572</v>
      </c>
      <c r="I27" s="71">
        <v>351.79770000000002</v>
      </c>
      <c r="J27" s="71">
        <v>9.1778999999999993</v>
      </c>
      <c r="K27" s="71">
        <v>360.97559999999999</v>
      </c>
      <c r="L27" t="s">
        <v>572</v>
      </c>
    </row>
    <row r="28" spans="1:12" x14ac:dyDescent="0.25">
      <c r="A28" s="71" t="s">
        <v>34</v>
      </c>
      <c r="B28" s="71" t="s">
        <v>599</v>
      </c>
      <c r="C28" s="71">
        <v>0</v>
      </c>
      <c r="D28" s="71" t="s">
        <v>572</v>
      </c>
      <c r="E28" s="71">
        <v>110.5117</v>
      </c>
      <c r="F28" s="71" t="s">
        <v>573</v>
      </c>
      <c r="G28" s="71">
        <v>101.61279999999999</v>
      </c>
      <c r="H28" s="71" t="s">
        <v>572</v>
      </c>
      <c r="I28" s="71">
        <v>110.5117</v>
      </c>
      <c r="J28" s="71">
        <v>0</v>
      </c>
      <c r="K28" s="71">
        <v>110.5117</v>
      </c>
      <c r="L28" t="s">
        <v>572</v>
      </c>
    </row>
    <row r="29" spans="1:12" x14ac:dyDescent="0.25">
      <c r="A29" s="71" t="s">
        <v>499</v>
      </c>
      <c r="B29" s="71" t="s">
        <v>600</v>
      </c>
      <c r="C29" s="71">
        <v>0</v>
      </c>
      <c r="D29" s="71" t="s">
        <v>572</v>
      </c>
      <c r="E29" s="71">
        <v>58.8887</v>
      </c>
      <c r="F29" s="71" t="s">
        <v>573</v>
      </c>
      <c r="G29" s="71">
        <v>53.101199999999999</v>
      </c>
      <c r="H29" s="71" t="s">
        <v>572</v>
      </c>
      <c r="I29" s="71">
        <v>58.8887</v>
      </c>
      <c r="J29" s="71">
        <v>0</v>
      </c>
      <c r="K29" s="71">
        <v>58.8887</v>
      </c>
      <c r="L29" t="s">
        <v>572</v>
      </c>
    </row>
    <row r="30" spans="1:12" x14ac:dyDescent="0.25">
      <c r="A30" s="71" t="s">
        <v>35</v>
      </c>
      <c r="B30" s="71" t="s">
        <v>601</v>
      </c>
      <c r="C30" s="71">
        <v>0</v>
      </c>
      <c r="D30" s="71" t="s">
        <v>572</v>
      </c>
      <c r="E30" s="71">
        <v>899.64959999999996</v>
      </c>
      <c r="F30" s="71" t="s">
        <v>572</v>
      </c>
      <c r="G30" s="71">
        <v>934.17529999999999</v>
      </c>
      <c r="H30" s="71" t="s">
        <v>573</v>
      </c>
      <c r="I30" s="71">
        <v>913.46489999999994</v>
      </c>
      <c r="J30" s="71">
        <v>17.925799999999999</v>
      </c>
      <c r="K30" s="71">
        <v>931.39070000000004</v>
      </c>
      <c r="L30" t="s">
        <v>572</v>
      </c>
    </row>
    <row r="31" spans="1:12" x14ac:dyDescent="0.25">
      <c r="A31" s="71" t="s">
        <v>36</v>
      </c>
      <c r="B31" s="71" t="s">
        <v>602</v>
      </c>
      <c r="C31" s="71">
        <v>0</v>
      </c>
      <c r="D31" s="71" t="s">
        <v>572</v>
      </c>
      <c r="E31" s="71">
        <v>590.71939999999995</v>
      </c>
      <c r="F31" s="71" t="s">
        <v>573</v>
      </c>
      <c r="G31" s="71">
        <v>578.00109999999995</v>
      </c>
      <c r="H31" s="71" t="s">
        <v>572</v>
      </c>
      <c r="I31" s="71">
        <v>590.71939999999995</v>
      </c>
      <c r="J31" s="71">
        <v>0</v>
      </c>
      <c r="K31" s="71">
        <v>590.71939999999995</v>
      </c>
      <c r="L31" t="s">
        <v>572</v>
      </c>
    </row>
    <row r="32" spans="1:12" x14ac:dyDescent="0.25">
      <c r="A32" s="71" t="s">
        <v>37</v>
      </c>
      <c r="B32" s="71" t="s">
        <v>603</v>
      </c>
      <c r="C32" s="71">
        <v>0</v>
      </c>
      <c r="D32" s="71" t="s">
        <v>572</v>
      </c>
      <c r="E32" s="73">
        <v>1322.0897</v>
      </c>
      <c r="F32" s="71" t="s">
        <v>572</v>
      </c>
      <c r="G32" s="73">
        <v>1356.2213999999999</v>
      </c>
      <c r="H32" s="71" t="s">
        <v>573</v>
      </c>
      <c r="I32" s="73">
        <v>1332.2172</v>
      </c>
      <c r="J32" s="71">
        <v>31.010400000000001</v>
      </c>
      <c r="K32" s="73">
        <v>1363.2275999999999</v>
      </c>
      <c r="L32" t="s">
        <v>572</v>
      </c>
    </row>
    <row r="33" spans="1:12" x14ac:dyDescent="0.25">
      <c r="A33" s="71" t="s">
        <v>38</v>
      </c>
      <c r="B33" s="71" t="s">
        <v>604</v>
      </c>
      <c r="C33" s="71">
        <v>0</v>
      </c>
      <c r="D33" s="71" t="s">
        <v>572</v>
      </c>
      <c r="E33" s="71">
        <v>756.34649999999999</v>
      </c>
      <c r="F33" s="71" t="s">
        <v>573</v>
      </c>
      <c r="G33" s="71">
        <v>746.93589999999995</v>
      </c>
      <c r="H33" s="71" t="s">
        <v>572</v>
      </c>
      <c r="I33" s="71">
        <v>731.08439999999996</v>
      </c>
      <c r="J33" s="71">
        <v>25.059899999999999</v>
      </c>
      <c r="K33" s="71">
        <v>756.14430000000004</v>
      </c>
      <c r="L33" t="s">
        <v>572</v>
      </c>
    </row>
    <row r="34" spans="1:12" x14ac:dyDescent="0.25">
      <c r="A34" s="71" t="s">
        <v>39</v>
      </c>
      <c r="B34" s="71" t="s">
        <v>605</v>
      </c>
      <c r="C34" s="71">
        <v>0</v>
      </c>
      <c r="D34" s="71" t="s">
        <v>572</v>
      </c>
      <c r="E34" s="71">
        <v>481.7713</v>
      </c>
      <c r="F34" s="71" t="s">
        <v>572</v>
      </c>
      <c r="G34" s="71">
        <v>500.26949999999999</v>
      </c>
      <c r="H34" s="71" t="s">
        <v>573</v>
      </c>
      <c r="I34" s="71">
        <v>486.23020000000002</v>
      </c>
      <c r="J34" s="71">
        <v>7.2617000000000003</v>
      </c>
      <c r="K34" s="71">
        <v>493.49189999999999</v>
      </c>
      <c r="L34" t="s">
        <v>572</v>
      </c>
    </row>
    <row r="35" spans="1:12" x14ac:dyDescent="0.25">
      <c r="A35" s="71" t="s">
        <v>40</v>
      </c>
      <c r="B35" s="71" t="s">
        <v>606</v>
      </c>
      <c r="C35" s="71">
        <v>0</v>
      </c>
      <c r="D35" s="71" t="s">
        <v>572</v>
      </c>
      <c r="E35" s="71">
        <v>194.17019999999999</v>
      </c>
      <c r="F35" s="71" t="s">
        <v>573</v>
      </c>
      <c r="G35" s="71">
        <v>171.91820000000001</v>
      </c>
      <c r="H35" s="71" t="s">
        <v>572</v>
      </c>
      <c r="I35" s="71">
        <v>187.571</v>
      </c>
      <c r="J35" s="71">
        <v>7.1551</v>
      </c>
      <c r="K35" s="71">
        <v>194.7261</v>
      </c>
      <c r="L35" t="s">
        <v>572</v>
      </c>
    </row>
    <row r="36" spans="1:12" x14ac:dyDescent="0.25">
      <c r="A36" s="71" t="s">
        <v>41</v>
      </c>
      <c r="B36" s="71" t="s">
        <v>607</v>
      </c>
      <c r="C36" s="71">
        <v>0</v>
      </c>
      <c r="D36" s="71" t="s">
        <v>572</v>
      </c>
      <c r="E36" s="71">
        <v>188.93530000000001</v>
      </c>
      <c r="F36" s="71" t="s">
        <v>572</v>
      </c>
      <c r="G36" s="71">
        <v>203.786</v>
      </c>
      <c r="H36" s="71" t="s">
        <v>573</v>
      </c>
      <c r="I36" s="71">
        <v>193.78210000000001</v>
      </c>
      <c r="J36" s="71">
        <v>0</v>
      </c>
      <c r="K36" s="71">
        <v>193.78210000000001</v>
      </c>
      <c r="L36" t="s">
        <v>572</v>
      </c>
    </row>
    <row r="37" spans="1:12" x14ac:dyDescent="0.25">
      <c r="A37" s="71" t="s">
        <v>42</v>
      </c>
      <c r="B37" s="71" t="s">
        <v>608</v>
      </c>
      <c r="C37" s="71">
        <v>0</v>
      </c>
      <c r="D37" s="71" t="s">
        <v>572</v>
      </c>
      <c r="E37" s="71">
        <v>893.51319999999998</v>
      </c>
      <c r="F37" s="71" t="s">
        <v>573</v>
      </c>
      <c r="G37" s="71">
        <v>884.21839999999997</v>
      </c>
      <c r="H37" s="71" t="s">
        <v>572</v>
      </c>
      <c r="I37" s="71">
        <v>875.13139999999999</v>
      </c>
      <c r="J37" s="71">
        <v>16.5</v>
      </c>
      <c r="K37" s="71">
        <v>891.63139999999999</v>
      </c>
      <c r="L37" t="s">
        <v>572</v>
      </c>
    </row>
    <row r="38" spans="1:12" x14ac:dyDescent="0.25">
      <c r="A38" s="71" t="s">
        <v>43</v>
      </c>
      <c r="B38" s="71" t="s">
        <v>609</v>
      </c>
      <c r="C38" s="71">
        <v>0</v>
      </c>
      <c r="D38" s="71" t="s">
        <v>572</v>
      </c>
      <c r="E38" s="73">
        <v>1844.1538</v>
      </c>
      <c r="F38" s="71" t="s">
        <v>572</v>
      </c>
      <c r="G38" s="73">
        <v>1857.1982</v>
      </c>
      <c r="H38" s="71" t="s">
        <v>573</v>
      </c>
      <c r="I38" s="73">
        <v>1790.4095</v>
      </c>
      <c r="J38" s="71">
        <v>71.972899999999996</v>
      </c>
      <c r="K38" s="73">
        <v>1862.3824</v>
      </c>
      <c r="L38" t="s">
        <v>572</v>
      </c>
    </row>
    <row r="39" spans="1:12" x14ac:dyDescent="0.25">
      <c r="A39" s="71" t="s">
        <v>44</v>
      </c>
      <c r="B39" s="71" t="s">
        <v>610</v>
      </c>
      <c r="C39" s="71">
        <v>0</v>
      </c>
      <c r="D39" s="71" t="s">
        <v>572</v>
      </c>
      <c r="E39" s="73">
        <v>1501.5591999999999</v>
      </c>
      <c r="F39" s="71" t="s">
        <v>573</v>
      </c>
      <c r="G39" s="73">
        <v>1457.4681</v>
      </c>
      <c r="H39" s="71" t="s">
        <v>572</v>
      </c>
      <c r="I39" s="73">
        <v>1453.3465000000001</v>
      </c>
      <c r="J39" s="71">
        <v>49.253599999999999</v>
      </c>
      <c r="K39" s="73">
        <v>1502.6001000000001</v>
      </c>
      <c r="L39" t="s">
        <v>572</v>
      </c>
    </row>
    <row r="40" spans="1:12" x14ac:dyDescent="0.25">
      <c r="A40" s="71" t="s">
        <v>45</v>
      </c>
      <c r="B40" s="71" t="s">
        <v>611</v>
      </c>
      <c r="C40" s="71">
        <v>0</v>
      </c>
      <c r="D40" s="71" t="s">
        <v>572</v>
      </c>
      <c r="E40" s="71">
        <v>388.27620000000002</v>
      </c>
      <c r="F40" s="71" t="s">
        <v>572</v>
      </c>
      <c r="G40" s="71">
        <v>400.78899999999999</v>
      </c>
      <c r="H40" s="71" t="s">
        <v>573</v>
      </c>
      <c r="I40" s="71">
        <v>385.24860000000001</v>
      </c>
      <c r="J40" s="71">
        <v>16.186299999999999</v>
      </c>
      <c r="K40" s="71">
        <v>401.43490000000003</v>
      </c>
      <c r="L40" t="s">
        <v>572</v>
      </c>
    </row>
    <row r="41" spans="1:12" x14ac:dyDescent="0.25">
      <c r="A41" s="71" t="s">
        <v>46</v>
      </c>
      <c r="B41" s="71" t="s">
        <v>612</v>
      </c>
      <c r="C41" s="71">
        <v>0</v>
      </c>
      <c r="D41" s="71" t="s">
        <v>572</v>
      </c>
      <c r="E41" s="73">
        <v>1270.1267</v>
      </c>
      <c r="F41" s="71" t="s">
        <v>573</v>
      </c>
      <c r="G41" s="73">
        <v>1253.7166</v>
      </c>
      <c r="H41" s="71" t="s">
        <v>572</v>
      </c>
      <c r="I41" s="73">
        <v>1231.0166999999999</v>
      </c>
      <c r="J41" s="71">
        <v>37.513599999999997</v>
      </c>
      <c r="K41" s="73">
        <v>1268.5302999999999</v>
      </c>
      <c r="L41" t="s">
        <v>572</v>
      </c>
    </row>
    <row r="42" spans="1:12" x14ac:dyDescent="0.25">
      <c r="A42" s="71" t="s">
        <v>47</v>
      </c>
      <c r="B42" s="71" t="s">
        <v>613</v>
      </c>
      <c r="C42" s="71">
        <v>0</v>
      </c>
      <c r="D42" s="71" t="s">
        <v>572</v>
      </c>
      <c r="E42" s="71">
        <v>579.87170000000003</v>
      </c>
      <c r="F42" s="71" t="s">
        <v>573</v>
      </c>
      <c r="G42" s="71">
        <v>565.39620000000002</v>
      </c>
      <c r="H42" s="71" t="s">
        <v>572</v>
      </c>
      <c r="I42" s="71">
        <v>559.50890000000004</v>
      </c>
      <c r="J42" s="71">
        <v>20.0898</v>
      </c>
      <c r="K42" s="71">
        <v>579.59870000000001</v>
      </c>
      <c r="L42" t="s">
        <v>572</v>
      </c>
    </row>
    <row r="43" spans="1:12" x14ac:dyDescent="0.25">
      <c r="A43" s="71" t="s">
        <v>48</v>
      </c>
      <c r="B43" s="71" t="s">
        <v>614</v>
      </c>
      <c r="C43" s="71">
        <v>0</v>
      </c>
      <c r="D43" s="71" t="s">
        <v>572</v>
      </c>
      <c r="E43" s="73">
        <v>18866.517199999998</v>
      </c>
      <c r="F43" s="71" t="s">
        <v>573</v>
      </c>
      <c r="G43" s="73">
        <v>18420.088800000001</v>
      </c>
      <c r="H43" s="71" t="s">
        <v>572</v>
      </c>
      <c r="I43" s="73">
        <v>18114.671900000001</v>
      </c>
      <c r="J43" s="71">
        <v>790.98400000000004</v>
      </c>
      <c r="K43" s="73">
        <v>18905.655900000002</v>
      </c>
      <c r="L43" t="s">
        <v>572</v>
      </c>
    </row>
    <row r="44" spans="1:12" x14ac:dyDescent="0.25">
      <c r="A44" s="71" t="s">
        <v>49</v>
      </c>
      <c r="B44" s="71" t="s">
        <v>1248</v>
      </c>
      <c r="C44" s="71">
        <v>0</v>
      </c>
      <c r="D44" s="71" t="s">
        <v>572</v>
      </c>
      <c r="E44" s="71">
        <v>688.37509999999997</v>
      </c>
      <c r="F44" s="71" t="s">
        <v>572</v>
      </c>
      <c r="G44" s="71">
        <v>704.29719999999998</v>
      </c>
      <c r="H44" s="71" t="s">
        <v>573</v>
      </c>
      <c r="I44" s="71">
        <v>692.55619999999999</v>
      </c>
      <c r="J44" s="71">
        <v>9.2432999999999996</v>
      </c>
      <c r="K44" s="71">
        <v>701.79949999999997</v>
      </c>
      <c r="L44" t="s">
        <v>572</v>
      </c>
    </row>
    <row r="45" spans="1:12" x14ac:dyDescent="0.25">
      <c r="A45" s="71" t="s">
        <v>50</v>
      </c>
      <c r="B45" s="71" t="s">
        <v>616</v>
      </c>
      <c r="C45" s="71">
        <v>0</v>
      </c>
      <c r="D45" s="71" t="s">
        <v>572</v>
      </c>
      <c r="E45" s="71">
        <v>827.31539999999995</v>
      </c>
      <c r="F45" s="71" t="s">
        <v>573</v>
      </c>
      <c r="G45" s="71">
        <v>819.77760000000001</v>
      </c>
      <c r="H45" s="71" t="s">
        <v>572</v>
      </c>
      <c r="I45" s="71">
        <v>800.23609999999996</v>
      </c>
      <c r="J45" s="71">
        <v>27.761099999999999</v>
      </c>
      <c r="K45" s="71">
        <v>827.99720000000002</v>
      </c>
      <c r="L45" t="s">
        <v>572</v>
      </c>
    </row>
    <row r="46" spans="1:12" x14ac:dyDescent="0.25">
      <c r="A46" s="71" t="s">
        <v>51</v>
      </c>
      <c r="B46" s="71" t="s">
        <v>617</v>
      </c>
      <c r="C46" s="71">
        <v>0</v>
      </c>
      <c r="D46" s="71" t="s">
        <v>572</v>
      </c>
      <c r="E46" s="71">
        <v>253.95769999999999</v>
      </c>
      <c r="F46" s="71" t="s">
        <v>573</v>
      </c>
      <c r="G46" s="71">
        <v>252.33189999999999</v>
      </c>
      <c r="H46" s="71" t="s">
        <v>572</v>
      </c>
      <c r="I46" s="71">
        <v>253.95769999999999</v>
      </c>
      <c r="J46" s="71">
        <v>0</v>
      </c>
      <c r="K46" s="71">
        <v>253.95769999999999</v>
      </c>
      <c r="L46" t="s">
        <v>572</v>
      </c>
    </row>
    <row r="47" spans="1:12" x14ac:dyDescent="0.25">
      <c r="A47" s="71" t="s">
        <v>52</v>
      </c>
      <c r="B47" s="71" t="s">
        <v>618</v>
      </c>
      <c r="C47" s="71">
        <v>0</v>
      </c>
      <c r="D47" s="71" t="s">
        <v>572</v>
      </c>
      <c r="E47" s="73">
        <v>11170.596799999999</v>
      </c>
      <c r="F47" s="71" t="s">
        <v>573</v>
      </c>
      <c r="G47" s="73">
        <v>10901.217000000001</v>
      </c>
      <c r="H47" s="71" t="s">
        <v>572</v>
      </c>
      <c r="I47" s="73">
        <v>10811.911400000001</v>
      </c>
      <c r="J47" s="71">
        <v>378.0591</v>
      </c>
      <c r="K47" s="73">
        <v>11189.970499999999</v>
      </c>
      <c r="L47" t="s">
        <v>572</v>
      </c>
    </row>
    <row r="48" spans="1:12" x14ac:dyDescent="0.25">
      <c r="A48" s="71" t="s">
        <v>53</v>
      </c>
      <c r="B48" s="71" t="s">
        <v>619</v>
      </c>
      <c r="C48" s="71">
        <v>0</v>
      </c>
      <c r="D48" s="71" t="s">
        <v>572</v>
      </c>
      <c r="E48" s="71">
        <v>656.41679999999997</v>
      </c>
      <c r="F48" s="71" t="s">
        <v>573</v>
      </c>
      <c r="G48" s="71">
        <v>609.05669999999998</v>
      </c>
      <c r="H48" s="71" t="s">
        <v>572</v>
      </c>
      <c r="I48" s="71">
        <v>656.41679999999997</v>
      </c>
      <c r="J48" s="71">
        <v>0</v>
      </c>
      <c r="K48" s="71">
        <v>656.41679999999997</v>
      </c>
      <c r="L48" t="s">
        <v>572</v>
      </c>
    </row>
    <row r="49" spans="1:12" x14ac:dyDescent="0.25">
      <c r="A49" s="71" t="s">
        <v>54</v>
      </c>
      <c r="B49" s="71" t="s">
        <v>620</v>
      </c>
      <c r="C49" s="71">
        <v>0</v>
      </c>
      <c r="D49" s="71" t="s">
        <v>572</v>
      </c>
      <c r="E49" s="73">
        <v>5104.3855000000003</v>
      </c>
      <c r="F49" s="71" t="s">
        <v>573</v>
      </c>
      <c r="G49" s="73">
        <v>5056.2956999999997</v>
      </c>
      <c r="H49" s="71" t="s">
        <v>572</v>
      </c>
      <c r="I49" s="73">
        <v>4990.9351999999999</v>
      </c>
      <c r="J49" s="71">
        <v>108.63630000000001</v>
      </c>
      <c r="K49" s="73">
        <v>5099.5715</v>
      </c>
      <c r="L49" t="s">
        <v>572</v>
      </c>
    </row>
    <row r="50" spans="1:12" x14ac:dyDescent="0.25">
      <c r="A50" s="71" t="s">
        <v>55</v>
      </c>
      <c r="B50" s="71" t="s">
        <v>621</v>
      </c>
      <c r="C50" s="71">
        <v>0</v>
      </c>
      <c r="D50" s="71" t="s">
        <v>572</v>
      </c>
      <c r="E50" s="71">
        <v>817.43510000000003</v>
      </c>
      <c r="F50" s="71" t="s">
        <v>572</v>
      </c>
      <c r="G50" s="71">
        <v>821.04399999999998</v>
      </c>
      <c r="H50" s="71" t="s">
        <v>573</v>
      </c>
      <c r="I50" s="71">
        <v>800.55179999999996</v>
      </c>
      <c r="J50" s="71">
        <v>19.900400000000001</v>
      </c>
      <c r="K50" s="71">
        <v>820.45219999999995</v>
      </c>
      <c r="L50" t="s">
        <v>572</v>
      </c>
    </row>
    <row r="51" spans="1:12" x14ac:dyDescent="0.25">
      <c r="A51" s="71" t="s">
        <v>56</v>
      </c>
      <c r="B51" s="71" t="s">
        <v>622</v>
      </c>
      <c r="C51" s="71">
        <v>0</v>
      </c>
      <c r="D51" s="71" t="s">
        <v>572</v>
      </c>
      <c r="E51" s="71">
        <v>57.693300000000001</v>
      </c>
      <c r="F51" s="71" t="s">
        <v>572</v>
      </c>
      <c r="G51" s="71">
        <v>60.332000000000001</v>
      </c>
      <c r="H51" s="71" t="s">
        <v>573</v>
      </c>
      <c r="I51" s="71">
        <v>60.332000000000001</v>
      </c>
      <c r="J51" s="71">
        <v>0</v>
      </c>
      <c r="K51" s="71">
        <v>60.332000000000001</v>
      </c>
      <c r="L51" t="s">
        <v>572</v>
      </c>
    </row>
    <row r="52" spans="1:12" x14ac:dyDescent="0.25">
      <c r="A52" s="71" t="s">
        <v>57</v>
      </c>
      <c r="B52" s="71" t="s">
        <v>623</v>
      </c>
      <c r="C52" s="71">
        <v>0</v>
      </c>
      <c r="D52" s="71" t="s">
        <v>572</v>
      </c>
      <c r="E52" s="71">
        <v>606.88980000000004</v>
      </c>
      <c r="F52" s="71" t="s">
        <v>573</v>
      </c>
      <c r="G52" s="71">
        <v>585.39200000000005</v>
      </c>
      <c r="H52" s="71" t="s">
        <v>572</v>
      </c>
      <c r="I52" s="71">
        <v>581.98620000000005</v>
      </c>
      <c r="J52" s="71">
        <v>25.302399999999999</v>
      </c>
      <c r="K52" s="71">
        <v>607.28859999999997</v>
      </c>
      <c r="L52" t="s">
        <v>572</v>
      </c>
    </row>
    <row r="53" spans="1:12" x14ac:dyDescent="0.25">
      <c r="A53" s="71" t="s">
        <v>500</v>
      </c>
      <c r="B53" s="71" t="s">
        <v>624</v>
      </c>
      <c r="C53" s="71">
        <v>0</v>
      </c>
      <c r="D53" s="71" t="s">
        <v>572</v>
      </c>
      <c r="E53" s="71">
        <v>33.0306</v>
      </c>
      <c r="F53" s="71" t="s">
        <v>572</v>
      </c>
      <c r="G53" s="71">
        <v>34.819600000000001</v>
      </c>
      <c r="H53" s="71" t="s">
        <v>573</v>
      </c>
      <c r="I53" s="71">
        <v>34.5916</v>
      </c>
      <c r="J53" s="71">
        <v>0</v>
      </c>
      <c r="K53" s="71">
        <v>34.5916</v>
      </c>
      <c r="L53" t="s">
        <v>572</v>
      </c>
    </row>
    <row r="54" spans="1:12" x14ac:dyDescent="0.25">
      <c r="A54" s="71" t="s">
        <v>501</v>
      </c>
      <c r="B54" s="71" t="s">
        <v>625</v>
      </c>
      <c r="C54" s="71">
        <v>0</v>
      </c>
      <c r="D54" s="71" t="s">
        <v>572</v>
      </c>
      <c r="E54" s="71">
        <v>50.662300000000002</v>
      </c>
      <c r="F54" s="71" t="s">
        <v>573</v>
      </c>
      <c r="G54" s="71">
        <v>49.5122</v>
      </c>
      <c r="H54" s="71" t="s">
        <v>572</v>
      </c>
      <c r="I54" s="71">
        <v>50.662300000000002</v>
      </c>
      <c r="J54" s="71">
        <v>0</v>
      </c>
      <c r="K54" s="71">
        <v>50.662300000000002</v>
      </c>
      <c r="L54" t="s">
        <v>572</v>
      </c>
    </row>
    <row r="55" spans="1:12" x14ac:dyDescent="0.25">
      <c r="A55" s="71" t="s">
        <v>58</v>
      </c>
      <c r="B55" s="71" t="s">
        <v>626</v>
      </c>
      <c r="C55" s="71">
        <v>0</v>
      </c>
      <c r="D55" s="71" t="s">
        <v>572</v>
      </c>
      <c r="E55" s="71">
        <v>340.98689999999999</v>
      </c>
      <c r="F55" s="71" t="s">
        <v>572</v>
      </c>
      <c r="G55" s="71">
        <v>339.37580000000003</v>
      </c>
      <c r="H55" s="71" t="s">
        <v>573</v>
      </c>
      <c r="I55" s="71">
        <v>326.52460000000002</v>
      </c>
      <c r="J55" s="71">
        <v>13.5707</v>
      </c>
      <c r="K55" s="71">
        <v>340.09530000000001</v>
      </c>
      <c r="L55" t="s">
        <v>572</v>
      </c>
    </row>
    <row r="56" spans="1:12" x14ac:dyDescent="0.25">
      <c r="A56" s="71" t="s">
        <v>502</v>
      </c>
      <c r="B56" s="71" t="s">
        <v>627</v>
      </c>
      <c r="C56" s="71">
        <v>0</v>
      </c>
      <c r="D56" s="71" t="s">
        <v>572</v>
      </c>
      <c r="E56" s="71">
        <v>39.237099999999998</v>
      </c>
      <c r="F56" s="71" t="s">
        <v>572</v>
      </c>
      <c r="G56" s="71">
        <v>50.212200000000003</v>
      </c>
      <c r="H56" s="71" t="s">
        <v>573</v>
      </c>
      <c r="I56" s="71">
        <v>50.212200000000003</v>
      </c>
      <c r="J56" s="71">
        <v>0</v>
      </c>
      <c r="K56" s="71">
        <v>50.212200000000003</v>
      </c>
      <c r="L56" t="s">
        <v>572</v>
      </c>
    </row>
    <row r="57" spans="1:12" x14ac:dyDescent="0.25">
      <c r="A57" s="71" t="s">
        <v>59</v>
      </c>
      <c r="B57" s="71" t="s">
        <v>628</v>
      </c>
      <c r="C57" s="71">
        <v>0</v>
      </c>
      <c r="D57" s="71" t="s">
        <v>572</v>
      </c>
      <c r="E57" s="71">
        <v>277.46940000000001</v>
      </c>
      <c r="F57" s="71" t="s">
        <v>573</v>
      </c>
      <c r="G57" s="71">
        <v>255.15170000000001</v>
      </c>
      <c r="H57" s="71" t="s">
        <v>572</v>
      </c>
      <c r="I57" s="71">
        <v>274.20519999999999</v>
      </c>
      <c r="J57" s="71">
        <v>0.122</v>
      </c>
      <c r="K57" s="71">
        <v>274.3272</v>
      </c>
      <c r="L57" t="s">
        <v>572</v>
      </c>
    </row>
    <row r="58" spans="1:12" x14ac:dyDescent="0.25">
      <c r="A58" s="71" t="s">
        <v>503</v>
      </c>
      <c r="B58" s="71" t="s">
        <v>629</v>
      </c>
      <c r="C58" s="71">
        <v>0</v>
      </c>
      <c r="D58" s="71" t="s">
        <v>572</v>
      </c>
      <c r="E58" s="71">
        <v>37.858899999999998</v>
      </c>
      <c r="F58" s="71" t="s">
        <v>572</v>
      </c>
      <c r="G58" s="71">
        <v>39.2485</v>
      </c>
      <c r="H58" s="71" t="s">
        <v>573</v>
      </c>
      <c r="I58" s="71">
        <v>39.2485</v>
      </c>
      <c r="J58" s="71">
        <v>0</v>
      </c>
      <c r="K58" s="71">
        <v>39.2485</v>
      </c>
      <c r="L58" t="s">
        <v>572</v>
      </c>
    </row>
    <row r="59" spans="1:12" x14ac:dyDescent="0.25">
      <c r="A59" s="71" t="s">
        <v>60</v>
      </c>
      <c r="B59" s="71" t="s">
        <v>630</v>
      </c>
      <c r="C59" s="71">
        <v>0</v>
      </c>
      <c r="D59" s="71" t="s">
        <v>572</v>
      </c>
      <c r="E59" s="71">
        <v>958.2681</v>
      </c>
      <c r="F59" s="71" t="s">
        <v>572</v>
      </c>
      <c r="G59" s="71">
        <v>988.88739999999996</v>
      </c>
      <c r="H59" s="71" t="s">
        <v>573</v>
      </c>
      <c r="I59" s="71">
        <v>955.68140000000005</v>
      </c>
      <c r="J59" s="71">
        <v>27.264399999999998</v>
      </c>
      <c r="K59" s="71">
        <v>982.94579999999996</v>
      </c>
      <c r="L59" t="s">
        <v>572</v>
      </c>
    </row>
    <row r="60" spans="1:12" x14ac:dyDescent="0.25">
      <c r="A60" s="71" t="s">
        <v>61</v>
      </c>
      <c r="B60" s="71" t="s">
        <v>631</v>
      </c>
      <c r="C60" s="71">
        <v>0</v>
      </c>
      <c r="D60" s="71" t="s">
        <v>572</v>
      </c>
      <c r="E60" s="71">
        <v>667.14610000000005</v>
      </c>
      <c r="F60" s="71" t="s">
        <v>573</v>
      </c>
      <c r="G60" s="71">
        <v>655.07259999999997</v>
      </c>
      <c r="H60" s="71" t="s">
        <v>572</v>
      </c>
      <c r="I60" s="71">
        <v>659.12969999999996</v>
      </c>
      <c r="J60" s="71">
        <v>5.9534000000000002</v>
      </c>
      <c r="K60" s="71">
        <v>665.08309999999994</v>
      </c>
      <c r="L60" t="s">
        <v>572</v>
      </c>
    </row>
    <row r="61" spans="1:12" x14ac:dyDescent="0.25">
      <c r="A61" s="71" t="s">
        <v>62</v>
      </c>
      <c r="B61" s="71" t="s">
        <v>632</v>
      </c>
      <c r="C61" s="71">
        <v>0</v>
      </c>
      <c r="D61" s="71" t="s">
        <v>572</v>
      </c>
      <c r="E61" s="73">
        <v>2292.0019000000002</v>
      </c>
      <c r="F61" s="71" t="s">
        <v>573</v>
      </c>
      <c r="G61" s="73">
        <v>2257.8838000000001</v>
      </c>
      <c r="H61" s="71" t="s">
        <v>572</v>
      </c>
      <c r="I61" s="73">
        <v>2273.8508000000002</v>
      </c>
      <c r="J61" s="71">
        <v>36.039299999999997</v>
      </c>
      <c r="K61" s="73">
        <v>2309.8901000000001</v>
      </c>
      <c r="L61" t="s">
        <v>572</v>
      </c>
    </row>
    <row r="62" spans="1:12" x14ac:dyDescent="0.25">
      <c r="A62" s="71" t="s">
        <v>63</v>
      </c>
      <c r="B62" s="71" t="s">
        <v>633</v>
      </c>
      <c r="C62" s="71">
        <v>0</v>
      </c>
      <c r="D62" s="71" t="s">
        <v>572</v>
      </c>
      <c r="E62" s="71">
        <v>752.41959999999995</v>
      </c>
      <c r="F62" s="71" t="s">
        <v>573</v>
      </c>
      <c r="G62" s="71">
        <v>725.22559999999999</v>
      </c>
      <c r="H62" s="71" t="s">
        <v>572</v>
      </c>
      <c r="I62" s="71">
        <v>752.41959999999995</v>
      </c>
      <c r="J62" s="71">
        <v>0</v>
      </c>
      <c r="K62" s="71">
        <v>752.41959999999995</v>
      </c>
      <c r="L62" t="s">
        <v>572</v>
      </c>
    </row>
    <row r="63" spans="1:12" x14ac:dyDescent="0.25">
      <c r="A63" s="71" t="s">
        <v>64</v>
      </c>
      <c r="B63" s="71" t="s">
        <v>634</v>
      </c>
      <c r="C63" s="71">
        <v>0</v>
      </c>
      <c r="D63" s="71" t="s">
        <v>572</v>
      </c>
      <c r="E63" s="71">
        <v>401.31470000000002</v>
      </c>
      <c r="F63" s="71" t="s">
        <v>572</v>
      </c>
      <c r="G63" s="71">
        <v>406.42880000000002</v>
      </c>
      <c r="H63" s="71" t="s">
        <v>573</v>
      </c>
      <c r="I63" s="71">
        <v>389.48910000000001</v>
      </c>
      <c r="J63" s="71">
        <v>19.696400000000001</v>
      </c>
      <c r="K63" s="71">
        <v>409.18549999999999</v>
      </c>
      <c r="L63" t="s">
        <v>572</v>
      </c>
    </row>
    <row r="64" spans="1:12" x14ac:dyDescent="0.25">
      <c r="A64" s="71" t="s">
        <v>65</v>
      </c>
      <c r="B64" s="71" t="s">
        <v>635</v>
      </c>
      <c r="C64" s="71">
        <v>0</v>
      </c>
      <c r="D64" s="71" t="s">
        <v>572</v>
      </c>
      <c r="E64" s="73">
        <v>3589.9567999999999</v>
      </c>
      <c r="F64" s="71" t="s">
        <v>573</v>
      </c>
      <c r="G64" s="73">
        <v>3494.6741000000002</v>
      </c>
      <c r="H64" s="71" t="s">
        <v>572</v>
      </c>
      <c r="I64" s="73">
        <v>3589.9567999999999</v>
      </c>
      <c r="J64" s="71">
        <v>0</v>
      </c>
      <c r="K64" s="73">
        <v>3589.9567999999999</v>
      </c>
      <c r="L64" t="s">
        <v>572</v>
      </c>
    </row>
    <row r="65" spans="1:12" x14ac:dyDescent="0.25">
      <c r="A65" s="71" t="s">
        <v>66</v>
      </c>
      <c r="B65" s="71" t="s">
        <v>636</v>
      </c>
      <c r="C65" s="71">
        <v>0</v>
      </c>
      <c r="D65" s="71" t="s">
        <v>572</v>
      </c>
      <c r="E65" s="71">
        <v>211.01339999999999</v>
      </c>
      <c r="F65" s="71" t="s">
        <v>573</v>
      </c>
      <c r="G65" s="71">
        <v>189.35040000000001</v>
      </c>
      <c r="H65" s="71" t="s">
        <v>572</v>
      </c>
      <c r="I65" s="71">
        <v>211.01339999999999</v>
      </c>
      <c r="J65" s="71">
        <v>0</v>
      </c>
      <c r="K65" s="71">
        <v>211.01339999999999</v>
      </c>
      <c r="L65" t="s">
        <v>572</v>
      </c>
    </row>
    <row r="66" spans="1:12" x14ac:dyDescent="0.25">
      <c r="A66" s="71" t="s">
        <v>67</v>
      </c>
      <c r="B66" s="71" t="s">
        <v>637</v>
      </c>
      <c r="C66" s="71">
        <v>0</v>
      </c>
      <c r="D66" s="71" t="s">
        <v>572</v>
      </c>
      <c r="E66" s="71">
        <v>312.95479999999998</v>
      </c>
      <c r="F66" s="71" t="s">
        <v>573</v>
      </c>
      <c r="G66" s="71">
        <v>309.30220000000003</v>
      </c>
      <c r="H66" s="71" t="s">
        <v>572</v>
      </c>
      <c r="I66" s="71">
        <v>312.95479999999998</v>
      </c>
      <c r="J66" s="71">
        <v>0</v>
      </c>
      <c r="K66" s="71">
        <v>312.95479999999998</v>
      </c>
      <c r="L66" t="s">
        <v>572</v>
      </c>
    </row>
    <row r="67" spans="1:12" x14ac:dyDescent="0.25">
      <c r="A67" s="71" t="s">
        <v>68</v>
      </c>
      <c r="B67" s="71" t="s">
        <v>638</v>
      </c>
      <c r="C67" s="71">
        <v>0</v>
      </c>
      <c r="D67" s="71" t="s">
        <v>572</v>
      </c>
      <c r="E67" s="73">
        <v>5438.8136000000004</v>
      </c>
      <c r="F67" s="71" t="s">
        <v>573</v>
      </c>
      <c r="G67" s="73">
        <v>5234.6279000000004</v>
      </c>
      <c r="H67" s="71" t="s">
        <v>572</v>
      </c>
      <c r="I67" s="73">
        <v>5299.2236000000003</v>
      </c>
      <c r="J67" s="71">
        <v>135.57499999999999</v>
      </c>
      <c r="K67" s="73">
        <v>5434.7986000000001</v>
      </c>
      <c r="L67" t="s">
        <v>572</v>
      </c>
    </row>
    <row r="68" spans="1:12" x14ac:dyDescent="0.25">
      <c r="A68" s="71" t="s">
        <v>69</v>
      </c>
      <c r="B68" s="71" t="s">
        <v>639</v>
      </c>
      <c r="C68" s="71">
        <v>0</v>
      </c>
      <c r="D68" s="71" t="s">
        <v>572</v>
      </c>
      <c r="E68" s="71">
        <v>218.02379999999999</v>
      </c>
      <c r="F68" s="71" t="s">
        <v>573</v>
      </c>
      <c r="G68" s="71">
        <v>205.60429999999999</v>
      </c>
      <c r="H68" s="71" t="s">
        <v>572</v>
      </c>
      <c r="I68" s="71">
        <v>218.02379999999999</v>
      </c>
      <c r="J68" s="71">
        <v>0</v>
      </c>
      <c r="K68" s="71">
        <v>218.02379999999999</v>
      </c>
      <c r="L68" t="s">
        <v>572</v>
      </c>
    </row>
    <row r="69" spans="1:12" x14ac:dyDescent="0.25">
      <c r="A69" s="71" t="s">
        <v>70</v>
      </c>
      <c r="B69" s="71" t="s">
        <v>640</v>
      </c>
      <c r="C69" s="71">
        <v>0</v>
      </c>
      <c r="D69" s="71" t="s">
        <v>572</v>
      </c>
      <c r="E69" s="71">
        <v>329.1728</v>
      </c>
      <c r="F69" s="71" t="s">
        <v>573</v>
      </c>
      <c r="G69" s="71">
        <v>312.4486</v>
      </c>
      <c r="H69" s="71" t="s">
        <v>572</v>
      </c>
      <c r="I69" s="71">
        <v>329.1728</v>
      </c>
      <c r="J69" s="71">
        <v>0</v>
      </c>
      <c r="K69" s="71">
        <v>329.1728</v>
      </c>
      <c r="L69" t="s">
        <v>572</v>
      </c>
    </row>
    <row r="70" spans="1:12" x14ac:dyDescent="0.25">
      <c r="A70" s="71" t="s">
        <v>71</v>
      </c>
      <c r="B70" s="71" t="s">
        <v>641</v>
      </c>
      <c r="C70" s="71">
        <v>0</v>
      </c>
      <c r="D70" s="71" t="s">
        <v>572</v>
      </c>
      <c r="E70" s="73">
        <v>4323.3217000000004</v>
      </c>
      <c r="F70" s="71" t="s">
        <v>573</v>
      </c>
      <c r="G70" s="73">
        <v>4162.3011999999999</v>
      </c>
      <c r="H70" s="71" t="s">
        <v>572</v>
      </c>
      <c r="I70" s="73">
        <v>4264.8606</v>
      </c>
      <c r="J70" s="71">
        <v>63.478999999999999</v>
      </c>
      <c r="K70" s="73">
        <v>4328.3396000000002</v>
      </c>
      <c r="L70" t="s">
        <v>572</v>
      </c>
    </row>
    <row r="71" spans="1:12" x14ac:dyDescent="0.25">
      <c r="A71" s="71" t="s">
        <v>504</v>
      </c>
      <c r="B71" s="71" t="s">
        <v>642</v>
      </c>
      <c r="C71" s="71">
        <v>0</v>
      </c>
      <c r="D71" s="71" t="s">
        <v>572</v>
      </c>
      <c r="E71" s="71">
        <v>351.5607</v>
      </c>
      <c r="F71" s="71" t="s">
        <v>572</v>
      </c>
      <c r="G71" s="71">
        <v>351.99489999999997</v>
      </c>
      <c r="H71" s="71" t="s">
        <v>573</v>
      </c>
      <c r="I71" s="71">
        <v>342.57420000000002</v>
      </c>
      <c r="J71" s="71">
        <v>9.6066000000000003</v>
      </c>
      <c r="K71" s="71">
        <v>352.18079999999998</v>
      </c>
      <c r="L71" t="s">
        <v>572</v>
      </c>
    </row>
    <row r="72" spans="1:12" x14ac:dyDescent="0.25">
      <c r="A72" s="71" t="s">
        <v>72</v>
      </c>
      <c r="B72" s="71" t="s">
        <v>643</v>
      </c>
      <c r="C72" s="71">
        <v>0</v>
      </c>
      <c r="D72" s="71" t="s">
        <v>572</v>
      </c>
      <c r="E72" s="71">
        <v>103.44499999999999</v>
      </c>
      <c r="F72" s="71" t="s">
        <v>573</v>
      </c>
      <c r="G72" s="71">
        <v>99.508600000000001</v>
      </c>
      <c r="H72" s="71" t="s">
        <v>572</v>
      </c>
      <c r="I72" s="71">
        <v>103.44499999999999</v>
      </c>
      <c r="J72" s="71">
        <v>0</v>
      </c>
      <c r="K72" s="71">
        <v>103.44499999999999</v>
      </c>
      <c r="L72" t="s">
        <v>572</v>
      </c>
    </row>
    <row r="73" spans="1:12" x14ac:dyDescent="0.25">
      <c r="A73" s="71" t="s">
        <v>73</v>
      </c>
      <c r="B73" s="71" t="s">
        <v>644</v>
      </c>
      <c r="C73" s="71">
        <v>0</v>
      </c>
      <c r="D73" s="71" t="s">
        <v>572</v>
      </c>
      <c r="E73" s="71">
        <v>139.0154</v>
      </c>
      <c r="F73" s="71" t="s">
        <v>573</v>
      </c>
      <c r="G73" s="71">
        <v>135.4452</v>
      </c>
      <c r="H73" s="71" t="s">
        <v>572</v>
      </c>
      <c r="I73" s="71">
        <v>139.0154</v>
      </c>
      <c r="J73" s="71">
        <v>0</v>
      </c>
      <c r="K73" s="71">
        <v>139.0154</v>
      </c>
      <c r="L73" t="s">
        <v>572</v>
      </c>
    </row>
    <row r="74" spans="1:12" x14ac:dyDescent="0.25">
      <c r="A74" s="71" t="s">
        <v>74</v>
      </c>
      <c r="B74" s="71" t="s">
        <v>645</v>
      </c>
      <c r="C74" s="71">
        <v>0</v>
      </c>
      <c r="D74" s="71" t="s">
        <v>572</v>
      </c>
      <c r="E74" s="71">
        <v>50.395400000000002</v>
      </c>
      <c r="F74" s="71" t="s">
        <v>572</v>
      </c>
      <c r="G74" s="71">
        <v>51.637500000000003</v>
      </c>
      <c r="H74" s="71" t="s">
        <v>573</v>
      </c>
      <c r="I74" s="71">
        <v>49.988199999999999</v>
      </c>
      <c r="J74" s="71">
        <v>0.94040000000000001</v>
      </c>
      <c r="K74" s="71">
        <v>50.928600000000003</v>
      </c>
      <c r="L74" t="s">
        <v>572</v>
      </c>
    </row>
    <row r="75" spans="1:12" x14ac:dyDescent="0.25">
      <c r="A75" s="71" t="s">
        <v>75</v>
      </c>
      <c r="B75" s="71" t="s">
        <v>646</v>
      </c>
      <c r="C75" s="71">
        <v>0</v>
      </c>
      <c r="D75" s="71" t="s">
        <v>572</v>
      </c>
      <c r="E75" s="71">
        <v>826.64459999999997</v>
      </c>
      <c r="F75" s="71" t="s">
        <v>573</v>
      </c>
      <c r="G75" s="71">
        <v>793.70219999999995</v>
      </c>
      <c r="H75" s="71" t="s">
        <v>572</v>
      </c>
      <c r="I75" s="71">
        <v>806.49480000000005</v>
      </c>
      <c r="J75" s="71">
        <v>21.0763</v>
      </c>
      <c r="K75" s="71">
        <v>827.5711</v>
      </c>
      <c r="L75" t="s">
        <v>572</v>
      </c>
    </row>
    <row r="76" spans="1:12" x14ac:dyDescent="0.25">
      <c r="A76" s="71" t="s">
        <v>76</v>
      </c>
      <c r="B76" s="71" t="s">
        <v>647</v>
      </c>
      <c r="C76" s="71">
        <v>0</v>
      </c>
      <c r="D76" s="71" t="s">
        <v>572</v>
      </c>
      <c r="E76" s="71">
        <v>149.72909999999999</v>
      </c>
      <c r="F76" s="71" t="s">
        <v>573</v>
      </c>
      <c r="G76" s="71">
        <v>147.44579999999999</v>
      </c>
      <c r="H76" s="71" t="s">
        <v>572</v>
      </c>
      <c r="I76" s="71">
        <v>149.72909999999999</v>
      </c>
      <c r="J76" s="71">
        <v>0</v>
      </c>
      <c r="K76" s="71">
        <v>149.72909999999999</v>
      </c>
      <c r="L76" t="s">
        <v>572</v>
      </c>
    </row>
    <row r="77" spans="1:12" x14ac:dyDescent="0.25">
      <c r="A77" s="71" t="s">
        <v>77</v>
      </c>
      <c r="B77" s="71" t="s">
        <v>648</v>
      </c>
      <c r="C77" s="71">
        <v>0</v>
      </c>
      <c r="D77" s="71" t="s">
        <v>572</v>
      </c>
      <c r="E77" s="71">
        <v>706.50829999999996</v>
      </c>
      <c r="F77" s="71" t="s">
        <v>573</v>
      </c>
      <c r="G77" s="71">
        <v>662.78880000000004</v>
      </c>
      <c r="H77" s="71" t="s">
        <v>572</v>
      </c>
      <c r="I77" s="71">
        <v>696.58029999999997</v>
      </c>
      <c r="J77" s="71">
        <v>20.762599999999999</v>
      </c>
      <c r="K77" s="71">
        <v>717.34289999999999</v>
      </c>
      <c r="L77" t="s">
        <v>572</v>
      </c>
    </row>
    <row r="78" spans="1:12" x14ac:dyDescent="0.25">
      <c r="A78" s="71" t="s">
        <v>78</v>
      </c>
      <c r="B78" s="71" t="s">
        <v>649</v>
      </c>
      <c r="C78" s="71">
        <v>0</v>
      </c>
      <c r="D78" s="71" t="s">
        <v>572</v>
      </c>
      <c r="E78" s="71">
        <v>528.17409999999995</v>
      </c>
      <c r="F78" s="71" t="s">
        <v>573</v>
      </c>
      <c r="G78" s="71">
        <v>511.57850000000002</v>
      </c>
      <c r="H78" s="71" t="s">
        <v>572</v>
      </c>
      <c r="I78" s="71">
        <v>504.66030000000001</v>
      </c>
      <c r="J78" s="71">
        <v>20.011199999999999</v>
      </c>
      <c r="K78" s="71">
        <v>524.67150000000004</v>
      </c>
      <c r="L78" t="s">
        <v>572</v>
      </c>
    </row>
    <row r="79" spans="1:12" x14ac:dyDescent="0.25">
      <c r="A79" s="71" t="s">
        <v>79</v>
      </c>
      <c r="B79" s="71" t="s">
        <v>650</v>
      </c>
      <c r="C79" s="71">
        <v>0</v>
      </c>
      <c r="D79" s="71" t="s">
        <v>572</v>
      </c>
      <c r="E79" s="71">
        <v>524.97680000000003</v>
      </c>
      <c r="F79" s="71" t="s">
        <v>573</v>
      </c>
      <c r="G79" s="71">
        <v>503.26319999999998</v>
      </c>
      <c r="H79" s="71" t="s">
        <v>572</v>
      </c>
      <c r="I79" s="71">
        <v>518.95000000000005</v>
      </c>
      <c r="J79" s="71">
        <v>5.5179999999999998</v>
      </c>
      <c r="K79" s="71">
        <v>524.46799999999996</v>
      </c>
      <c r="L79" t="s">
        <v>572</v>
      </c>
    </row>
    <row r="80" spans="1:12" x14ac:dyDescent="0.25">
      <c r="A80" s="71" t="s">
        <v>505</v>
      </c>
      <c r="B80" s="71" t="s">
        <v>651</v>
      </c>
      <c r="C80" s="71">
        <v>0</v>
      </c>
      <c r="D80" s="71" t="s">
        <v>572</v>
      </c>
      <c r="E80" s="71">
        <v>153.64009999999999</v>
      </c>
      <c r="F80" s="71" t="s">
        <v>572</v>
      </c>
      <c r="G80" s="71">
        <v>166.755</v>
      </c>
      <c r="H80" s="71" t="s">
        <v>573</v>
      </c>
      <c r="I80" s="71">
        <v>165.95959999999999</v>
      </c>
      <c r="J80" s="71">
        <v>0</v>
      </c>
      <c r="K80" s="71">
        <v>165.95959999999999</v>
      </c>
      <c r="L80" t="s">
        <v>572</v>
      </c>
    </row>
    <row r="81" spans="1:12" x14ac:dyDescent="0.25">
      <c r="A81" s="71" t="s">
        <v>80</v>
      </c>
      <c r="B81" s="71" t="s">
        <v>652</v>
      </c>
      <c r="C81" s="71">
        <v>0</v>
      </c>
      <c r="D81" s="71" t="s">
        <v>572</v>
      </c>
      <c r="E81" s="73">
        <v>6164.3266999999996</v>
      </c>
      <c r="F81" s="71" t="s">
        <v>573</v>
      </c>
      <c r="G81" s="73">
        <v>5983.1094000000003</v>
      </c>
      <c r="H81" s="71" t="s">
        <v>572</v>
      </c>
      <c r="I81" s="73">
        <v>5946.7016999999996</v>
      </c>
      <c r="J81" s="71">
        <v>242.32259999999999</v>
      </c>
      <c r="K81" s="73">
        <v>6189.0243</v>
      </c>
      <c r="L81" t="s">
        <v>572</v>
      </c>
    </row>
    <row r="82" spans="1:12" x14ac:dyDescent="0.25">
      <c r="A82" s="71" t="s">
        <v>81</v>
      </c>
      <c r="B82" s="71" t="s">
        <v>653</v>
      </c>
      <c r="C82" s="71">
        <v>0</v>
      </c>
      <c r="D82" s="71" t="s">
        <v>572</v>
      </c>
      <c r="E82" s="71">
        <v>737.48630000000003</v>
      </c>
      <c r="F82" s="71" t="s">
        <v>572</v>
      </c>
      <c r="G82" s="71">
        <v>758.10659999999996</v>
      </c>
      <c r="H82" s="71" t="s">
        <v>573</v>
      </c>
      <c r="I82" s="71">
        <v>737.06349999999998</v>
      </c>
      <c r="J82" s="71">
        <v>22.8125</v>
      </c>
      <c r="K82" s="71">
        <v>759.87599999999998</v>
      </c>
      <c r="L82" t="s">
        <v>572</v>
      </c>
    </row>
    <row r="83" spans="1:12" x14ac:dyDescent="0.25">
      <c r="A83" s="71" t="s">
        <v>506</v>
      </c>
      <c r="B83" s="71" t="s">
        <v>654</v>
      </c>
      <c r="C83" s="71">
        <v>0</v>
      </c>
      <c r="D83" s="71" t="s">
        <v>572</v>
      </c>
      <c r="E83" s="71">
        <v>177.92750000000001</v>
      </c>
      <c r="F83" s="71" t="s">
        <v>573</v>
      </c>
      <c r="G83" s="71">
        <v>175.9408</v>
      </c>
      <c r="H83" s="71" t="s">
        <v>572</v>
      </c>
      <c r="I83" s="71">
        <v>177.92750000000001</v>
      </c>
      <c r="J83" s="71">
        <v>0</v>
      </c>
      <c r="K83" s="71">
        <v>177.92750000000001</v>
      </c>
      <c r="L83" t="s">
        <v>572</v>
      </c>
    </row>
    <row r="84" spans="1:12" x14ac:dyDescent="0.25">
      <c r="A84" s="71" t="s">
        <v>82</v>
      </c>
      <c r="B84" s="71" t="s">
        <v>655</v>
      </c>
      <c r="C84" s="71">
        <v>0</v>
      </c>
      <c r="D84" s="71" t="s">
        <v>572</v>
      </c>
      <c r="E84" s="73">
        <v>1942.5954999999999</v>
      </c>
      <c r="F84" s="71" t="s">
        <v>572</v>
      </c>
      <c r="G84" s="73">
        <v>1959.9286</v>
      </c>
      <c r="H84" s="71" t="s">
        <v>573</v>
      </c>
      <c r="I84" s="73">
        <v>1902.3717999999999</v>
      </c>
      <c r="J84" s="71">
        <v>55.238700000000001</v>
      </c>
      <c r="K84" s="73">
        <v>1957.6105</v>
      </c>
      <c r="L84" t="s">
        <v>572</v>
      </c>
    </row>
    <row r="85" spans="1:12" x14ac:dyDescent="0.25">
      <c r="A85" s="71" t="s">
        <v>83</v>
      </c>
      <c r="B85" s="71" t="s">
        <v>656</v>
      </c>
      <c r="C85" s="71">
        <v>0</v>
      </c>
      <c r="D85" s="71" t="s">
        <v>572</v>
      </c>
      <c r="E85" s="73">
        <v>2011.4445000000001</v>
      </c>
      <c r="F85" s="71" t="s">
        <v>573</v>
      </c>
      <c r="G85" s="73">
        <v>1990.6509000000001</v>
      </c>
      <c r="H85" s="71" t="s">
        <v>572</v>
      </c>
      <c r="I85" s="73">
        <v>1949.2247</v>
      </c>
      <c r="J85" s="71">
        <v>69.764799999999994</v>
      </c>
      <c r="K85" s="73">
        <v>2018.9894999999999</v>
      </c>
      <c r="L85" t="s">
        <v>572</v>
      </c>
    </row>
    <row r="86" spans="1:12" x14ac:dyDescent="0.25">
      <c r="A86" s="71" t="s">
        <v>84</v>
      </c>
      <c r="B86" s="71" t="s">
        <v>657</v>
      </c>
      <c r="C86" s="71">
        <v>0</v>
      </c>
      <c r="D86" s="71" t="s">
        <v>572</v>
      </c>
      <c r="E86" s="71">
        <v>257.779</v>
      </c>
      <c r="F86" s="71" t="s">
        <v>572</v>
      </c>
      <c r="G86" s="71">
        <v>273.52280000000002</v>
      </c>
      <c r="H86" s="71" t="s">
        <v>573</v>
      </c>
      <c r="I86" s="71">
        <v>273.52280000000002</v>
      </c>
      <c r="J86" s="71">
        <v>0</v>
      </c>
      <c r="K86" s="71">
        <v>273.52280000000002</v>
      </c>
      <c r="L86" t="s">
        <v>572</v>
      </c>
    </row>
    <row r="87" spans="1:12" x14ac:dyDescent="0.25">
      <c r="A87" s="71" t="s">
        <v>85</v>
      </c>
      <c r="B87" s="71" t="s">
        <v>658</v>
      </c>
      <c r="C87" s="71">
        <v>0</v>
      </c>
      <c r="D87" s="71" t="s">
        <v>572</v>
      </c>
      <c r="E87" s="71">
        <v>420.44389999999999</v>
      </c>
      <c r="F87" s="71" t="s">
        <v>572</v>
      </c>
      <c r="G87" s="71">
        <v>432.29790000000003</v>
      </c>
      <c r="H87" s="71" t="s">
        <v>573</v>
      </c>
      <c r="I87" s="71">
        <v>432.29790000000003</v>
      </c>
      <c r="J87" s="71">
        <v>1.9080999999999999</v>
      </c>
      <c r="K87" s="71">
        <v>434.20600000000002</v>
      </c>
      <c r="L87" t="s">
        <v>572</v>
      </c>
    </row>
    <row r="88" spans="1:12" x14ac:dyDescent="0.25">
      <c r="A88" s="71" t="s">
        <v>86</v>
      </c>
      <c r="B88" s="71" t="s">
        <v>659</v>
      </c>
      <c r="C88" s="71">
        <v>0</v>
      </c>
      <c r="D88" s="71" t="s">
        <v>572</v>
      </c>
      <c r="E88" s="73">
        <v>4494.4034000000001</v>
      </c>
      <c r="F88" s="71" t="s">
        <v>573</v>
      </c>
      <c r="G88" s="73">
        <v>4300.9853999999996</v>
      </c>
      <c r="H88" s="71" t="s">
        <v>572</v>
      </c>
      <c r="I88" s="73">
        <v>4342.42</v>
      </c>
      <c r="J88" s="71">
        <v>150.9958</v>
      </c>
      <c r="K88" s="73">
        <v>4493.4157999999998</v>
      </c>
      <c r="L88" t="s">
        <v>572</v>
      </c>
    </row>
    <row r="89" spans="1:12" x14ac:dyDescent="0.25">
      <c r="A89" s="71" t="s">
        <v>87</v>
      </c>
      <c r="B89" s="71" t="s">
        <v>660</v>
      </c>
      <c r="C89" s="71">
        <v>0</v>
      </c>
      <c r="D89" s="71" t="s">
        <v>572</v>
      </c>
      <c r="E89" s="71">
        <v>63.258099999999999</v>
      </c>
      <c r="F89" s="71" t="s">
        <v>573</v>
      </c>
      <c r="G89" s="71">
        <v>56.875100000000003</v>
      </c>
      <c r="H89" s="71" t="s">
        <v>572</v>
      </c>
      <c r="I89" s="71">
        <v>63.1205</v>
      </c>
      <c r="J89" s="71">
        <v>1.9678</v>
      </c>
      <c r="K89" s="71">
        <v>65.088300000000004</v>
      </c>
      <c r="L89" t="s">
        <v>572</v>
      </c>
    </row>
    <row r="90" spans="1:12" x14ac:dyDescent="0.25">
      <c r="A90" s="71" t="s">
        <v>88</v>
      </c>
      <c r="B90" s="71" t="s">
        <v>661</v>
      </c>
      <c r="C90" s="71">
        <v>0</v>
      </c>
      <c r="D90" s="71" t="s">
        <v>572</v>
      </c>
      <c r="E90" s="71">
        <v>966.81629999999996</v>
      </c>
      <c r="F90" s="71" t="s">
        <v>573</v>
      </c>
      <c r="G90" s="71">
        <v>956.46439999999996</v>
      </c>
      <c r="H90" s="71" t="s">
        <v>572</v>
      </c>
      <c r="I90" s="71">
        <v>930.10469999999998</v>
      </c>
      <c r="J90" s="71">
        <v>31.700900000000001</v>
      </c>
      <c r="K90" s="71">
        <v>961.80560000000003</v>
      </c>
      <c r="L90" t="s">
        <v>572</v>
      </c>
    </row>
    <row r="91" spans="1:12" x14ac:dyDescent="0.25">
      <c r="A91" s="71" t="s">
        <v>89</v>
      </c>
      <c r="B91" s="71" t="s">
        <v>662</v>
      </c>
      <c r="C91" s="71">
        <v>0</v>
      </c>
      <c r="D91" s="71" t="s">
        <v>572</v>
      </c>
      <c r="E91" s="73">
        <v>1166.4186</v>
      </c>
      <c r="F91" s="71" t="s">
        <v>573</v>
      </c>
      <c r="G91" s="73">
        <v>1130.1048000000001</v>
      </c>
      <c r="H91" s="71" t="s">
        <v>572</v>
      </c>
      <c r="I91" s="73">
        <v>1117.2067</v>
      </c>
      <c r="J91" s="71">
        <v>46.610199999999999</v>
      </c>
      <c r="K91" s="73">
        <v>1163.8169</v>
      </c>
      <c r="L91" t="s">
        <v>572</v>
      </c>
    </row>
    <row r="92" spans="1:12" x14ac:dyDescent="0.25">
      <c r="A92" s="71" t="s">
        <v>90</v>
      </c>
      <c r="B92" s="71" t="s">
        <v>663</v>
      </c>
      <c r="C92" s="71">
        <v>0</v>
      </c>
      <c r="D92" s="71" t="s">
        <v>572</v>
      </c>
      <c r="E92" s="71">
        <v>119.56570000000001</v>
      </c>
      <c r="F92" s="71" t="s">
        <v>572</v>
      </c>
      <c r="G92" s="71">
        <v>138.9468</v>
      </c>
      <c r="H92" s="71" t="s">
        <v>573</v>
      </c>
      <c r="I92" s="71">
        <v>138.9315</v>
      </c>
      <c r="J92" s="71">
        <v>1.04E-2</v>
      </c>
      <c r="K92" s="71">
        <v>138.9419</v>
      </c>
      <c r="L92" t="s">
        <v>572</v>
      </c>
    </row>
    <row r="93" spans="1:12" x14ac:dyDescent="0.25">
      <c r="A93" s="71" t="s">
        <v>91</v>
      </c>
      <c r="B93" s="71" t="s">
        <v>664</v>
      </c>
      <c r="C93" s="71">
        <v>0</v>
      </c>
      <c r="D93" s="71" t="s">
        <v>572</v>
      </c>
      <c r="E93" s="71">
        <v>257.68950000000001</v>
      </c>
      <c r="F93" s="71" t="s">
        <v>573</v>
      </c>
      <c r="G93" s="71">
        <v>250.67509999999999</v>
      </c>
      <c r="H93" s="71" t="s">
        <v>572</v>
      </c>
      <c r="I93" s="71">
        <v>257.68950000000001</v>
      </c>
      <c r="J93" s="71">
        <v>0</v>
      </c>
      <c r="K93" s="71">
        <v>257.68950000000001</v>
      </c>
      <c r="L93" t="s">
        <v>572</v>
      </c>
    </row>
    <row r="94" spans="1:12" x14ac:dyDescent="0.25">
      <c r="A94" s="71" t="s">
        <v>92</v>
      </c>
      <c r="B94" s="71" t="s">
        <v>665</v>
      </c>
      <c r="C94" s="71">
        <v>0</v>
      </c>
      <c r="D94" s="71" t="s">
        <v>572</v>
      </c>
      <c r="E94" s="71">
        <v>107.7128</v>
      </c>
      <c r="F94" s="71" t="s">
        <v>573</v>
      </c>
      <c r="G94" s="71">
        <v>103.63030000000001</v>
      </c>
      <c r="H94" s="71" t="s">
        <v>572</v>
      </c>
      <c r="I94" s="71">
        <v>107.7128</v>
      </c>
      <c r="J94" s="71">
        <v>0</v>
      </c>
      <c r="K94" s="71">
        <v>107.7128</v>
      </c>
      <c r="L94" t="s">
        <v>572</v>
      </c>
    </row>
    <row r="95" spans="1:12" x14ac:dyDescent="0.25">
      <c r="A95" s="71" t="s">
        <v>93</v>
      </c>
      <c r="B95" s="71" t="s">
        <v>666</v>
      </c>
      <c r="C95" s="71">
        <v>0</v>
      </c>
      <c r="D95" s="71" t="s">
        <v>572</v>
      </c>
      <c r="E95" s="71">
        <v>472.35730000000001</v>
      </c>
      <c r="F95" s="71" t="s">
        <v>573</v>
      </c>
      <c r="G95" s="71">
        <v>458.1191</v>
      </c>
      <c r="H95" s="71" t="s">
        <v>572</v>
      </c>
      <c r="I95" s="71">
        <v>472.35730000000001</v>
      </c>
      <c r="J95" s="71">
        <v>0</v>
      </c>
      <c r="K95" s="71">
        <v>472.35730000000001</v>
      </c>
      <c r="L95" t="s">
        <v>572</v>
      </c>
    </row>
    <row r="96" spans="1:12" x14ac:dyDescent="0.25">
      <c r="A96" s="71" t="s">
        <v>94</v>
      </c>
      <c r="B96" s="71" t="s">
        <v>667</v>
      </c>
      <c r="C96" s="71">
        <v>0</v>
      </c>
      <c r="D96" s="71" t="s">
        <v>572</v>
      </c>
      <c r="E96" s="71">
        <v>244.45500000000001</v>
      </c>
      <c r="F96" s="71" t="s">
        <v>572</v>
      </c>
      <c r="G96" s="71">
        <v>275.452</v>
      </c>
      <c r="H96" s="71" t="s">
        <v>573</v>
      </c>
      <c r="I96" s="71">
        <v>275.452</v>
      </c>
      <c r="J96" s="71">
        <v>0</v>
      </c>
      <c r="K96" s="71">
        <v>275.452</v>
      </c>
      <c r="L96" t="s">
        <v>572</v>
      </c>
    </row>
    <row r="97" spans="1:12" x14ac:dyDescent="0.25">
      <c r="A97" s="71" t="s">
        <v>95</v>
      </c>
      <c r="B97" s="71" t="s">
        <v>668</v>
      </c>
      <c r="C97" s="71">
        <v>0</v>
      </c>
      <c r="D97" s="71" t="s">
        <v>572</v>
      </c>
      <c r="E97" s="73">
        <v>6523.7573000000002</v>
      </c>
      <c r="F97" s="71" t="s">
        <v>573</v>
      </c>
      <c r="G97" s="73">
        <v>6329.0712000000003</v>
      </c>
      <c r="H97" s="71" t="s">
        <v>572</v>
      </c>
      <c r="I97" s="73">
        <v>6272.6274000000003</v>
      </c>
      <c r="J97" s="71">
        <v>223.0324</v>
      </c>
      <c r="K97" s="73">
        <v>6495.6598000000004</v>
      </c>
      <c r="L97" t="s">
        <v>572</v>
      </c>
    </row>
    <row r="98" spans="1:12" x14ac:dyDescent="0.25">
      <c r="A98" s="71" t="s">
        <v>96</v>
      </c>
      <c r="B98" s="71" t="s">
        <v>669</v>
      </c>
      <c r="C98" s="71">
        <v>0</v>
      </c>
      <c r="D98" s="71" t="s">
        <v>572</v>
      </c>
      <c r="E98" s="71">
        <v>731.9316</v>
      </c>
      <c r="F98" s="71" t="s">
        <v>573</v>
      </c>
      <c r="G98" s="71">
        <v>707.16660000000002</v>
      </c>
      <c r="H98" s="71" t="s">
        <v>572</v>
      </c>
      <c r="I98" s="71">
        <v>680.30600000000004</v>
      </c>
      <c r="J98" s="71">
        <v>39.263599999999997</v>
      </c>
      <c r="K98" s="71">
        <v>719.56960000000004</v>
      </c>
      <c r="L98" t="s">
        <v>572</v>
      </c>
    </row>
    <row r="99" spans="1:12" x14ac:dyDescent="0.25">
      <c r="A99" s="71" t="s">
        <v>97</v>
      </c>
      <c r="B99" s="71" t="s">
        <v>670</v>
      </c>
      <c r="C99" s="71">
        <v>0</v>
      </c>
      <c r="D99" s="71" t="s">
        <v>572</v>
      </c>
      <c r="E99" s="71">
        <v>388.26620000000003</v>
      </c>
      <c r="F99" s="71" t="s">
        <v>573</v>
      </c>
      <c r="G99" s="71">
        <v>383.1062</v>
      </c>
      <c r="H99" s="71" t="s">
        <v>572</v>
      </c>
      <c r="I99" s="71">
        <v>369.8075</v>
      </c>
      <c r="J99" s="71">
        <v>17.806799999999999</v>
      </c>
      <c r="K99" s="71">
        <v>387.61430000000001</v>
      </c>
      <c r="L99" t="s">
        <v>572</v>
      </c>
    </row>
    <row r="100" spans="1:12" x14ac:dyDescent="0.25">
      <c r="A100" s="71" t="s">
        <v>98</v>
      </c>
      <c r="B100" s="71" t="s">
        <v>671</v>
      </c>
      <c r="C100" s="71">
        <v>0</v>
      </c>
      <c r="D100" s="71" t="s">
        <v>572</v>
      </c>
      <c r="E100" s="73">
        <v>1217.2512999999999</v>
      </c>
      <c r="F100" s="71" t="s">
        <v>573</v>
      </c>
      <c r="G100" s="73">
        <v>1212.1177</v>
      </c>
      <c r="H100" s="71" t="s">
        <v>572</v>
      </c>
      <c r="I100" s="73">
        <v>1174.6041</v>
      </c>
      <c r="J100" s="71">
        <v>45.855600000000003</v>
      </c>
      <c r="K100" s="73">
        <v>1220.4597000000001</v>
      </c>
      <c r="L100" t="s">
        <v>572</v>
      </c>
    </row>
    <row r="101" spans="1:12" x14ac:dyDescent="0.25">
      <c r="A101" s="71" t="s">
        <v>99</v>
      </c>
      <c r="B101" s="71" t="s">
        <v>672</v>
      </c>
      <c r="C101" s="71">
        <v>0</v>
      </c>
      <c r="D101" s="71" t="s">
        <v>572</v>
      </c>
      <c r="E101" s="73">
        <v>5903.2296999999999</v>
      </c>
      <c r="F101" s="71" t="s">
        <v>573</v>
      </c>
      <c r="G101" s="73">
        <v>5771.22</v>
      </c>
      <c r="H101" s="71" t="s">
        <v>572</v>
      </c>
      <c r="I101" s="73">
        <v>5781.0668999999998</v>
      </c>
      <c r="J101" s="71">
        <v>138.3683</v>
      </c>
      <c r="K101" s="73">
        <v>5919.4351999999999</v>
      </c>
      <c r="L101" t="s">
        <v>572</v>
      </c>
    </row>
    <row r="102" spans="1:12" x14ac:dyDescent="0.25">
      <c r="A102" s="71" t="s">
        <v>100</v>
      </c>
      <c r="B102" s="71" t="s">
        <v>673</v>
      </c>
      <c r="C102" s="71">
        <v>0</v>
      </c>
      <c r="D102" s="71" t="s">
        <v>572</v>
      </c>
      <c r="E102" s="71">
        <v>714.75130000000001</v>
      </c>
      <c r="F102" s="71" t="s">
        <v>573</v>
      </c>
      <c r="G102" s="71">
        <v>680.40940000000001</v>
      </c>
      <c r="H102" s="71" t="s">
        <v>572</v>
      </c>
      <c r="I102" s="71">
        <v>686.19690000000003</v>
      </c>
      <c r="J102" s="71">
        <v>24.499600000000001</v>
      </c>
      <c r="K102" s="71">
        <v>710.69650000000001</v>
      </c>
      <c r="L102" t="s">
        <v>572</v>
      </c>
    </row>
    <row r="103" spans="1:12" x14ac:dyDescent="0.25">
      <c r="A103" s="71" t="s">
        <v>101</v>
      </c>
      <c r="B103" s="71" t="s">
        <v>674</v>
      </c>
      <c r="C103" s="71">
        <v>0</v>
      </c>
      <c r="D103" s="71" t="s">
        <v>572</v>
      </c>
      <c r="E103" s="73">
        <v>1046.8394000000001</v>
      </c>
      <c r="F103" s="71" t="s">
        <v>572</v>
      </c>
      <c r="G103" s="73">
        <v>1041.3134</v>
      </c>
      <c r="H103" s="71" t="s">
        <v>573</v>
      </c>
      <c r="I103" s="73">
        <v>1018.5738</v>
      </c>
      <c r="J103" s="71">
        <v>17.230499999999999</v>
      </c>
      <c r="K103" s="73">
        <v>1035.8043</v>
      </c>
      <c r="L103" t="s">
        <v>572</v>
      </c>
    </row>
    <row r="104" spans="1:12" x14ac:dyDescent="0.25">
      <c r="A104" s="71" t="s">
        <v>102</v>
      </c>
      <c r="B104" s="71" t="s">
        <v>675</v>
      </c>
      <c r="C104" s="71">
        <v>0</v>
      </c>
      <c r="D104" s="71" t="s">
        <v>572</v>
      </c>
      <c r="E104" s="73">
        <v>3210.9340000000002</v>
      </c>
      <c r="F104" s="71" t="s">
        <v>572</v>
      </c>
      <c r="G104" s="73">
        <v>3270.5659999999998</v>
      </c>
      <c r="H104" s="71" t="s">
        <v>573</v>
      </c>
      <c r="I104" s="73">
        <v>3190.7737000000002</v>
      </c>
      <c r="J104" s="71">
        <v>80.320499999999996</v>
      </c>
      <c r="K104" s="73">
        <v>3271.0942</v>
      </c>
      <c r="L104" t="s">
        <v>572</v>
      </c>
    </row>
    <row r="105" spans="1:12" x14ac:dyDescent="0.25">
      <c r="A105" s="71" t="s">
        <v>103</v>
      </c>
      <c r="B105" s="71" t="s">
        <v>676</v>
      </c>
      <c r="C105" s="71">
        <v>0</v>
      </c>
      <c r="D105" s="71" t="s">
        <v>572</v>
      </c>
      <c r="E105" s="73">
        <v>2385.1523000000002</v>
      </c>
      <c r="F105" s="71" t="s">
        <v>572</v>
      </c>
      <c r="G105" s="73">
        <v>2399.8467000000001</v>
      </c>
      <c r="H105" s="71" t="s">
        <v>573</v>
      </c>
      <c r="I105" s="73">
        <v>2321.4775</v>
      </c>
      <c r="J105" s="71">
        <v>71.388800000000003</v>
      </c>
      <c r="K105" s="73">
        <v>2392.8663000000001</v>
      </c>
      <c r="L105" t="s">
        <v>572</v>
      </c>
    </row>
    <row r="106" spans="1:12" x14ac:dyDescent="0.25">
      <c r="A106" s="71" t="s">
        <v>104</v>
      </c>
      <c r="B106" s="71" t="s">
        <v>677</v>
      </c>
      <c r="C106" s="71">
        <v>0</v>
      </c>
      <c r="D106" s="71" t="s">
        <v>572</v>
      </c>
      <c r="E106" s="73">
        <v>2609.9694</v>
      </c>
      <c r="F106" s="71" t="s">
        <v>573</v>
      </c>
      <c r="G106" s="73">
        <v>2485.2541999999999</v>
      </c>
      <c r="H106" s="71" t="s">
        <v>572</v>
      </c>
      <c r="I106" s="73">
        <v>2491.3249999999998</v>
      </c>
      <c r="J106" s="71">
        <v>118.1828</v>
      </c>
      <c r="K106" s="73">
        <v>2609.5077999999999</v>
      </c>
      <c r="L106" t="s">
        <v>572</v>
      </c>
    </row>
    <row r="107" spans="1:12" x14ac:dyDescent="0.25">
      <c r="A107" s="71" t="s">
        <v>105</v>
      </c>
      <c r="B107" s="71" t="s">
        <v>678</v>
      </c>
      <c r="C107" s="71">
        <v>0</v>
      </c>
      <c r="D107" s="71" t="s">
        <v>572</v>
      </c>
      <c r="E107" s="73">
        <v>11614.9838</v>
      </c>
      <c r="F107" s="71" t="s">
        <v>572</v>
      </c>
      <c r="G107" s="73">
        <v>11640.112800000001</v>
      </c>
      <c r="H107" s="71" t="s">
        <v>573</v>
      </c>
      <c r="I107" s="73">
        <v>11213.4761</v>
      </c>
      <c r="J107" s="71">
        <v>438.09800000000001</v>
      </c>
      <c r="K107" s="73">
        <v>11651.5741</v>
      </c>
      <c r="L107" t="s">
        <v>572</v>
      </c>
    </row>
    <row r="108" spans="1:12" x14ac:dyDescent="0.25">
      <c r="A108" s="71" t="s">
        <v>508</v>
      </c>
      <c r="B108" s="71" t="s">
        <v>679</v>
      </c>
      <c r="C108" s="71">
        <v>0</v>
      </c>
      <c r="D108" s="71" t="s">
        <v>572</v>
      </c>
      <c r="E108" s="71">
        <v>22.9754</v>
      </c>
      <c r="F108" s="71" t="s">
        <v>572</v>
      </c>
      <c r="G108" s="71">
        <v>25.5701</v>
      </c>
      <c r="H108" s="71" t="s">
        <v>573</v>
      </c>
      <c r="I108" s="71">
        <v>25.5701</v>
      </c>
      <c r="J108" s="71">
        <v>0</v>
      </c>
      <c r="K108" s="71">
        <v>25.5701</v>
      </c>
      <c r="L108" t="s">
        <v>572</v>
      </c>
    </row>
    <row r="109" spans="1:12" x14ac:dyDescent="0.25">
      <c r="A109" s="71" t="s">
        <v>106</v>
      </c>
      <c r="B109" s="71" t="s">
        <v>680</v>
      </c>
      <c r="C109" s="71">
        <v>0</v>
      </c>
      <c r="D109" s="71" t="s">
        <v>572</v>
      </c>
      <c r="E109" s="73">
        <v>22837.477299999999</v>
      </c>
      <c r="F109" s="71" t="s">
        <v>573</v>
      </c>
      <c r="G109" s="73">
        <v>21697.909199999998</v>
      </c>
      <c r="H109" s="71" t="s">
        <v>572</v>
      </c>
      <c r="I109" s="73">
        <v>22007.458699999999</v>
      </c>
      <c r="J109" s="71">
        <v>768.07749999999999</v>
      </c>
      <c r="K109" s="73">
        <v>22775.536199999999</v>
      </c>
      <c r="L109" t="s">
        <v>572</v>
      </c>
    </row>
    <row r="110" spans="1:12" x14ac:dyDescent="0.25">
      <c r="A110" s="71" t="s">
        <v>107</v>
      </c>
      <c r="B110" s="71" t="s">
        <v>681</v>
      </c>
      <c r="C110" s="71">
        <v>0</v>
      </c>
      <c r="D110" s="71" t="s">
        <v>572</v>
      </c>
      <c r="E110" s="73">
        <v>1604.203</v>
      </c>
      <c r="F110" s="71" t="s">
        <v>573</v>
      </c>
      <c r="G110" s="73">
        <v>1569.9249</v>
      </c>
      <c r="H110" s="71" t="s">
        <v>572</v>
      </c>
      <c r="I110" s="73">
        <v>1540.5549000000001</v>
      </c>
      <c r="J110" s="71">
        <v>59.482700000000001</v>
      </c>
      <c r="K110" s="73">
        <v>1600.0376000000001</v>
      </c>
      <c r="L110" t="s">
        <v>572</v>
      </c>
    </row>
    <row r="111" spans="1:12" x14ac:dyDescent="0.25">
      <c r="A111" s="71" t="s">
        <v>108</v>
      </c>
      <c r="B111" s="71" t="s">
        <v>682</v>
      </c>
      <c r="C111" s="71">
        <v>0</v>
      </c>
      <c r="D111" s="71" t="s">
        <v>572</v>
      </c>
      <c r="E111" s="71">
        <v>883.38409999999999</v>
      </c>
      <c r="F111" s="71" t="s">
        <v>573</v>
      </c>
      <c r="G111" s="71">
        <v>847.80200000000002</v>
      </c>
      <c r="H111" s="71" t="s">
        <v>572</v>
      </c>
      <c r="I111" s="71">
        <v>854.46050000000002</v>
      </c>
      <c r="J111" s="71">
        <v>27.683900000000001</v>
      </c>
      <c r="K111" s="71">
        <v>882.14440000000002</v>
      </c>
      <c r="L111" t="s">
        <v>572</v>
      </c>
    </row>
    <row r="112" spans="1:12" x14ac:dyDescent="0.25">
      <c r="A112" s="71" t="s">
        <v>109</v>
      </c>
      <c r="B112" s="71" t="s">
        <v>683</v>
      </c>
      <c r="C112" s="71">
        <v>0</v>
      </c>
      <c r="D112" s="71" t="s">
        <v>572</v>
      </c>
      <c r="E112" s="71">
        <v>684.49009999999998</v>
      </c>
      <c r="F112" s="71" t="s">
        <v>573</v>
      </c>
      <c r="G112" s="71">
        <v>680.71510000000001</v>
      </c>
      <c r="H112" s="71" t="s">
        <v>572</v>
      </c>
      <c r="I112" s="71">
        <v>667.07449999999994</v>
      </c>
      <c r="J112" s="71">
        <v>20.025600000000001</v>
      </c>
      <c r="K112" s="71">
        <v>687.1001</v>
      </c>
      <c r="L112" t="s">
        <v>572</v>
      </c>
    </row>
    <row r="113" spans="1:12" x14ac:dyDescent="0.25">
      <c r="A113" s="71" t="s">
        <v>110</v>
      </c>
      <c r="B113" s="71" t="s">
        <v>684</v>
      </c>
      <c r="C113" s="71">
        <v>0</v>
      </c>
      <c r="D113" s="71" t="s">
        <v>572</v>
      </c>
      <c r="E113" s="71">
        <v>545.90629999999999</v>
      </c>
      <c r="F113" s="71" t="s">
        <v>572</v>
      </c>
      <c r="G113" s="71">
        <v>565.18010000000004</v>
      </c>
      <c r="H113" s="71" t="s">
        <v>573</v>
      </c>
      <c r="I113" s="71">
        <v>551.11879999999996</v>
      </c>
      <c r="J113" s="71">
        <v>11.559900000000001</v>
      </c>
      <c r="K113" s="71">
        <v>562.67870000000005</v>
      </c>
      <c r="L113" t="s">
        <v>572</v>
      </c>
    </row>
    <row r="114" spans="1:12" x14ac:dyDescent="0.25">
      <c r="A114" s="71" t="s">
        <v>111</v>
      </c>
      <c r="B114" s="71" t="s">
        <v>685</v>
      </c>
      <c r="C114" s="71">
        <v>0</v>
      </c>
      <c r="D114" s="71" t="s">
        <v>572</v>
      </c>
      <c r="E114" s="73">
        <v>1115.3072</v>
      </c>
      <c r="F114" s="71" t="s">
        <v>572</v>
      </c>
      <c r="G114" s="73">
        <v>1132.9136000000001</v>
      </c>
      <c r="H114" s="71" t="s">
        <v>573</v>
      </c>
      <c r="I114" s="73">
        <v>1095.2267999999999</v>
      </c>
      <c r="J114" s="71">
        <v>32.889299999999999</v>
      </c>
      <c r="K114" s="73">
        <v>1128.1161</v>
      </c>
      <c r="L114" t="s">
        <v>572</v>
      </c>
    </row>
    <row r="115" spans="1:12" x14ac:dyDescent="0.25">
      <c r="A115" s="71" t="s">
        <v>112</v>
      </c>
      <c r="B115" s="71" t="s">
        <v>686</v>
      </c>
      <c r="C115" s="71">
        <v>0</v>
      </c>
      <c r="D115" s="71" t="s">
        <v>572</v>
      </c>
      <c r="E115" s="71">
        <v>560.55259999999998</v>
      </c>
      <c r="F115" s="71" t="s">
        <v>573</v>
      </c>
      <c r="G115" s="71">
        <v>555.00779999999997</v>
      </c>
      <c r="H115" s="71" t="s">
        <v>572</v>
      </c>
      <c r="I115" s="71">
        <v>544.83259999999996</v>
      </c>
      <c r="J115" s="71">
        <v>18.819600000000001</v>
      </c>
      <c r="K115" s="71">
        <v>563.65219999999999</v>
      </c>
      <c r="L115" t="s">
        <v>572</v>
      </c>
    </row>
    <row r="116" spans="1:12" x14ac:dyDescent="0.25">
      <c r="A116" s="71" t="s">
        <v>113</v>
      </c>
      <c r="B116" s="71" t="s">
        <v>687</v>
      </c>
      <c r="C116" s="71">
        <v>0</v>
      </c>
      <c r="D116" s="71" t="s">
        <v>572</v>
      </c>
      <c r="E116" s="73">
        <v>8594.3210999999992</v>
      </c>
      <c r="F116" s="71" t="s">
        <v>573</v>
      </c>
      <c r="G116" s="73">
        <v>8328.8379000000004</v>
      </c>
      <c r="H116" s="71" t="s">
        <v>572</v>
      </c>
      <c r="I116" s="73">
        <v>8331.3238999999994</v>
      </c>
      <c r="J116" s="71">
        <v>235.56440000000001</v>
      </c>
      <c r="K116" s="73">
        <v>8566.8883000000005</v>
      </c>
      <c r="L116" t="s">
        <v>572</v>
      </c>
    </row>
    <row r="117" spans="1:12" x14ac:dyDescent="0.25">
      <c r="A117" s="71" t="s">
        <v>509</v>
      </c>
      <c r="B117" s="71" t="s">
        <v>688</v>
      </c>
      <c r="C117" s="71">
        <v>0</v>
      </c>
      <c r="D117" s="71" t="s">
        <v>572</v>
      </c>
      <c r="E117" s="71">
        <v>141.72730000000001</v>
      </c>
      <c r="F117" s="71" t="s">
        <v>573</v>
      </c>
      <c r="G117" s="71">
        <v>122.6878</v>
      </c>
      <c r="H117" s="71" t="s">
        <v>572</v>
      </c>
      <c r="I117" s="71">
        <v>141.72730000000001</v>
      </c>
      <c r="J117" s="71">
        <v>0</v>
      </c>
      <c r="K117" s="71">
        <v>141.72730000000001</v>
      </c>
      <c r="L117" t="s">
        <v>572</v>
      </c>
    </row>
    <row r="118" spans="1:12" x14ac:dyDescent="0.25">
      <c r="A118" s="71" t="s">
        <v>114</v>
      </c>
      <c r="B118" s="71" t="s">
        <v>689</v>
      </c>
      <c r="C118" s="71">
        <v>0</v>
      </c>
      <c r="D118" s="71" t="s">
        <v>572</v>
      </c>
      <c r="E118" s="71">
        <v>97.412300000000002</v>
      </c>
      <c r="F118" s="71" t="s">
        <v>573</v>
      </c>
      <c r="G118" s="71">
        <v>87.368300000000005</v>
      </c>
      <c r="H118" s="71" t="s">
        <v>572</v>
      </c>
      <c r="I118" s="71">
        <v>97.412300000000002</v>
      </c>
      <c r="J118" s="71">
        <v>0</v>
      </c>
      <c r="K118" s="71">
        <v>97.412300000000002</v>
      </c>
      <c r="L118" t="s">
        <v>572</v>
      </c>
    </row>
    <row r="119" spans="1:12" x14ac:dyDescent="0.25">
      <c r="A119" s="71" t="s">
        <v>115</v>
      </c>
      <c r="B119" s="71" t="s">
        <v>690</v>
      </c>
      <c r="C119" s="71">
        <v>0</v>
      </c>
      <c r="D119" s="71" t="s">
        <v>572</v>
      </c>
      <c r="E119" s="71">
        <v>156.95869999999999</v>
      </c>
      <c r="F119" s="71" t="s">
        <v>573</v>
      </c>
      <c r="G119" s="71">
        <v>139.60140000000001</v>
      </c>
      <c r="H119" s="71" t="s">
        <v>572</v>
      </c>
      <c r="I119" s="71">
        <v>156.95869999999999</v>
      </c>
      <c r="J119" s="71">
        <v>0</v>
      </c>
      <c r="K119" s="71">
        <v>156.95869999999999</v>
      </c>
      <c r="L119" t="s">
        <v>572</v>
      </c>
    </row>
    <row r="120" spans="1:12" x14ac:dyDescent="0.25">
      <c r="A120" s="71" t="s">
        <v>116</v>
      </c>
      <c r="B120" s="71" t="s">
        <v>691</v>
      </c>
      <c r="C120" s="71">
        <v>0</v>
      </c>
      <c r="D120" s="71" t="s">
        <v>572</v>
      </c>
      <c r="E120" s="71">
        <v>191.73820000000001</v>
      </c>
      <c r="F120" s="71" t="s">
        <v>572</v>
      </c>
      <c r="G120" s="71">
        <v>194.2373</v>
      </c>
      <c r="H120" s="71" t="s">
        <v>573</v>
      </c>
      <c r="I120" s="71">
        <v>194.2373</v>
      </c>
      <c r="J120" s="71">
        <v>0</v>
      </c>
      <c r="K120" s="71">
        <v>194.2373</v>
      </c>
      <c r="L120" t="s">
        <v>572</v>
      </c>
    </row>
    <row r="121" spans="1:12" x14ac:dyDescent="0.25">
      <c r="A121" s="71" t="s">
        <v>117</v>
      </c>
      <c r="B121" s="71" t="s">
        <v>692</v>
      </c>
      <c r="C121" s="71">
        <v>0</v>
      </c>
      <c r="D121" s="71" t="s">
        <v>572</v>
      </c>
      <c r="E121" s="71">
        <v>184.87860000000001</v>
      </c>
      <c r="F121" s="71" t="s">
        <v>572</v>
      </c>
      <c r="G121" s="71">
        <v>192.1311</v>
      </c>
      <c r="H121" s="71" t="s">
        <v>573</v>
      </c>
      <c r="I121" s="71">
        <v>192.1311</v>
      </c>
      <c r="J121" s="71">
        <v>0</v>
      </c>
      <c r="K121" s="71">
        <v>192.1311</v>
      </c>
      <c r="L121" t="s">
        <v>572</v>
      </c>
    </row>
    <row r="122" spans="1:12" x14ac:dyDescent="0.25">
      <c r="A122" s="71" t="s">
        <v>118</v>
      </c>
      <c r="B122" s="71" t="s">
        <v>693</v>
      </c>
      <c r="C122" s="71">
        <v>0</v>
      </c>
      <c r="D122" s="71" t="s">
        <v>572</v>
      </c>
      <c r="E122" s="73">
        <v>1590.9804999999999</v>
      </c>
      <c r="F122" s="71" t="s">
        <v>572</v>
      </c>
      <c r="G122" s="73">
        <v>1616.2886000000001</v>
      </c>
      <c r="H122" s="71" t="s">
        <v>573</v>
      </c>
      <c r="I122" s="73">
        <v>1561.2277999999999</v>
      </c>
      <c r="J122" s="71">
        <v>57.918300000000002</v>
      </c>
      <c r="K122" s="73">
        <v>1619.1460999999999</v>
      </c>
      <c r="L122" t="s">
        <v>572</v>
      </c>
    </row>
    <row r="123" spans="1:12" x14ac:dyDescent="0.25">
      <c r="A123" s="71" t="s">
        <v>119</v>
      </c>
      <c r="B123" s="71" t="s">
        <v>694</v>
      </c>
      <c r="C123" s="71">
        <v>0</v>
      </c>
      <c r="D123" s="71" t="s">
        <v>572</v>
      </c>
      <c r="E123" s="71">
        <v>828.54859999999996</v>
      </c>
      <c r="F123" s="71" t="s">
        <v>572</v>
      </c>
      <c r="G123" s="71">
        <v>837.62980000000005</v>
      </c>
      <c r="H123" s="71" t="s">
        <v>573</v>
      </c>
      <c r="I123" s="71">
        <v>805.53240000000005</v>
      </c>
      <c r="J123" s="71">
        <v>18.707599999999999</v>
      </c>
      <c r="K123" s="71">
        <v>824.24</v>
      </c>
      <c r="L123" t="s">
        <v>572</v>
      </c>
    </row>
    <row r="124" spans="1:12" x14ac:dyDescent="0.25">
      <c r="A124" s="71" t="s">
        <v>120</v>
      </c>
      <c r="B124" s="71" t="s">
        <v>695</v>
      </c>
      <c r="C124" s="71">
        <v>0</v>
      </c>
      <c r="D124" s="71" t="s">
        <v>572</v>
      </c>
      <c r="E124" s="73">
        <v>1254.8206</v>
      </c>
      <c r="F124" s="71" t="s">
        <v>572</v>
      </c>
      <c r="G124" s="73">
        <v>1274.7465</v>
      </c>
      <c r="H124" s="71" t="s">
        <v>573</v>
      </c>
      <c r="I124" s="73">
        <v>1234.7308</v>
      </c>
      <c r="J124" s="71">
        <v>29.5976</v>
      </c>
      <c r="K124" s="73">
        <v>1264.3284000000001</v>
      </c>
      <c r="L124" t="s">
        <v>572</v>
      </c>
    </row>
    <row r="125" spans="1:12" x14ac:dyDescent="0.25">
      <c r="A125" s="71" t="s">
        <v>121</v>
      </c>
      <c r="B125" s="71" t="s">
        <v>696</v>
      </c>
      <c r="C125" s="71">
        <v>0</v>
      </c>
      <c r="D125" s="71" t="s">
        <v>572</v>
      </c>
      <c r="E125" s="71">
        <v>911.2405</v>
      </c>
      <c r="F125" s="71" t="s">
        <v>573</v>
      </c>
      <c r="G125" s="71">
        <v>909.06320000000005</v>
      </c>
      <c r="H125" s="71" t="s">
        <v>572</v>
      </c>
      <c r="I125" s="71">
        <v>884.51059999999995</v>
      </c>
      <c r="J125" s="71">
        <v>26.651299999999999</v>
      </c>
      <c r="K125" s="71">
        <v>911.16189999999995</v>
      </c>
      <c r="L125" t="s">
        <v>572</v>
      </c>
    </row>
    <row r="126" spans="1:12" x14ac:dyDescent="0.25">
      <c r="A126" s="71" t="s">
        <v>122</v>
      </c>
      <c r="B126" s="71" t="s">
        <v>697</v>
      </c>
      <c r="C126" s="71">
        <v>0</v>
      </c>
      <c r="D126" s="71" t="s">
        <v>572</v>
      </c>
      <c r="E126" s="71">
        <v>287.7296</v>
      </c>
      <c r="F126" s="71" t="s">
        <v>573</v>
      </c>
      <c r="G126" s="71">
        <v>262.54969999999997</v>
      </c>
      <c r="H126" s="71" t="s">
        <v>572</v>
      </c>
      <c r="I126" s="71">
        <v>287.7296</v>
      </c>
      <c r="J126" s="71">
        <v>0</v>
      </c>
      <c r="K126" s="71">
        <v>287.7296</v>
      </c>
      <c r="L126" t="s">
        <v>572</v>
      </c>
    </row>
    <row r="127" spans="1:12" x14ac:dyDescent="0.25">
      <c r="A127" s="71" t="s">
        <v>123</v>
      </c>
      <c r="B127" s="71" t="s">
        <v>698</v>
      </c>
      <c r="C127" s="71">
        <v>0</v>
      </c>
      <c r="D127" s="71" t="s">
        <v>572</v>
      </c>
      <c r="E127" s="71">
        <v>217.05430000000001</v>
      </c>
      <c r="F127" s="71" t="s">
        <v>573</v>
      </c>
      <c r="G127" s="71">
        <v>196.52760000000001</v>
      </c>
      <c r="H127" s="71" t="s">
        <v>572</v>
      </c>
      <c r="I127" s="71">
        <v>217.05430000000001</v>
      </c>
      <c r="J127" s="71">
        <v>0</v>
      </c>
      <c r="K127" s="71">
        <v>217.05430000000001</v>
      </c>
      <c r="L127" t="s">
        <v>572</v>
      </c>
    </row>
    <row r="128" spans="1:12" x14ac:dyDescent="0.25">
      <c r="A128" s="71" t="s">
        <v>124</v>
      </c>
      <c r="B128" s="71" t="s">
        <v>699</v>
      </c>
      <c r="C128" s="71">
        <v>0</v>
      </c>
      <c r="D128" s="71" t="s">
        <v>572</v>
      </c>
      <c r="E128" s="71">
        <v>125.1277</v>
      </c>
      <c r="F128" s="71" t="s">
        <v>573</v>
      </c>
      <c r="G128" s="71">
        <v>119.0314</v>
      </c>
      <c r="H128" s="71" t="s">
        <v>572</v>
      </c>
      <c r="I128" s="71">
        <v>125.1277</v>
      </c>
      <c r="J128" s="71">
        <v>0</v>
      </c>
      <c r="K128" s="71">
        <v>125.1277</v>
      </c>
      <c r="L128" t="s">
        <v>572</v>
      </c>
    </row>
    <row r="129" spans="1:12" x14ac:dyDescent="0.25">
      <c r="A129" s="71" t="s">
        <v>125</v>
      </c>
      <c r="B129" s="71" t="s">
        <v>700</v>
      </c>
      <c r="C129" s="71">
        <v>0</v>
      </c>
      <c r="D129" s="71" t="s">
        <v>572</v>
      </c>
      <c r="E129" s="71">
        <v>349.22519999999997</v>
      </c>
      <c r="F129" s="71" t="s">
        <v>572</v>
      </c>
      <c r="G129" s="71">
        <v>357.65890000000002</v>
      </c>
      <c r="H129" s="71" t="s">
        <v>573</v>
      </c>
      <c r="I129" s="71">
        <v>351.25060000000002</v>
      </c>
      <c r="J129" s="71">
        <v>6.8375000000000004</v>
      </c>
      <c r="K129" s="71">
        <v>358.0881</v>
      </c>
      <c r="L129" t="s">
        <v>572</v>
      </c>
    </row>
    <row r="130" spans="1:12" x14ac:dyDescent="0.25">
      <c r="A130" s="71" t="s">
        <v>126</v>
      </c>
      <c r="B130" s="71" t="s">
        <v>701</v>
      </c>
      <c r="C130" s="71">
        <v>0</v>
      </c>
      <c r="D130" s="71" t="s">
        <v>572</v>
      </c>
      <c r="E130" s="73">
        <v>1690.4537</v>
      </c>
      <c r="F130" s="71" t="s">
        <v>573</v>
      </c>
      <c r="G130" s="73">
        <v>1662.3127999999999</v>
      </c>
      <c r="H130" s="71" t="s">
        <v>572</v>
      </c>
      <c r="I130" s="73">
        <v>1645.9204</v>
      </c>
      <c r="J130" s="71">
        <v>42.932699999999997</v>
      </c>
      <c r="K130" s="73">
        <v>1688.8531</v>
      </c>
      <c r="L130" t="s">
        <v>572</v>
      </c>
    </row>
    <row r="131" spans="1:12" x14ac:dyDescent="0.25">
      <c r="A131" s="71" t="s">
        <v>127</v>
      </c>
      <c r="B131" s="71" t="s">
        <v>702</v>
      </c>
      <c r="C131" s="71">
        <v>0</v>
      </c>
      <c r="D131" s="71" t="s">
        <v>572</v>
      </c>
      <c r="E131" s="71">
        <v>186.14169999999999</v>
      </c>
      <c r="F131" s="71" t="s">
        <v>572</v>
      </c>
      <c r="G131" s="71">
        <v>197.4195</v>
      </c>
      <c r="H131" s="71" t="s">
        <v>573</v>
      </c>
      <c r="I131" s="71">
        <v>197.4195</v>
      </c>
      <c r="J131" s="71">
        <v>0</v>
      </c>
      <c r="K131" s="71">
        <v>197.4195</v>
      </c>
      <c r="L131" t="s">
        <v>572</v>
      </c>
    </row>
    <row r="132" spans="1:12" x14ac:dyDescent="0.25">
      <c r="A132" s="71" t="s">
        <v>128</v>
      </c>
      <c r="B132" s="71" t="s">
        <v>703</v>
      </c>
      <c r="C132" s="71">
        <v>0</v>
      </c>
      <c r="D132" s="71" t="s">
        <v>572</v>
      </c>
      <c r="E132" s="71">
        <v>121.32850000000001</v>
      </c>
      <c r="F132" s="71" t="s">
        <v>573</v>
      </c>
      <c r="G132" s="71">
        <v>108.9759</v>
      </c>
      <c r="H132" s="71" t="s">
        <v>572</v>
      </c>
      <c r="I132" s="71">
        <v>115.6694</v>
      </c>
      <c r="J132" s="71">
        <v>5.3986999999999998</v>
      </c>
      <c r="K132" s="71">
        <v>121.0681</v>
      </c>
      <c r="L132" t="s">
        <v>572</v>
      </c>
    </row>
    <row r="133" spans="1:12" x14ac:dyDescent="0.25">
      <c r="A133" s="71" t="s">
        <v>129</v>
      </c>
      <c r="B133" s="71" t="s">
        <v>704</v>
      </c>
      <c r="C133" s="71">
        <v>0</v>
      </c>
      <c r="D133" s="71" t="s">
        <v>572</v>
      </c>
      <c r="E133" s="71">
        <v>55.207799999999999</v>
      </c>
      <c r="F133" s="71" t="s">
        <v>572</v>
      </c>
      <c r="G133" s="71">
        <v>62.214799999999997</v>
      </c>
      <c r="H133" s="71" t="s">
        <v>573</v>
      </c>
      <c r="I133" s="71">
        <v>62.214799999999997</v>
      </c>
      <c r="J133" s="71">
        <v>0</v>
      </c>
      <c r="K133" s="71">
        <v>62.214799999999997</v>
      </c>
      <c r="L133" t="s">
        <v>572</v>
      </c>
    </row>
    <row r="134" spans="1:12" x14ac:dyDescent="0.25">
      <c r="A134" s="71" t="s">
        <v>130</v>
      </c>
      <c r="B134" s="71" t="s">
        <v>705</v>
      </c>
      <c r="C134" s="71">
        <v>0</v>
      </c>
      <c r="D134" s="71" t="s">
        <v>572</v>
      </c>
      <c r="E134" s="71">
        <v>552.15300000000002</v>
      </c>
      <c r="F134" s="71" t="s">
        <v>572</v>
      </c>
      <c r="G134" s="71">
        <v>553.72590000000002</v>
      </c>
      <c r="H134" s="71" t="s">
        <v>573</v>
      </c>
      <c r="I134" s="71">
        <v>536.66549999999995</v>
      </c>
      <c r="J134" s="71">
        <v>18.355599999999999</v>
      </c>
      <c r="K134" s="71">
        <v>555.02110000000005</v>
      </c>
      <c r="L134" t="s">
        <v>572</v>
      </c>
    </row>
    <row r="135" spans="1:12" x14ac:dyDescent="0.25">
      <c r="A135" s="71" t="s">
        <v>131</v>
      </c>
      <c r="B135" s="71" t="s">
        <v>706</v>
      </c>
      <c r="C135" s="71">
        <v>0</v>
      </c>
      <c r="D135" s="71" t="s">
        <v>572</v>
      </c>
      <c r="E135" s="71">
        <v>161.60470000000001</v>
      </c>
      <c r="F135" s="71" t="s">
        <v>573</v>
      </c>
      <c r="G135" s="71">
        <v>151.4032</v>
      </c>
      <c r="H135" s="71" t="s">
        <v>572</v>
      </c>
      <c r="I135" s="71">
        <v>161.60470000000001</v>
      </c>
      <c r="J135" s="71">
        <v>0</v>
      </c>
      <c r="K135" s="71">
        <v>161.60470000000001</v>
      </c>
      <c r="L135" t="s">
        <v>572</v>
      </c>
    </row>
    <row r="136" spans="1:12" x14ac:dyDescent="0.25">
      <c r="A136" s="71" t="s">
        <v>132</v>
      </c>
      <c r="B136" s="71" t="s">
        <v>707</v>
      </c>
      <c r="C136" s="71">
        <v>0</v>
      </c>
      <c r="D136" s="71" t="s">
        <v>572</v>
      </c>
      <c r="E136" s="71">
        <v>119.41459999999999</v>
      </c>
      <c r="F136" s="71" t="s">
        <v>573</v>
      </c>
      <c r="G136" s="71">
        <v>93.857699999999994</v>
      </c>
      <c r="H136" s="71" t="s">
        <v>572</v>
      </c>
      <c r="I136" s="71">
        <v>119.41459999999999</v>
      </c>
      <c r="J136" s="71">
        <v>0</v>
      </c>
      <c r="K136" s="71">
        <v>119.41459999999999</v>
      </c>
      <c r="L136" t="s">
        <v>572</v>
      </c>
    </row>
    <row r="137" spans="1:12" x14ac:dyDescent="0.25">
      <c r="A137" s="71" t="s">
        <v>133</v>
      </c>
      <c r="B137" s="71" t="s">
        <v>708</v>
      </c>
      <c r="C137" s="71">
        <v>0</v>
      </c>
      <c r="D137" s="71" t="s">
        <v>572</v>
      </c>
      <c r="E137" s="71">
        <v>455.07299999999998</v>
      </c>
      <c r="F137" s="71" t="s">
        <v>572</v>
      </c>
      <c r="G137" s="71">
        <v>473.7276</v>
      </c>
      <c r="H137" s="71" t="s">
        <v>573</v>
      </c>
      <c r="I137" s="71">
        <v>468.96899999999999</v>
      </c>
      <c r="J137" s="71">
        <v>4.3723000000000001</v>
      </c>
      <c r="K137" s="71">
        <v>473.34129999999999</v>
      </c>
      <c r="L137" t="s">
        <v>572</v>
      </c>
    </row>
    <row r="138" spans="1:12" x14ac:dyDescent="0.25">
      <c r="A138" s="71" t="s">
        <v>134</v>
      </c>
      <c r="B138" s="71" t="s">
        <v>709</v>
      </c>
      <c r="C138" s="71">
        <v>0</v>
      </c>
      <c r="D138" s="71" t="s">
        <v>572</v>
      </c>
      <c r="E138" s="71">
        <v>163.1318</v>
      </c>
      <c r="F138" s="71" t="s">
        <v>573</v>
      </c>
      <c r="G138" s="71">
        <v>155.69589999999999</v>
      </c>
      <c r="H138" s="71" t="s">
        <v>572</v>
      </c>
      <c r="I138" s="71">
        <v>163.1318</v>
      </c>
      <c r="J138" s="71">
        <v>0</v>
      </c>
      <c r="K138" s="71">
        <v>163.1318</v>
      </c>
      <c r="L138" t="s">
        <v>572</v>
      </c>
    </row>
    <row r="139" spans="1:12" x14ac:dyDescent="0.25">
      <c r="A139" s="71" t="s">
        <v>135</v>
      </c>
      <c r="B139" s="71" t="s">
        <v>710</v>
      </c>
      <c r="C139" s="71">
        <v>0</v>
      </c>
      <c r="D139" s="71" t="s">
        <v>572</v>
      </c>
      <c r="E139" s="71">
        <v>234.11320000000001</v>
      </c>
      <c r="F139" s="71" t="s">
        <v>572</v>
      </c>
      <c r="G139" s="71">
        <v>238.99959999999999</v>
      </c>
      <c r="H139" s="71" t="s">
        <v>573</v>
      </c>
      <c r="I139" s="71">
        <v>238.99959999999999</v>
      </c>
      <c r="J139" s="71">
        <v>0</v>
      </c>
      <c r="K139" s="71">
        <v>238.99959999999999</v>
      </c>
      <c r="L139" t="s">
        <v>572</v>
      </c>
    </row>
    <row r="140" spans="1:12" x14ac:dyDescent="0.25">
      <c r="A140" s="71" t="s">
        <v>136</v>
      </c>
      <c r="B140" s="71" t="s">
        <v>711</v>
      </c>
      <c r="C140" s="71">
        <v>0</v>
      </c>
      <c r="D140" s="71" t="s">
        <v>572</v>
      </c>
      <c r="E140" s="73">
        <v>1153.9160999999999</v>
      </c>
      <c r="F140" s="71" t="s">
        <v>573</v>
      </c>
      <c r="G140" s="73">
        <v>1137.3859</v>
      </c>
      <c r="H140" s="71" t="s">
        <v>572</v>
      </c>
      <c r="I140" s="73">
        <v>1130.6437000000001</v>
      </c>
      <c r="J140" s="71">
        <v>18.267299999999999</v>
      </c>
      <c r="K140" s="73">
        <v>1148.9110000000001</v>
      </c>
      <c r="L140" t="s">
        <v>572</v>
      </c>
    </row>
    <row r="141" spans="1:12" x14ac:dyDescent="0.25">
      <c r="A141" s="71" t="s">
        <v>510</v>
      </c>
      <c r="B141" s="71" t="s">
        <v>712</v>
      </c>
      <c r="C141" s="71">
        <v>0</v>
      </c>
      <c r="D141" s="71" t="s">
        <v>572</v>
      </c>
      <c r="E141" s="71">
        <v>207.14830000000001</v>
      </c>
      <c r="F141" s="71" t="s">
        <v>572</v>
      </c>
      <c r="G141" s="71">
        <v>208.3314</v>
      </c>
      <c r="H141" s="71" t="s">
        <v>573</v>
      </c>
      <c r="I141" s="71">
        <v>208.3314</v>
      </c>
      <c r="J141" s="71">
        <v>0</v>
      </c>
      <c r="K141" s="71">
        <v>208.3314</v>
      </c>
      <c r="L141" t="s">
        <v>572</v>
      </c>
    </row>
    <row r="142" spans="1:12" x14ac:dyDescent="0.25">
      <c r="A142" s="71" t="s">
        <v>511</v>
      </c>
      <c r="B142" s="71" t="s">
        <v>713</v>
      </c>
      <c r="C142" s="71">
        <v>0</v>
      </c>
      <c r="D142" s="71" t="s">
        <v>572</v>
      </c>
      <c r="E142" s="71">
        <v>226.91319999999999</v>
      </c>
      <c r="F142" s="71" t="s">
        <v>573</v>
      </c>
      <c r="G142" s="71">
        <v>224.7372</v>
      </c>
      <c r="H142" s="71" t="s">
        <v>572</v>
      </c>
      <c r="I142" s="71">
        <v>226.91319999999999</v>
      </c>
      <c r="J142" s="71">
        <v>0</v>
      </c>
      <c r="K142" s="71">
        <v>226.91319999999999</v>
      </c>
      <c r="L142" t="s">
        <v>572</v>
      </c>
    </row>
    <row r="143" spans="1:12" x14ac:dyDescent="0.25">
      <c r="A143" s="71" t="s">
        <v>512</v>
      </c>
      <c r="B143" s="71" t="s">
        <v>714</v>
      </c>
      <c r="C143" s="71">
        <v>0</v>
      </c>
      <c r="D143" s="71" t="s">
        <v>572</v>
      </c>
      <c r="E143" s="71">
        <v>358.78070000000002</v>
      </c>
      <c r="F143" s="71" t="s">
        <v>573</v>
      </c>
      <c r="G143" s="71">
        <v>356.84379999999999</v>
      </c>
      <c r="H143" s="71" t="s">
        <v>572</v>
      </c>
      <c r="I143" s="71">
        <v>358.78070000000002</v>
      </c>
      <c r="J143" s="71">
        <v>0</v>
      </c>
      <c r="K143" s="71">
        <v>358.78070000000002</v>
      </c>
      <c r="L143" t="s">
        <v>572</v>
      </c>
    </row>
    <row r="144" spans="1:12" x14ac:dyDescent="0.25">
      <c r="A144" s="71" t="s">
        <v>513</v>
      </c>
      <c r="B144" s="71" t="s">
        <v>715</v>
      </c>
      <c r="C144" s="71">
        <v>0</v>
      </c>
      <c r="D144" s="71" t="s">
        <v>572</v>
      </c>
      <c r="E144" s="71">
        <v>240.1832</v>
      </c>
      <c r="F144" s="71" t="s">
        <v>572</v>
      </c>
      <c r="G144" s="71">
        <v>247.00049999999999</v>
      </c>
      <c r="H144" s="71" t="s">
        <v>573</v>
      </c>
      <c r="I144" s="71">
        <v>247.00049999999999</v>
      </c>
      <c r="J144" s="71">
        <v>0</v>
      </c>
      <c r="K144" s="71">
        <v>247.00049999999999</v>
      </c>
      <c r="L144" t="s">
        <v>572</v>
      </c>
    </row>
    <row r="145" spans="1:12" x14ac:dyDescent="0.25">
      <c r="A145" s="71" t="s">
        <v>514</v>
      </c>
      <c r="B145" s="71" t="s">
        <v>716</v>
      </c>
      <c r="C145" s="71">
        <v>0</v>
      </c>
      <c r="D145" s="71" t="s">
        <v>572</v>
      </c>
      <c r="E145" s="71">
        <v>123.14490000000001</v>
      </c>
      <c r="F145" s="71" t="s">
        <v>573</v>
      </c>
      <c r="G145" s="71">
        <v>118.1639</v>
      </c>
      <c r="H145" s="71" t="s">
        <v>572</v>
      </c>
      <c r="I145" s="71">
        <v>123.14490000000001</v>
      </c>
      <c r="J145" s="71">
        <v>4.9611000000000001</v>
      </c>
      <c r="K145" s="71">
        <v>128.10599999999999</v>
      </c>
      <c r="L145" t="s">
        <v>572</v>
      </c>
    </row>
    <row r="146" spans="1:12" x14ac:dyDescent="0.25">
      <c r="A146" s="71" t="s">
        <v>515</v>
      </c>
      <c r="B146" s="71" t="s">
        <v>717</v>
      </c>
      <c r="C146" s="71">
        <v>0</v>
      </c>
      <c r="D146" s="71" t="s">
        <v>572</v>
      </c>
      <c r="E146" s="71">
        <v>117.8402</v>
      </c>
      <c r="F146" s="71" t="s">
        <v>572</v>
      </c>
      <c r="G146" s="71">
        <v>116.7846</v>
      </c>
      <c r="H146" s="71" t="s">
        <v>573</v>
      </c>
      <c r="I146" s="71">
        <v>107.6666</v>
      </c>
      <c r="J146" s="71">
        <v>19.980799999999999</v>
      </c>
      <c r="K146" s="71">
        <v>127.6474</v>
      </c>
      <c r="L146" t="s">
        <v>572</v>
      </c>
    </row>
    <row r="147" spans="1:12" x14ac:dyDescent="0.25">
      <c r="A147" s="71" t="s">
        <v>137</v>
      </c>
      <c r="B147" s="71" t="s">
        <v>718</v>
      </c>
      <c r="C147" s="71">
        <v>0</v>
      </c>
      <c r="D147" s="71" t="s">
        <v>572</v>
      </c>
      <c r="E147" s="73">
        <v>1358.8614</v>
      </c>
      <c r="F147" s="71" t="s">
        <v>573</v>
      </c>
      <c r="G147" s="73">
        <v>1293.0138999999999</v>
      </c>
      <c r="H147" s="71" t="s">
        <v>572</v>
      </c>
      <c r="I147" s="73">
        <v>1309.4069999999999</v>
      </c>
      <c r="J147" s="71">
        <v>41.253700000000002</v>
      </c>
      <c r="K147" s="73">
        <v>1350.6606999999999</v>
      </c>
      <c r="L147" t="s">
        <v>572</v>
      </c>
    </row>
    <row r="148" spans="1:12" x14ac:dyDescent="0.25">
      <c r="A148" s="71" t="s">
        <v>138</v>
      </c>
      <c r="B148" s="71" t="s">
        <v>719</v>
      </c>
      <c r="C148" s="71">
        <v>0</v>
      </c>
      <c r="D148" s="71" t="s">
        <v>572</v>
      </c>
      <c r="E148" s="71">
        <v>845.39440000000002</v>
      </c>
      <c r="F148" s="71" t="s">
        <v>573</v>
      </c>
      <c r="G148" s="71">
        <v>828.07780000000002</v>
      </c>
      <c r="H148" s="71" t="s">
        <v>572</v>
      </c>
      <c r="I148" s="71">
        <v>819.05730000000005</v>
      </c>
      <c r="J148" s="71">
        <v>32.213000000000001</v>
      </c>
      <c r="K148" s="71">
        <v>851.27030000000002</v>
      </c>
      <c r="L148" t="s">
        <v>572</v>
      </c>
    </row>
    <row r="149" spans="1:12" x14ac:dyDescent="0.25">
      <c r="A149" s="71" t="s">
        <v>139</v>
      </c>
      <c r="B149" s="71" t="s">
        <v>720</v>
      </c>
      <c r="C149" s="71">
        <v>0</v>
      </c>
      <c r="D149" s="71" t="s">
        <v>572</v>
      </c>
      <c r="E149" s="71">
        <v>559.1087</v>
      </c>
      <c r="F149" s="71" t="s">
        <v>573</v>
      </c>
      <c r="G149" s="71">
        <v>546.84519999999998</v>
      </c>
      <c r="H149" s="71" t="s">
        <v>572</v>
      </c>
      <c r="I149" s="71">
        <v>537.21559999999999</v>
      </c>
      <c r="J149" s="71">
        <v>23.853999999999999</v>
      </c>
      <c r="K149" s="71">
        <v>561.06960000000004</v>
      </c>
      <c r="L149" t="s">
        <v>572</v>
      </c>
    </row>
    <row r="150" spans="1:12" x14ac:dyDescent="0.25">
      <c r="A150" s="71" t="s">
        <v>140</v>
      </c>
      <c r="B150" s="71" t="s">
        <v>721</v>
      </c>
      <c r="C150" s="71">
        <v>0</v>
      </c>
      <c r="D150" s="71" t="s">
        <v>572</v>
      </c>
      <c r="E150" s="71">
        <v>455.19040000000001</v>
      </c>
      <c r="F150" s="71" t="s">
        <v>572</v>
      </c>
      <c r="G150" s="71">
        <v>477.01920000000001</v>
      </c>
      <c r="H150" s="71" t="s">
        <v>573</v>
      </c>
      <c r="I150" s="71">
        <v>462.65859999999998</v>
      </c>
      <c r="J150" s="71">
        <v>14.494400000000001</v>
      </c>
      <c r="K150" s="71">
        <v>477.15300000000002</v>
      </c>
      <c r="L150" t="s">
        <v>572</v>
      </c>
    </row>
    <row r="151" spans="1:12" x14ac:dyDescent="0.25">
      <c r="A151" s="71" t="s">
        <v>141</v>
      </c>
      <c r="B151" s="71" t="s">
        <v>722</v>
      </c>
      <c r="C151" s="71">
        <v>0</v>
      </c>
      <c r="D151" s="71" t="s">
        <v>572</v>
      </c>
      <c r="E151" s="71">
        <v>298.28989999999999</v>
      </c>
      <c r="F151" s="71" t="s">
        <v>572</v>
      </c>
      <c r="G151" s="71">
        <v>319.27359999999999</v>
      </c>
      <c r="H151" s="71" t="s">
        <v>573</v>
      </c>
      <c r="I151" s="71">
        <v>308.77769999999998</v>
      </c>
      <c r="J151" s="71">
        <v>6.8175999999999997</v>
      </c>
      <c r="K151" s="71">
        <v>315.59530000000001</v>
      </c>
      <c r="L151" t="s">
        <v>572</v>
      </c>
    </row>
    <row r="152" spans="1:12" x14ac:dyDescent="0.25">
      <c r="A152" s="71" t="s">
        <v>142</v>
      </c>
      <c r="B152" s="71" t="s">
        <v>723</v>
      </c>
      <c r="C152" s="71">
        <v>0</v>
      </c>
      <c r="D152" s="71" t="s">
        <v>572</v>
      </c>
      <c r="E152" s="71">
        <v>785.23080000000004</v>
      </c>
      <c r="F152" s="71" t="s">
        <v>573</v>
      </c>
      <c r="G152" s="71">
        <v>765.52030000000002</v>
      </c>
      <c r="H152" s="71" t="s">
        <v>572</v>
      </c>
      <c r="I152" s="71">
        <v>768.20410000000004</v>
      </c>
      <c r="J152" s="71">
        <v>18.186299999999999</v>
      </c>
      <c r="K152" s="71">
        <v>786.3904</v>
      </c>
      <c r="L152" t="s">
        <v>572</v>
      </c>
    </row>
    <row r="153" spans="1:12" x14ac:dyDescent="0.25">
      <c r="A153" s="71" t="s">
        <v>143</v>
      </c>
      <c r="B153" s="71" t="s">
        <v>724</v>
      </c>
      <c r="C153" s="71">
        <v>0</v>
      </c>
      <c r="D153" s="71" t="s">
        <v>572</v>
      </c>
      <c r="E153" s="71">
        <v>267.00400000000002</v>
      </c>
      <c r="F153" s="71" t="s">
        <v>573</v>
      </c>
      <c r="G153" s="71">
        <v>252.01</v>
      </c>
      <c r="H153" s="71" t="s">
        <v>572</v>
      </c>
      <c r="I153" s="71">
        <v>267.00400000000002</v>
      </c>
      <c r="J153" s="71">
        <v>0</v>
      </c>
      <c r="K153" s="71">
        <v>267.00400000000002</v>
      </c>
      <c r="L153" t="s">
        <v>572</v>
      </c>
    </row>
    <row r="154" spans="1:12" x14ac:dyDescent="0.25">
      <c r="A154" s="71" t="s">
        <v>144</v>
      </c>
      <c r="B154" s="71" t="s">
        <v>725</v>
      </c>
      <c r="C154" s="71">
        <v>0</v>
      </c>
      <c r="D154" s="71" t="s">
        <v>572</v>
      </c>
      <c r="E154" s="73">
        <v>1941.3742999999999</v>
      </c>
      <c r="F154" s="71" t="s">
        <v>573</v>
      </c>
      <c r="G154" s="73">
        <v>1898.0814</v>
      </c>
      <c r="H154" s="71" t="s">
        <v>572</v>
      </c>
      <c r="I154" s="73">
        <v>1895.6302000000001</v>
      </c>
      <c r="J154" s="71">
        <v>38.674300000000002</v>
      </c>
      <c r="K154" s="73">
        <v>1934.3045</v>
      </c>
      <c r="L154" t="s">
        <v>572</v>
      </c>
    </row>
    <row r="155" spans="1:12" x14ac:dyDescent="0.25">
      <c r="A155" s="71" t="s">
        <v>516</v>
      </c>
      <c r="B155" s="71" t="s">
        <v>726</v>
      </c>
      <c r="C155" s="71">
        <v>0</v>
      </c>
      <c r="D155" s="71" t="s">
        <v>572</v>
      </c>
      <c r="E155" s="71">
        <v>175.41419999999999</v>
      </c>
      <c r="F155" s="71" t="s">
        <v>573</v>
      </c>
      <c r="G155" s="71">
        <v>161.81209999999999</v>
      </c>
      <c r="H155" s="71" t="s">
        <v>572</v>
      </c>
      <c r="I155" s="71">
        <v>175.29060000000001</v>
      </c>
      <c r="J155" s="71">
        <v>0</v>
      </c>
      <c r="K155" s="71">
        <v>175.29060000000001</v>
      </c>
      <c r="L155" t="s">
        <v>572</v>
      </c>
    </row>
    <row r="156" spans="1:12" x14ac:dyDescent="0.25">
      <c r="A156" s="71" t="s">
        <v>145</v>
      </c>
      <c r="B156" s="71" t="s">
        <v>727</v>
      </c>
      <c r="C156" s="71">
        <v>0</v>
      </c>
      <c r="D156" s="71" t="s">
        <v>572</v>
      </c>
      <c r="E156" s="73">
        <v>3059.6525999999999</v>
      </c>
      <c r="F156" s="71" t="s">
        <v>573</v>
      </c>
      <c r="G156" s="73">
        <v>2947.9879999999998</v>
      </c>
      <c r="H156" s="71" t="s">
        <v>572</v>
      </c>
      <c r="I156" s="73">
        <v>2933.7757000000001</v>
      </c>
      <c r="J156" s="71">
        <v>115.5121</v>
      </c>
      <c r="K156" s="73">
        <v>3049.2878000000001</v>
      </c>
      <c r="L156" t="s">
        <v>572</v>
      </c>
    </row>
    <row r="157" spans="1:12" x14ac:dyDescent="0.25">
      <c r="A157" s="71" t="s">
        <v>146</v>
      </c>
      <c r="B157" s="71" t="s">
        <v>728</v>
      </c>
      <c r="C157" s="71">
        <v>0</v>
      </c>
      <c r="D157" s="71" t="s">
        <v>572</v>
      </c>
      <c r="E157" s="73">
        <v>3088.9955</v>
      </c>
      <c r="F157" s="71" t="s">
        <v>573</v>
      </c>
      <c r="G157" s="73">
        <v>3028.6322</v>
      </c>
      <c r="H157" s="71" t="s">
        <v>572</v>
      </c>
      <c r="I157" s="73">
        <v>2966.1949</v>
      </c>
      <c r="J157" s="71">
        <v>143.06530000000001</v>
      </c>
      <c r="K157" s="73">
        <v>3109.2602000000002</v>
      </c>
      <c r="L157" t="s">
        <v>572</v>
      </c>
    </row>
    <row r="158" spans="1:12" x14ac:dyDescent="0.25">
      <c r="A158" s="71" t="s">
        <v>517</v>
      </c>
      <c r="B158" s="71" t="s">
        <v>1235</v>
      </c>
      <c r="C158" s="71">
        <v>0</v>
      </c>
      <c r="D158" s="71" t="s">
        <v>572</v>
      </c>
      <c r="E158" s="71">
        <v>451.68389999999999</v>
      </c>
      <c r="F158" s="71" t="s">
        <v>572</v>
      </c>
      <c r="G158" s="71">
        <v>460.44450000000001</v>
      </c>
      <c r="H158" s="71" t="s">
        <v>573</v>
      </c>
      <c r="I158" s="71">
        <v>433.1764</v>
      </c>
      <c r="J158" s="71">
        <v>23.517600000000002</v>
      </c>
      <c r="K158" s="71">
        <v>456.69400000000002</v>
      </c>
      <c r="L158" t="s">
        <v>572</v>
      </c>
    </row>
    <row r="159" spans="1:12" x14ac:dyDescent="0.25">
      <c r="A159" s="71" t="s">
        <v>518</v>
      </c>
      <c r="B159" s="71" t="s">
        <v>730</v>
      </c>
      <c r="C159" s="71">
        <v>0</v>
      </c>
      <c r="D159" s="71" t="s">
        <v>572</v>
      </c>
      <c r="E159" s="71">
        <v>282.762</v>
      </c>
      <c r="F159" s="71" t="s">
        <v>572</v>
      </c>
      <c r="G159" s="71">
        <v>285.74810000000002</v>
      </c>
      <c r="H159" s="71" t="s">
        <v>573</v>
      </c>
      <c r="I159" s="71">
        <v>271.78370000000001</v>
      </c>
      <c r="J159" s="71">
        <v>11.199299999999999</v>
      </c>
      <c r="K159" s="71">
        <v>282.983</v>
      </c>
      <c r="L159" t="s">
        <v>572</v>
      </c>
    </row>
    <row r="160" spans="1:12" x14ac:dyDescent="0.25">
      <c r="A160" s="71" t="s">
        <v>519</v>
      </c>
      <c r="B160" s="71" t="s">
        <v>731</v>
      </c>
      <c r="C160" s="71">
        <v>0</v>
      </c>
      <c r="D160" s="71" t="s">
        <v>572</v>
      </c>
      <c r="E160" s="71">
        <v>112.2092</v>
      </c>
      <c r="F160" s="71" t="s">
        <v>573</v>
      </c>
      <c r="G160" s="71">
        <v>104.4118</v>
      </c>
      <c r="H160" s="71" t="s">
        <v>572</v>
      </c>
      <c r="I160" s="71">
        <v>112.2092</v>
      </c>
      <c r="J160" s="71">
        <v>0</v>
      </c>
      <c r="K160" s="71">
        <v>112.2092</v>
      </c>
      <c r="L160" t="s">
        <v>572</v>
      </c>
    </row>
    <row r="161" spans="1:12" x14ac:dyDescent="0.25">
      <c r="A161" s="71" t="s">
        <v>147</v>
      </c>
      <c r="B161" s="71" t="s">
        <v>732</v>
      </c>
      <c r="C161" s="71">
        <v>0</v>
      </c>
      <c r="D161" s="71" t="s">
        <v>572</v>
      </c>
      <c r="E161" s="73">
        <v>2054.7348000000002</v>
      </c>
      <c r="F161" s="71" t="s">
        <v>573</v>
      </c>
      <c r="G161" s="73">
        <v>1970.1895999999999</v>
      </c>
      <c r="H161" s="71" t="s">
        <v>572</v>
      </c>
      <c r="I161" s="73">
        <v>1928.2825</v>
      </c>
      <c r="J161" s="71">
        <v>120.7175</v>
      </c>
      <c r="K161" s="73">
        <v>2049</v>
      </c>
      <c r="L161" t="s">
        <v>572</v>
      </c>
    </row>
    <row r="162" spans="1:12" x14ac:dyDescent="0.25">
      <c r="A162" s="71" t="s">
        <v>148</v>
      </c>
      <c r="B162" s="71" t="s">
        <v>1185</v>
      </c>
      <c r="C162" s="71">
        <v>0</v>
      </c>
      <c r="D162" s="71" t="s">
        <v>572</v>
      </c>
      <c r="E162" s="73">
        <v>1856.2771</v>
      </c>
      <c r="F162" s="71" t="s">
        <v>572</v>
      </c>
      <c r="G162" s="73">
        <v>1878.8586</v>
      </c>
      <c r="H162" s="71" t="s">
        <v>573</v>
      </c>
      <c r="I162" s="73">
        <v>1812.9215999999999</v>
      </c>
      <c r="J162" s="71">
        <v>60.482700000000001</v>
      </c>
      <c r="K162" s="73">
        <v>1873.4042999999999</v>
      </c>
      <c r="L162" t="s">
        <v>572</v>
      </c>
    </row>
    <row r="163" spans="1:12" x14ac:dyDescent="0.25">
      <c r="A163" s="71" t="s">
        <v>149</v>
      </c>
      <c r="B163" s="71" t="s">
        <v>734</v>
      </c>
      <c r="C163" s="71">
        <v>0</v>
      </c>
      <c r="D163" s="71" t="s">
        <v>572</v>
      </c>
      <c r="E163" s="71">
        <v>460.60520000000002</v>
      </c>
      <c r="F163" s="71" t="s">
        <v>573</v>
      </c>
      <c r="G163" s="71">
        <v>454.83449999999999</v>
      </c>
      <c r="H163" s="71" t="s">
        <v>572</v>
      </c>
      <c r="I163" s="71">
        <v>434.28129999999999</v>
      </c>
      <c r="J163" s="71">
        <v>22.853200000000001</v>
      </c>
      <c r="K163" s="71">
        <v>457.1345</v>
      </c>
      <c r="L163" t="s">
        <v>572</v>
      </c>
    </row>
    <row r="164" spans="1:12" x14ac:dyDescent="0.25">
      <c r="A164" s="71" t="s">
        <v>150</v>
      </c>
      <c r="B164" s="71" t="s">
        <v>735</v>
      </c>
      <c r="C164" s="71">
        <v>0</v>
      </c>
      <c r="D164" s="71" t="s">
        <v>572</v>
      </c>
      <c r="E164" s="73">
        <v>3385.4593</v>
      </c>
      <c r="F164" s="71" t="s">
        <v>573</v>
      </c>
      <c r="G164" s="73">
        <v>3341.6747999999998</v>
      </c>
      <c r="H164" s="71" t="s">
        <v>572</v>
      </c>
      <c r="I164" s="73">
        <v>3311.9733999999999</v>
      </c>
      <c r="J164" s="71">
        <v>71.558599999999998</v>
      </c>
      <c r="K164" s="73">
        <v>3383.5320000000002</v>
      </c>
      <c r="L164" t="s">
        <v>572</v>
      </c>
    </row>
    <row r="165" spans="1:12" x14ac:dyDescent="0.25">
      <c r="A165" s="71" t="s">
        <v>151</v>
      </c>
      <c r="B165" s="71" t="s">
        <v>736</v>
      </c>
      <c r="C165" s="71">
        <v>0</v>
      </c>
      <c r="D165" s="71" t="s">
        <v>572</v>
      </c>
      <c r="E165" s="73">
        <v>1753.2951</v>
      </c>
      <c r="F165" s="71" t="s">
        <v>573</v>
      </c>
      <c r="G165" s="73">
        <v>1678.5273</v>
      </c>
      <c r="H165" s="71" t="s">
        <v>572</v>
      </c>
      <c r="I165" s="73">
        <v>1691.2007000000001</v>
      </c>
      <c r="J165" s="71">
        <v>49.813499999999998</v>
      </c>
      <c r="K165" s="73">
        <v>1741.0142000000001</v>
      </c>
      <c r="L165" t="s">
        <v>572</v>
      </c>
    </row>
    <row r="166" spans="1:12" x14ac:dyDescent="0.25">
      <c r="A166" s="71" t="s">
        <v>152</v>
      </c>
      <c r="B166" s="71" t="s">
        <v>737</v>
      </c>
      <c r="C166" s="71">
        <v>0</v>
      </c>
      <c r="D166" s="71" t="s">
        <v>572</v>
      </c>
      <c r="E166" s="71">
        <v>804.07320000000004</v>
      </c>
      <c r="F166" s="71" t="s">
        <v>572</v>
      </c>
      <c r="G166" s="71">
        <v>803.43029999999999</v>
      </c>
      <c r="H166" s="71" t="s">
        <v>573</v>
      </c>
      <c r="I166" s="71">
        <v>785.29459999999995</v>
      </c>
      <c r="J166" s="71">
        <v>13.877700000000001</v>
      </c>
      <c r="K166" s="71">
        <v>799.17229999999995</v>
      </c>
      <c r="L166" t="s">
        <v>572</v>
      </c>
    </row>
    <row r="167" spans="1:12" x14ac:dyDescent="0.25">
      <c r="A167" s="71" t="s">
        <v>153</v>
      </c>
      <c r="B167" s="71" t="s">
        <v>738</v>
      </c>
      <c r="C167" s="71">
        <v>0</v>
      </c>
      <c r="D167" s="71" t="s">
        <v>572</v>
      </c>
      <c r="E167" s="71">
        <v>322.09359999999998</v>
      </c>
      <c r="F167" s="71" t="s">
        <v>573</v>
      </c>
      <c r="G167" s="71">
        <v>301.37209999999999</v>
      </c>
      <c r="H167" s="71" t="s">
        <v>572</v>
      </c>
      <c r="I167" s="71">
        <v>322.09359999999998</v>
      </c>
      <c r="J167" s="71">
        <v>0</v>
      </c>
      <c r="K167" s="71">
        <v>322.09359999999998</v>
      </c>
      <c r="L167" t="s">
        <v>572</v>
      </c>
    </row>
    <row r="168" spans="1:12" x14ac:dyDescent="0.25">
      <c r="A168" s="71" t="s">
        <v>154</v>
      </c>
      <c r="B168" s="71" t="s">
        <v>739</v>
      </c>
      <c r="C168" s="71">
        <v>0</v>
      </c>
      <c r="D168" s="71" t="s">
        <v>572</v>
      </c>
      <c r="E168" s="71">
        <v>363.20639999999997</v>
      </c>
      <c r="F168" s="71" t="s">
        <v>572</v>
      </c>
      <c r="G168" s="71">
        <v>368.3691</v>
      </c>
      <c r="H168" s="71" t="s">
        <v>573</v>
      </c>
      <c r="I168" s="71">
        <v>368.3691</v>
      </c>
      <c r="J168" s="71">
        <v>0</v>
      </c>
      <c r="K168" s="71">
        <v>368.3691</v>
      </c>
      <c r="L168" t="s">
        <v>572</v>
      </c>
    </row>
    <row r="169" spans="1:12" x14ac:dyDescent="0.25">
      <c r="A169" s="71" t="s">
        <v>155</v>
      </c>
      <c r="B169" s="71" t="s">
        <v>740</v>
      </c>
      <c r="C169" s="71">
        <v>0</v>
      </c>
      <c r="D169" s="71" t="s">
        <v>572</v>
      </c>
      <c r="E169" s="71">
        <v>452.37119999999999</v>
      </c>
      <c r="F169" s="71" t="s">
        <v>573</v>
      </c>
      <c r="G169" s="71">
        <v>433.08049999999997</v>
      </c>
      <c r="H169" s="71" t="s">
        <v>572</v>
      </c>
      <c r="I169" s="71">
        <v>432.11149999999998</v>
      </c>
      <c r="J169" s="71">
        <v>17.443999999999999</v>
      </c>
      <c r="K169" s="71">
        <v>449.55549999999999</v>
      </c>
      <c r="L169" t="s">
        <v>572</v>
      </c>
    </row>
    <row r="170" spans="1:12" x14ac:dyDescent="0.25">
      <c r="A170" s="71" t="s">
        <v>156</v>
      </c>
      <c r="B170" s="71" t="s">
        <v>741</v>
      </c>
      <c r="C170" s="71">
        <v>0</v>
      </c>
      <c r="D170" s="71" t="s">
        <v>572</v>
      </c>
      <c r="E170" s="73">
        <v>4466.6620999999996</v>
      </c>
      <c r="F170" s="71" t="s">
        <v>573</v>
      </c>
      <c r="G170" s="73">
        <v>4368.7233999999999</v>
      </c>
      <c r="H170" s="71" t="s">
        <v>572</v>
      </c>
      <c r="I170" s="73">
        <v>4343.2304999999997</v>
      </c>
      <c r="J170" s="71">
        <v>114.1223</v>
      </c>
      <c r="K170" s="73">
        <v>4457.3527999999997</v>
      </c>
      <c r="L170" t="s">
        <v>572</v>
      </c>
    </row>
    <row r="171" spans="1:12" x14ac:dyDescent="0.25">
      <c r="A171" s="71" t="s">
        <v>157</v>
      </c>
      <c r="B171" s="71" t="s">
        <v>742</v>
      </c>
      <c r="C171" s="71">
        <v>0</v>
      </c>
      <c r="D171" s="71" t="s">
        <v>572</v>
      </c>
      <c r="E171" s="73">
        <v>5189.0230000000001</v>
      </c>
      <c r="F171" s="71" t="s">
        <v>573</v>
      </c>
      <c r="G171" s="73">
        <v>4948.0610999999999</v>
      </c>
      <c r="H171" s="71" t="s">
        <v>572</v>
      </c>
      <c r="I171" s="73">
        <v>5032.1782000000003</v>
      </c>
      <c r="J171" s="71">
        <v>148.803</v>
      </c>
      <c r="K171" s="73">
        <v>5180.9812000000002</v>
      </c>
      <c r="L171" t="s">
        <v>572</v>
      </c>
    </row>
    <row r="172" spans="1:12" x14ac:dyDescent="0.25">
      <c r="A172" s="71" t="s">
        <v>158</v>
      </c>
      <c r="B172" s="71" t="s">
        <v>743</v>
      </c>
      <c r="C172" s="71">
        <v>778.94179999999994</v>
      </c>
      <c r="D172" s="71" t="s">
        <v>573</v>
      </c>
      <c r="E172" s="71">
        <v>754.52970000000005</v>
      </c>
      <c r="F172" s="71" t="s">
        <v>572</v>
      </c>
      <c r="G172" s="71">
        <v>701.4864</v>
      </c>
      <c r="H172" s="71" t="s">
        <v>572</v>
      </c>
      <c r="I172" s="71">
        <v>755.7713</v>
      </c>
      <c r="J172" s="71">
        <v>23.170500000000001</v>
      </c>
      <c r="K172" s="71">
        <v>778.94179999999994</v>
      </c>
      <c r="L172" t="s">
        <v>572</v>
      </c>
    </row>
    <row r="173" spans="1:12" x14ac:dyDescent="0.25">
      <c r="A173" s="71" t="s">
        <v>159</v>
      </c>
      <c r="B173" s="71" t="s">
        <v>744</v>
      </c>
      <c r="C173" s="71">
        <v>0</v>
      </c>
      <c r="D173" s="71" t="s">
        <v>572</v>
      </c>
      <c r="E173" s="71">
        <v>285.62560000000002</v>
      </c>
      <c r="F173" s="71" t="s">
        <v>573</v>
      </c>
      <c r="G173" s="71">
        <v>271.96749999999997</v>
      </c>
      <c r="H173" s="71" t="s">
        <v>572</v>
      </c>
      <c r="I173" s="71">
        <v>285.62560000000002</v>
      </c>
      <c r="J173" s="71">
        <v>0</v>
      </c>
      <c r="K173" s="71">
        <v>285.62560000000002</v>
      </c>
      <c r="L173" t="s">
        <v>572</v>
      </c>
    </row>
    <row r="174" spans="1:12" x14ac:dyDescent="0.25">
      <c r="A174" s="71" t="s">
        <v>160</v>
      </c>
      <c r="B174" s="71" t="s">
        <v>745</v>
      </c>
      <c r="C174" s="71">
        <v>0</v>
      </c>
      <c r="D174" s="71" t="s">
        <v>572</v>
      </c>
      <c r="E174" s="73">
        <v>1351.682</v>
      </c>
      <c r="F174" s="71" t="s">
        <v>573</v>
      </c>
      <c r="G174" s="73">
        <v>1269.8692000000001</v>
      </c>
      <c r="H174" s="71" t="s">
        <v>572</v>
      </c>
      <c r="I174" s="73">
        <v>1335.7184</v>
      </c>
      <c r="J174" s="71">
        <v>13.8644</v>
      </c>
      <c r="K174" s="73">
        <v>1349.5827999999999</v>
      </c>
      <c r="L174" t="s">
        <v>572</v>
      </c>
    </row>
    <row r="175" spans="1:12" x14ac:dyDescent="0.25">
      <c r="A175" s="71" t="s">
        <v>161</v>
      </c>
      <c r="B175" s="71" t="s">
        <v>746</v>
      </c>
      <c r="C175" s="71">
        <v>0</v>
      </c>
      <c r="D175" s="71" t="s">
        <v>572</v>
      </c>
      <c r="E175" s="73">
        <v>2474.5025000000001</v>
      </c>
      <c r="F175" s="71" t="s">
        <v>573</v>
      </c>
      <c r="G175" s="73">
        <v>2345.8906999999999</v>
      </c>
      <c r="H175" s="71" t="s">
        <v>572</v>
      </c>
      <c r="I175" s="73">
        <v>2369.2406999999998</v>
      </c>
      <c r="J175" s="71">
        <v>119.4188</v>
      </c>
      <c r="K175" s="73">
        <v>2488.6595000000002</v>
      </c>
      <c r="L175" t="s">
        <v>572</v>
      </c>
    </row>
    <row r="176" spans="1:12" x14ac:dyDescent="0.25">
      <c r="A176" s="71" t="s">
        <v>162</v>
      </c>
      <c r="B176" s="71" t="s">
        <v>747</v>
      </c>
      <c r="C176" s="71">
        <v>0</v>
      </c>
      <c r="D176" s="71" t="s">
        <v>572</v>
      </c>
      <c r="E176" s="73">
        <v>24623.9427</v>
      </c>
      <c r="F176" s="71" t="s">
        <v>573</v>
      </c>
      <c r="G176" s="73">
        <v>23900.285800000001</v>
      </c>
      <c r="H176" s="71" t="s">
        <v>572</v>
      </c>
      <c r="I176" s="73">
        <v>23438.124199999998</v>
      </c>
      <c r="J176" s="71">
        <v>1069.4949999999999</v>
      </c>
      <c r="K176" s="73">
        <v>24507.619200000001</v>
      </c>
      <c r="L176" t="s">
        <v>572</v>
      </c>
    </row>
    <row r="177" spans="1:12" x14ac:dyDescent="0.25">
      <c r="A177" s="71" t="s">
        <v>163</v>
      </c>
      <c r="B177" s="71" t="s">
        <v>748</v>
      </c>
      <c r="C177" s="71">
        <v>0</v>
      </c>
      <c r="D177" s="71" t="s">
        <v>572</v>
      </c>
      <c r="E177" s="73">
        <v>1273.5207</v>
      </c>
      <c r="F177" s="71" t="s">
        <v>573</v>
      </c>
      <c r="G177" s="73">
        <v>1180.1541</v>
      </c>
      <c r="H177" s="71" t="s">
        <v>572</v>
      </c>
      <c r="I177" s="73">
        <v>1237.6836000000001</v>
      </c>
      <c r="J177" s="71">
        <v>35.508499999999998</v>
      </c>
      <c r="K177" s="73">
        <v>1273.1921</v>
      </c>
      <c r="L177" t="s">
        <v>572</v>
      </c>
    </row>
    <row r="178" spans="1:12" x14ac:dyDescent="0.25">
      <c r="A178" s="71" t="s">
        <v>164</v>
      </c>
      <c r="B178" s="71" t="s">
        <v>1186</v>
      </c>
      <c r="C178" s="71">
        <v>0</v>
      </c>
      <c r="D178" s="71" t="s">
        <v>572</v>
      </c>
      <c r="E178" s="71">
        <v>114.7046</v>
      </c>
      <c r="F178" s="71" t="s">
        <v>572</v>
      </c>
      <c r="G178" s="71">
        <v>119.8468</v>
      </c>
      <c r="H178" s="71" t="s">
        <v>573</v>
      </c>
      <c r="I178" s="71">
        <v>119.8468</v>
      </c>
      <c r="J178" s="71">
        <v>0</v>
      </c>
      <c r="K178" s="71">
        <v>119.8468</v>
      </c>
      <c r="L178" t="s">
        <v>572</v>
      </c>
    </row>
    <row r="179" spans="1:12" x14ac:dyDescent="0.25">
      <c r="A179" s="71" t="s">
        <v>520</v>
      </c>
      <c r="B179" s="71" t="s">
        <v>750</v>
      </c>
      <c r="C179" s="71">
        <v>0</v>
      </c>
      <c r="D179" s="71" t="s">
        <v>572</v>
      </c>
      <c r="E179" s="71">
        <v>45.716900000000003</v>
      </c>
      <c r="F179" s="71" t="s">
        <v>573</v>
      </c>
      <c r="G179" s="71">
        <v>42.846600000000002</v>
      </c>
      <c r="H179" s="71" t="s">
        <v>572</v>
      </c>
      <c r="I179" s="71">
        <v>45.5627</v>
      </c>
      <c r="J179" s="71">
        <v>0</v>
      </c>
      <c r="K179" s="71">
        <v>45.5627</v>
      </c>
      <c r="L179" t="s">
        <v>572</v>
      </c>
    </row>
    <row r="180" spans="1:12" x14ac:dyDescent="0.25">
      <c r="A180" s="71" t="s">
        <v>521</v>
      </c>
      <c r="B180" s="71" t="s">
        <v>751</v>
      </c>
      <c r="C180" s="71">
        <v>0</v>
      </c>
      <c r="D180" s="71" t="s">
        <v>572</v>
      </c>
      <c r="E180" s="71">
        <v>88.493099999999998</v>
      </c>
      <c r="F180" s="71" t="s">
        <v>573</v>
      </c>
      <c r="G180" s="71">
        <v>80.199100000000001</v>
      </c>
      <c r="H180" s="71" t="s">
        <v>572</v>
      </c>
      <c r="I180" s="71">
        <v>87.491799999999998</v>
      </c>
      <c r="J180" s="71">
        <v>0</v>
      </c>
      <c r="K180" s="71">
        <v>87.491799999999998</v>
      </c>
      <c r="L180" t="s">
        <v>572</v>
      </c>
    </row>
    <row r="181" spans="1:12" x14ac:dyDescent="0.25">
      <c r="A181" s="71" t="s">
        <v>522</v>
      </c>
      <c r="B181" s="71" t="s">
        <v>752</v>
      </c>
      <c r="C181" s="71">
        <v>0</v>
      </c>
      <c r="D181" s="71" t="s">
        <v>572</v>
      </c>
      <c r="E181" s="71">
        <v>79.460899999999995</v>
      </c>
      <c r="F181" s="71" t="s">
        <v>573</v>
      </c>
      <c r="G181" s="71">
        <v>73.843699999999998</v>
      </c>
      <c r="H181" s="71" t="s">
        <v>572</v>
      </c>
      <c r="I181" s="71">
        <v>79.145799999999994</v>
      </c>
      <c r="J181" s="71">
        <v>0</v>
      </c>
      <c r="K181" s="71">
        <v>79.145799999999994</v>
      </c>
      <c r="L181" t="s">
        <v>572</v>
      </c>
    </row>
    <row r="182" spans="1:12" x14ac:dyDescent="0.25">
      <c r="A182" s="71" t="s">
        <v>165</v>
      </c>
      <c r="B182" s="71" t="s">
        <v>753</v>
      </c>
      <c r="C182" s="71">
        <v>0</v>
      </c>
      <c r="D182" s="71" t="s">
        <v>572</v>
      </c>
      <c r="E182" s="73">
        <v>1040.5482</v>
      </c>
      <c r="F182" s="71" t="s">
        <v>573</v>
      </c>
      <c r="G182" s="73">
        <v>1045.8210999999999</v>
      </c>
      <c r="H182" s="71" t="s">
        <v>572</v>
      </c>
      <c r="I182" s="73">
        <v>1013.7335</v>
      </c>
      <c r="J182" s="71">
        <v>29.845600000000001</v>
      </c>
      <c r="K182" s="73">
        <v>1043.5790999999999</v>
      </c>
      <c r="L182" t="s">
        <v>572</v>
      </c>
    </row>
    <row r="183" spans="1:12" x14ac:dyDescent="0.25">
      <c r="A183" s="71" t="s">
        <v>166</v>
      </c>
      <c r="B183" s="71" t="s">
        <v>754</v>
      </c>
      <c r="C183" s="71">
        <v>0</v>
      </c>
      <c r="D183" s="71" t="s">
        <v>572</v>
      </c>
      <c r="E183" s="71">
        <v>75.046400000000006</v>
      </c>
      <c r="F183" s="71" t="s">
        <v>573</v>
      </c>
      <c r="G183" s="71">
        <v>73.383899999999997</v>
      </c>
      <c r="H183" s="71" t="s">
        <v>572</v>
      </c>
      <c r="I183" s="71">
        <v>75.046400000000006</v>
      </c>
      <c r="J183" s="71">
        <v>0</v>
      </c>
      <c r="K183" s="71">
        <v>75.046400000000006</v>
      </c>
      <c r="L183" t="s">
        <v>572</v>
      </c>
    </row>
    <row r="184" spans="1:12" x14ac:dyDescent="0.25">
      <c r="A184" s="71" t="s">
        <v>167</v>
      </c>
      <c r="B184" s="71" t="s">
        <v>755</v>
      </c>
      <c r="C184" s="71">
        <v>0</v>
      </c>
      <c r="D184" s="71" t="s">
        <v>572</v>
      </c>
      <c r="E184" s="71">
        <v>765.79510000000005</v>
      </c>
      <c r="F184" s="71" t="s">
        <v>572</v>
      </c>
      <c r="G184" s="71">
        <v>800.33950000000004</v>
      </c>
      <c r="H184" s="71" t="s">
        <v>573</v>
      </c>
      <c r="I184" s="71">
        <v>787.42150000000004</v>
      </c>
      <c r="J184" s="71">
        <v>10.792999999999999</v>
      </c>
      <c r="K184" s="71">
        <v>798.21450000000004</v>
      </c>
      <c r="L184" t="s">
        <v>572</v>
      </c>
    </row>
    <row r="185" spans="1:12" x14ac:dyDescent="0.25">
      <c r="A185" s="71" t="s">
        <v>168</v>
      </c>
      <c r="B185" s="71" t="s">
        <v>756</v>
      </c>
      <c r="C185" s="71">
        <v>0</v>
      </c>
      <c r="D185" s="71" t="s">
        <v>572</v>
      </c>
      <c r="E185" s="71">
        <v>201.49780000000001</v>
      </c>
      <c r="F185" s="71" t="s">
        <v>573</v>
      </c>
      <c r="G185" s="71">
        <v>188.267</v>
      </c>
      <c r="H185" s="71" t="s">
        <v>572</v>
      </c>
      <c r="I185" s="71">
        <v>201.49780000000001</v>
      </c>
      <c r="J185" s="71">
        <v>0</v>
      </c>
      <c r="K185" s="71">
        <v>201.49780000000001</v>
      </c>
      <c r="L185" t="s">
        <v>572</v>
      </c>
    </row>
    <row r="186" spans="1:12" x14ac:dyDescent="0.25">
      <c r="A186" s="71" t="s">
        <v>169</v>
      </c>
      <c r="B186" s="71" t="s">
        <v>757</v>
      </c>
      <c r="C186" s="71">
        <v>0</v>
      </c>
      <c r="D186" s="71" t="s">
        <v>572</v>
      </c>
      <c r="E186" s="71">
        <v>159.50120000000001</v>
      </c>
      <c r="F186" s="71" t="s">
        <v>573</v>
      </c>
      <c r="G186" s="71">
        <v>153.34289999999999</v>
      </c>
      <c r="H186" s="71" t="s">
        <v>572</v>
      </c>
      <c r="I186" s="71">
        <v>156.5069</v>
      </c>
      <c r="J186" s="71">
        <v>0</v>
      </c>
      <c r="K186" s="71">
        <v>156.5069</v>
      </c>
      <c r="L186" t="s">
        <v>572</v>
      </c>
    </row>
    <row r="187" spans="1:12" x14ac:dyDescent="0.25">
      <c r="A187" s="71" t="s">
        <v>170</v>
      </c>
      <c r="B187" s="71" t="s">
        <v>758</v>
      </c>
      <c r="C187" s="71">
        <v>0</v>
      </c>
      <c r="D187" s="71" t="s">
        <v>572</v>
      </c>
      <c r="E187" s="71">
        <v>69.3994</v>
      </c>
      <c r="F187" s="71" t="s">
        <v>572</v>
      </c>
      <c r="G187" s="71">
        <v>75.651399999999995</v>
      </c>
      <c r="H187" s="71" t="s">
        <v>573</v>
      </c>
      <c r="I187" s="71">
        <v>75.651399999999995</v>
      </c>
      <c r="J187" s="71">
        <v>0</v>
      </c>
      <c r="K187" s="71">
        <v>75.651399999999995</v>
      </c>
      <c r="L187" t="s">
        <v>572</v>
      </c>
    </row>
    <row r="188" spans="1:12" x14ac:dyDescent="0.25">
      <c r="A188" s="71" t="s">
        <v>171</v>
      </c>
      <c r="B188" s="71" t="s">
        <v>759</v>
      </c>
      <c r="C188" s="71">
        <v>0</v>
      </c>
      <c r="D188" s="71" t="s">
        <v>572</v>
      </c>
      <c r="E188" s="71">
        <v>736.51469999999995</v>
      </c>
      <c r="F188" s="71" t="s">
        <v>573</v>
      </c>
      <c r="G188" s="71">
        <v>719.64089999999999</v>
      </c>
      <c r="H188" s="71" t="s">
        <v>572</v>
      </c>
      <c r="I188" s="71">
        <v>723.23339999999996</v>
      </c>
      <c r="J188" s="71">
        <v>14.9558</v>
      </c>
      <c r="K188" s="71">
        <v>738.18920000000003</v>
      </c>
      <c r="L188" t="s">
        <v>572</v>
      </c>
    </row>
    <row r="189" spans="1:12" x14ac:dyDescent="0.25">
      <c r="A189" s="71" t="s">
        <v>523</v>
      </c>
      <c r="B189" s="71" t="s">
        <v>760</v>
      </c>
      <c r="C189" s="71">
        <v>0</v>
      </c>
      <c r="D189" s="71" t="s">
        <v>572</v>
      </c>
      <c r="E189" s="71">
        <v>72.286799999999999</v>
      </c>
      <c r="F189" s="71" t="s">
        <v>573</v>
      </c>
      <c r="G189" s="71">
        <v>70.432299999999998</v>
      </c>
      <c r="H189" s="71" t="s">
        <v>572</v>
      </c>
      <c r="I189" s="71">
        <v>72.286799999999999</v>
      </c>
      <c r="J189" s="71">
        <v>0</v>
      </c>
      <c r="K189" s="71">
        <v>72.286799999999999</v>
      </c>
      <c r="L189" t="s">
        <v>572</v>
      </c>
    </row>
    <row r="190" spans="1:12" x14ac:dyDescent="0.25">
      <c r="A190" s="71" t="s">
        <v>172</v>
      </c>
      <c r="B190" s="71" t="s">
        <v>761</v>
      </c>
      <c r="C190" s="71">
        <v>0</v>
      </c>
      <c r="D190" s="71" t="s">
        <v>572</v>
      </c>
      <c r="E190" s="71">
        <v>76.021600000000007</v>
      </c>
      <c r="F190" s="71" t="s">
        <v>572</v>
      </c>
      <c r="G190" s="71">
        <v>86.086600000000004</v>
      </c>
      <c r="H190" s="71" t="s">
        <v>573</v>
      </c>
      <c r="I190" s="71">
        <v>86.086600000000004</v>
      </c>
      <c r="J190" s="71">
        <v>0</v>
      </c>
      <c r="K190" s="71">
        <v>86.086600000000004</v>
      </c>
      <c r="L190" t="s">
        <v>572</v>
      </c>
    </row>
    <row r="191" spans="1:12" x14ac:dyDescent="0.25">
      <c r="A191" s="71" t="s">
        <v>524</v>
      </c>
      <c r="B191" s="71" t="s">
        <v>762</v>
      </c>
      <c r="C191" s="71">
        <v>0</v>
      </c>
      <c r="D191" s="71" t="s">
        <v>572</v>
      </c>
      <c r="E191" s="71">
        <v>118.6015</v>
      </c>
      <c r="F191" s="71" t="s">
        <v>573</v>
      </c>
      <c r="G191" s="71">
        <v>111.7927</v>
      </c>
      <c r="H191" s="71" t="s">
        <v>572</v>
      </c>
      <c r="I191" s="71">
        <v>118.6015</v>
      </c>
      <c r="J191" s="71">
        <v>0</v>
      </c>
      <c r="K191" s="71">
        <v>118.6015</v>
      </c>
      <c r="L191" t="s">
        <v>572</v>
      </c>
    </row>
    <row r="192" spans="1:12" x14ac:dyDescent="0.25">
      <c r="A192" s="71" t="s">
        <v>525</v>
      </c>
      <c r="B192" s="71" t="s">
        <v>763</v>
      </c>
      <c r="C192" s="71">
        <v>0</v>
      </c>
      <c r="D192" s="71" t="s">
        <v>572</v>
      </c>
      <c r="E192" s="71">
        <v>57.802199999999999</v>
      </c>
      <c r="F192" s="71" t="s">
        <v>573</v>
      </c>
      <c r="G192" s="71">
        <v>57.519100000000002</v>
      </c>
      <c r="H192" s="71" t="s">
        <v>572</v>
      </c>
      <c r="I192" s="71">
        <v>57.707799999999999</v>
      </c>
      <c r="J192" s="71">
        <v>0</v>
      </c>
      <c r="K192" s="71">
        <v>57.707799999999999</v>
      </c>
      <c r="L192" t="s">
        <v>572</v>
      </c>
    </row>
    <row r="193" spans="1:12" x14ac:dyDescent="0.25">
      <c r="A193" s="71" t="s">
        <v>173</v>
      </c>
      <c r="B193" s="71" t="s">
        <v>764</v>
      </c>
      <c r="C193" s="71">
        <v>0</v>
      </c>
      <c r="D193" s="71" t="s">
        <v>572</v>
      </c>
      <c r="E193" s="71">
        <v>68.687200000000004</v>
      </c>
      <c r="F193" s="71" t="s">
        <v>572</v>
      </c>
      <c r="G193" s="71">
        <v>72.678700000000006</v>
      </c>
      <c r="H193" s="71" t="s">
        <v>573</v>
      </c>
      <c r="I193" s="71">
        <v>72.678700000000006</v>
      </c>
      <c r="J193" s="71">
        <v>0</v>
      </c>
      <c r="K193" s="71">
        <v>72.678700000000006</v>
      </c>
      <c r="L193" t="s">
        <v>572</v>
      </c>
    </row>
    <row r="194" spans="1:12" x14ac:dyDescent="0.25">
      <c r="A194" s="71" t="s">
        <v>174</v>
      </c>
      <c r="B194" s="71" t="s">
        <v>765</v>
      </c>
      <c r="C194" s="71">
        <v>0</v>
      </c>
      <c r="D194" s="71" t="s">
        <v>572</v>
      </c>
      <c r="E194" s="73">
        <v>1848.1391000000001</v>
      </c>
      <c r="F194" s="71" t="s">
        <v>573</v>
      </c>
      <c r="G194" s="73">
        <v>1756.5956000000001</v>
      </c>
      <c r="H194" s="71" t="s">
        <v>572</v>
      </c>
      <c r="I194" s="73">
        <v>1795.2891999999999</v>
      </c>
      <c r="J194" s="71">
        <v>18.9087</v>
      </c>
      <c r="K194" s="73">
        <v>1814.1978999999999</v>
      </c>
      <c r="L194" t="s">
        <v>572</v>
      </c>
    </row>
    <row r="195" spans="1:12" x14ac:dyDescent="0.25">
      <c r="A195" s="71" t="s">
        <v>175</v>
      </c>
      <c r="B195" s="71" t="s">
        <v>766</v>
      </c>
      <c r="C195" s="71">
        <v>0</v>
      </c>
      <c r="D195" s="71" t="s">
        <v>572</v>
      </c>
      <c r="E195" s="71">
        <v>715.36760000000004</v>
      </c>
      <c r="F195" s="71" t="s">
        <v>573</v>
      </c>
      <c r="G195" s="71">
        <v>693.64559999999994</v>
      </c>
      <c r="H195" s="71" t="s">
        <v>572</v>
      </c>
      <c r="I195" s="71">
        <v>690.30529999999999</v>
      </c>
      <c r="J195" s="71">
        <v>22.357399999999998</v>
      </c>
      <c r="K195" s="71">
        <v>712.66269999999997</v>
      </c>
      <c r="L195" t="s">
        <v>572</v>
      </c>
    </row>
    <row r="196" spans="1:12" x14ac:dyDescent="0.25">
      <c r="A196" s="71" t="s">
        <v>176</v>
      </c>
      <c r="B196" s="71" t="s">
        <v>767</v>
      </c>
      <c r="C196" s="71">
        <v>0</v>
      </c>
      <c r="D196" s="71" t="s">
        <v>572</v>
      </c>
      <c r="E196" s="71">
        <v>255.0883</v>
      </c>
      <c r="F196" s="71" t="s">
        <v>572</v>
      </c>
      <c r="G196" s="71">
        <v>261.59199999999998</v>
      </c>
      <c r="H196" s="71" t="s">
        <v>573</v>
      </c>
      <c r="I196" s="71">
        <v>261.59199999999998</v>
      </c>
      <c r="J196" s="71">
        <v>0</v>
      </c>
      <c r="K196" s="71">
        <v>261.59199999999998</v>
      </c>
      <c r="L196" t="s">
        <v>572</v>
      </c>
    </row>
    <row r="197" spans="1:12" x14ac:dyDescent="0.25">
      <c r="A197" s="71" t="s">
        <v>177</v>
      </c>
      <c r="B197" s="71" t="s">
        <v>768</v>
      </c>
      <c r="C197" s="71">
        <v>0</v>
      </c>
      <c r="D197" s="71" t="s">
        <v>572</v>
      </c>
      <c r="E197" s="71">
        <v>356.0677</v>
      </c>
      <c r="F197" s="71" t="s">
        <v>572</v>
      </c>
      <c r="G197" s="71">
        <v>368.03699999999998</v>
      </c>
      <c r="H197" s="71" t="s">
        <v>573</v>
      </c>
      <c r="I197" s="71">
        <v>368.03699999999998</v>
      </c>
      <c r="J197" s="71">
        <v>0</v>
      </c>
      <c r="K197" s="71">
        <v>368.03699999999998</v>
      </c>
      <c r="L197" t="s">
        <v>572</v>
      </c>
    </row>
    <row r="198" spans="1:12" x14ac:dyDescent="0.25">
      <c r="A198" s="71" t="s">
        <v>178</v>
      </c>
      <c r="B198" s="71" t="s">
        <v>769</v>
      </c>
      <c r="C198" s="71">
        <v>0</v>
      </c>
      <c r="D198" s="71" t="s">
        <v>572</v>
      </c>
      <c r="E198" s="71">
        <v>272.858</v>
      </c>
      <c r="F198" s="71" t="s">
        <v>573</v>
      </c>
      <c r="G198" s="71">
        <v>258.64710000000002</v>
      </c>
      <c r="H198" s="71" t="s">
        <v>572</v>
      </c>
      <c r="I198" s="71">
        <v>272.858</v>
      </c>
      <c r="J198" s="71">
        <v>0</v>
      </c>
      <c r="K198" s="71">
        <v>272.858</v>
      </c>
      <c r="L198" t="s">
        <v>572</v>
      </c>
    </row>
    <row r="199" spans="1:12" x14ac:dyDescent="0.25">
      <c r="A199" s="71" t="s">
        <v>179</v>
      </c>
      <c r="B199" s="71" t="s">
        <v>770</v>
      </c>
      <c r="C199" s="71">
        <v>0</v>
      </c>
      <c r="D199" s="71" t="s">
        <v>572</v>
      </c>
      <c r="E199" s="71">
        <v>64.394800000000004</v>
      </c>
      <c r="F199" s="71" t="s">
        <v>573</v>
      </c>
      <c r="G199" s="71">
        <v>57.380600000000001</v>
      </c>
      <c r="H199" s="71" t="s">
        <v>572</v>
      </c>
      <c r="I199" s="71">
        <v>64.392399999999995</v>
      </c>
      <c r="J199" s="71">
        <v>1.2295</v>
      </c>
      <c r="K199" s="71">
        <v>65.621899999999997</v>
      </c>
      <c r="L199" t="s">
        <v>572</v>
      </c>
    </row>
    <row r="200" spans="1:12" x14ac:dyDescent="0.25">
      <c r="A200" s="71" t="s">
        <v>180</v>
      </c>
      <c r="B200" s="71" t="s">
        <v>771</v>
      </c>
      <c r="C200" s="71">
        <v>0</v>
      </c>
      <c r="D200" s="71" t="s">
        <v>572</v>
      </c>
      <c r="E200" s="71">
        <v>244.76</v>
      </c>
      <c r="F200" s="71" t="s">
        <v>572</v>
      </c>
      <c r="G200" s="71">
        <v>246.58930000000001</v>
      </c>
      <c r="H200" s="71" t="s">
        <v>573</v>
      </c>
      <c r="I200" s="71">
        <v>246.58930000000001</v>
      </c>
      <c r="J200" s="71">
        <v>0</v>
      </c>
      <c r="K200" s="71">
        <v>246.58930000000001</v>
      </c>
      <c r="L200" t="s">
        <v>572</v>
      </c>
    </row>
    <row r="201" spans="1:12" x14ac:dyDescent="0.25">
      <c r="A201" s="71" t="s">
        <v>181</v>
      </c>
      <c r="B201" s="71" t="s">
        <v>772</v>
      </c>
      <c r="C201" s="71">
        <v>0</v>
      </c>
      <c r="D201" s="71" t="s">
        <v>572</v>
      </c>
      <c r="E201" s="71">
        <v>227.02440000000001</v>
      </c>
      <c r="F201" s="71" t="s">
        <v>572</v>
      </c>
      <c r="G201" s="71">
        <v>239.13419999999999</v>
      </c>
      <c r="H201" s="71" t="s">
        <v>573</v>
      </c>
      <c r="I201" s="71">
        <v>239.13419999999999</v>
      </c>
      <c r="J201" s="71">
        <v>0</v>
      </c>
      <c r="K201" s="71">
        <v>239.13419999999999</v>
      </c>
      <c r="L201" t="s">
        <v>572</v>
      </c>
    </row>
    <row r="202" spans="1:12" x14ac:dyDescent="0.25">
      <c r="A202" s="71" t="s">
        <v>182</v>
      </c>
      <c r="B202" s="71" t="s">
        <v>773</v>
      </c>
      <c r="C202" s="71">
        <v>0</v>
      </c>
      <c r="D202" s="71" t="s">
        <v>572</v>
      </c>
      <c r="E202" s="71">
        <v>365.7928</v>
      </c>
      <c r="F202" s="71" t="s">
        <v>572</v>
      </c>
      <c r="G202" s="71">
        <v>370.6918</v>
      </c>
      <c r="H202" s="71" t="s">
        <v>573</v>
      </c>
      <c r="I202" s="71">
        <v>359.04090000000002</v>
      </c>
      <c r="J202" s="71">
        <v>11.349</v>
      </c>
      <c r="K202" s="71">
        <v>370.38990000000001</v>
      </c>
      <c r="L202" t="s">
        <v>572</v>
      </c>
    </row>
    <row r="203" spans="1:12" x14ac:dyDescent="0.25">
      <c r="A203" s="71" t="s">
        <v>183</v>
      </c>
      <c r="B203" s="71" t="s">
        <v>774</v>
      </c>
      <c r="C203" s="71">
        <v>0</v>
      </c>
      <c r="D203" s="71" t="s">
        <v>572</v>
      </c>
      <c r="E203" s="71">
        <v>640.78510000000006</v>
      </c>
      <c r="F203" s="71" t="s">
        <v>573</v>
      </c>
      <c r="G203" s="71">
        <v>618.83280000000002</v>
      </c>
      <c r="H203" s="71" t="s">
        <v>572</v>
      </c>
      <c r="I203" s="71">
        <v>633.96849999999995</v>
      </c>
      <c r="J203" s="71">
        <v>9.5283999999999995</v>
      </c>
      <c r="K203" s="71">
        <v>643.49689999999998</v>
      </c>
      <c r="L203" t="s">
        <v>572</v>
      </c>
    </row>
    <row r="204" spans="1:12" x14ac:dyDescent="0.25">
      <c r="A204" s="71" t="s">
        <v>184</v>
      </c>
      <c r="B204" s="71" t="s">
        <v>775</v>
      </c>
      <c r="C204" s="71">
        <v>0</v>
      </c>
      <c r="D204" s="71" t="s">
        <v>572</v>
      </c>
      <c r="E204" s="71">
        <v>281.01580000000001</v>
      </c>
      <c r="F204" s="71" t="s">
        <v>573</v>
      </c>
      <c r="G204" s="71">
        <v>264.50799999999998</v>
      </c>
      <c r="H204" s="71" t="s">
        <v>572</v>
      </c>
      <c r="I204" s="71">
        <v>281.01580000000001</v>
      </c>
      <c r="J204" s="71">
        <v>0</v>
      </c>
      <c r="K204" s="71">
        <v>281.01580000000001</v>
      </c>
      <c r="L204" t="s">
        <v>572</v>
      </c>
    </row>
    <row r="205" spans="1:12" x14ac:dyDescent="0.25">
      <c r="A205" s="71" t="s">
        <v>526</v>
      </c>
      <c r="B205" s="71" t="s">
        <v>776</v>
      </c>
      <c r="C205" s="71">
        <v>0</v>
      </c>
      <c r="D205" s="71" t="s">
        <v>572</v>
      </c>
      <c r="E205" s="71">
        <v>294.99110000000002</v>
      </c>
      <c r="F205" s="71" t="s">
        <v>573</v>
      </c>
      <c r="G205" s="71">
        <v>279.39170000000001</v>
      </c>
      <c r="H205" s="71" t="s">
        <v>572</v>
      </c>
      <c r="I205" s="71">
        <v>281.74880000000002</v>
      </c>
      <c r="J205" s="71">
        <v>13.2582</v>
      </c>
      <c r="K205" s="71">
        <v>295.00700000000001</v>
      </c>
      <c r="L205" t="s">
        <v>572</v>
      </c>
    </row>
    <row r="206" spans="1:12" x14ac:dyDescent="0.25">
      <c r="A206" s="71" t="s">
        <v>185</v>
      </c>
      <c r="B206" s="71" t="s">
        <v>777</v>
      </c>
      <c r="C206" s="71">
        <v>0</v>
      </c>
      <c r="D206" s="71" t="s">
        <v>572</v>
      </c>
      <c r="E206" s="73">
        <v>1282.2951</v>
      </c>
      <c r="F206" s="71" t="s">
        <v>572</v>
      </c>
      <c r="G206" s="73">
        <v>1295.3941</v>
      </c>
      <c r="H206" s="71" t="s">
        <v>573</v>
      </c>
      <c r="I206" s="73">
        <v>1246.6111000000001</v>
      </c>
      <c r="J206" s="71">
        <v>42.079599999999999</v>
      </c>
      <c r="K206" s="73">
        <v>1288.6907000000001</v>
      </c>
      <c r="L206" t="s">
        <v>572</v>
      </c>
    </row>
    <row r="207" spans="1:12" x14ac:dyDescent="0.25">
      <c r="A207" s="71" t="s">
        <v>186</v>
      </c>
      <c r="B207" s="71" t="s">
        <v>778</v>
      </c>
      <c r="C207" s="71">
        <v>0</v>
      </c>
      <c r="D207" s="71" t="s">
        <v>572</v>
      </c>
      <c r="E207" s="73">
        <v>1156.9382000000001</v>
      </c>
      <c r="F207" s="71" t="s">
        <v>572</v>
      </c>
      <c r="G207" s="73">
        <v>1202.1516999999999</v>
      </c>
      <c r="H207" s="71" t="s">
        <v>573</v>
      </c>
      <c r="I207" s="73">
        <v>1168.1569999999999</v>
      </c>
      <c r="J207" s="71">
        <v>30.870899999999999</v>
      </c>
      <c r="K207" s="73">
        <v>1199.0279</v>
      </c>
      <c r="L207" t="s">
        <v>572</v>
      </c>
    </row>
    <row r="208" spans="1:12" x14ac:dyDescent="0.25">
      <c r="A208" s="71" t="s">
        <v>527</v>
      </c>
      <c r="B208" s="71" t="s">
        <v>779</v>
      </c>
      <c r="C208" s="71">
        <v>0</v>
      </c>
      <c r="D208" s="71" t="s">
        <v>572</v>
      </c>
      <c r="E208" s="71">
        <v>542.86400000000003</v>
      </c>
      <c r="F208" s="71" t="s">
        <v>573</v>
      </c>
      <c r="G208" s="71">
        <v>512.28790000000004</v>
      </c>
      <c r="H208" s="71" t="s">
        <v>572</v>
      </c>
      <c r="I208" s="71">
        <v>526.94820000000004</v>
      </c>
      <c r="J208" s="71">
        <v>17.922999999999998</v>
      </c>
      <c r="K208" s="71">
        <v>544.87120000000004</v>
      </c>
      <c r="L208" t="s">
        <v>572</v>
      </c>
    </row>
    <row r="209" spans="1:12" x14ac:dyDescent="0.25">
      <c r="A209" s="71" t="s">
        <v>187</v>
      </c>
      <c r="B209" s="71" t="s">
        <v>780</v>
      </c>
      <c r="C209" s="71">
        <v>0</v>
      </c>
      <c r="D209" s="71" t="s">
        <v>572</v>
      </c>
      <c r="E209" s="73">
        <v>2320.2413000000001</v>
      </c>
      <c r="F209" s="71" t="s">
        <v>573</v>
      </c>
      <c r="G209" s="73">
        <v>2288.1612</v>
      </c>
      <c r="H209" s="71" t="s">
        <v>572</v>
      </c>
      <c r="I209" s="73">
        <v>2210.9677000000001</v>
      </c>
      <c r="J209" s="71">
        <v>108.69199999999999</v>
      </c>
      <c r="K209" s="73">
        <v>2319.6597000000002</v>
      </c>
      <c r="L209" t="s">
        <v>572</v>
      </c>
    </row>
    <row r="210" spans="1:12" x14ac:dyDescent="0.25">
      <c r="A210" s="71" t="s">
        <v>528</v>
      </c>
      <c r="B210" s="71" t="s">
        <v>781</v>
      </c>
      <c r="C210" s="71">
        <v>0</v>
      </c>
      <c r="D210" s="71" t="s">
        <v>572</v>
      </c>
      <c r="E210" s="71">
        <v>338.98939999999999</v>
      </c>
      <c r="F210" s="71" t="s">
        <v>573</v>
      </c>
      <c r="G210" s="71">
        <v>320.72750000000002</v>
      </c>
      <c r="H210" s="71" t="s">
        <v>572</v>
      </c>
      <c r="I210" s="71">
        <v>338.98939999999999</v>
      </c>
      <c r="J210" s="71">
        <v>14.691700000000001</v>
      </c>
      <c r="K210" s="71">
        <v>353.68110000000001</v>
      </c>
      <c r="L210" t="s">
        <v>572</v>
      </c>
    </row>
    <row r="211" spans="1:12" x14ac:dyDescent="0.25">
      <c r="A211" s="71" t="s">
        <v>529</v>
      </c>
      <c r="B211" s="71" t="s">
        <v>782</v>
      </c>
      <c r="C211" s="71">
        <v>0</v>
      </c>
      <c r="D211" s="71" t="s">
        <v>572</v>
      </c>
      <c r="E211" s="71">
        <v>263.5301</v>
      </c>
      <c r="F211" s="71" t="s">
        <v>573</v>
      </c>
      <c r="G211" s="71">
        <v>257.86829999999998</v>
      </c>
      <c r="H211" s="71" t="s">
        <v>572</v>
      </c>
      <c r="I211" s="71">
        <v>253.44049999999999</v>
      </c>
      <c r="J211" s="71">
        <v>9.3133999999999997</v>
      </c>
      <c r="K211" s="71">
        <v>262.75389999999999</v>
      </c>
      <c r="L211" t="s">
        <v>572</v>
      </c>
    </row>
    <row r="212" spans="1:12" x14ac:dyDescent="0.25">
      <c r="A212" s="71" t="s">
        <v>530</v>
      </c>
      <c r="B212" s="71" t="s">
        <v>783</v>
      </c>
      <c r="C212" s="71">
        <v>0</v>
      </c>
      <c r="D212" s="71" t="s">
        <v>572</v>
      </c>
      <c r="E212" s="71">
        <v>643.05050000000006</v>
      </c>
      <c r="F212" s="71" t="s">
        <v>572</v>
      </c>
      <c r="G212" s="71">
        <v>661.58749999999998</v>
      </c>
      <c r="H212" s="71" t="s">
        <v>573</v>
      </c>
      <c r="I212" s="71">
        <v>643.76919999999996</v>
      </c>
      <c r="J212" s="71">
        <v>10.304</v>
      </c>
      <c r="K212" s="71">
        <v>654.07320000000004</v>
      </c>
      <c r="L212" t="s">
        <v>572</v>
      </c>
    </row>
    <row r="213" spans="1:12" x14ac:dyDescent="0.25">
      <c r="A213" s="71" t="s">
        <v>188</v>
      </c>
      <c r="B213" s="71" t="s">
        <v>784</v>
      </c>
      <c r="C213" s="71">
        <v>0</v>
      </c>
      <c r="D213" s="71" t="s">
        <v>572</v>
      </c>
      <c r="E213" s="71">
        <v>287.27229999999997</v>
      </c>
      <c r="F213" s="71" t="s">
        <v>572</v>
      </c>
      <c r="G213" s="71">
        <v>296.73129999999998</v>
      </c>
      <c r="H213" s="71" t="s">
        <v>573</v>
      </c>
      <c r="I213" s="71">
        <v>296.73129999999998</v>
      </c>
      <c r="J213" s="71">
        <v>0</v>
      </c>
      <c r="K213" s="71">
        <v>296.73129999999998</v>
      </c>
      <c r="L213" t="s">
        <v>572</v>
      </c>
    </row>
    <row r="214" spans="1:12" x14ac:dyDescent="0.25">
      <c r="A214" s="71" t="s">
        <v>189</v>
      </c>
      <c r="B214" s="71" t="s">
        <v>785</v>
      </c>
      <c r="C214" s="71">
        <v>0</v>
      </c>
      <c r="D214" s="71" t="s">
        <v>572</v>
      </c>
      <c r="E214" s="73">
        <v>1019.4541</v>
      </c>
      <c r="F214" s="71" t="s">
        <v>573</v>
      </c>
      <c r="G214" s="71">
        <v>995.20519999999999</v>
      </c>
      <c r="H214" s="71" t="s">
        <v>572</v>
      </c>
      <c r="I214" s="71">
        <v>975.93</v>
      </c>
      <c r="J214" s="71">
        <v>96.344499999999996</v>
      </c>
      <c r="K214" s="71">
        <v>1072.2745</v>
      </c>
      <c r="L214" t="s">
        <v>572</v>
      </c>
    </row>
    <row r="215" spans="1:12" x14ac:dyDescent="0.25">
      <c r="A215" s="71" t="s">
        <v>531</v>
      </c>
      <c r="B215" s="71" t="s">
        <v>786</v>
      </c>
      <c r="C215" s="71">
        <v>0</v>
      </c>
      <c r="D215" s="71" t="s">
        <v>572</v>
      </c>
      <c r="E215" s="71">
        <v>133.45320000000001</v>
      </c>
      <c r="F215" s="71" t="s">
        <v>572</v>
      </c>
      <c r="G215" s="71">
        <v>143.6823</v>
      </c>
      <c r="H215" s="71" t="s">
        <v>573</v>
      </c>
      <c r="I215" s="71">
        <v>140.79920000000001</v>
      </c>
      <c r="J215" s="71">
        <v>6.13E-2</v>
      </c>
      <c r="K215" s="71">
        <v>140.8605</v>
      </c>
      <c r="L215" t="s">
        <v>572</v>
      </c>
    </row>
    <row r="216" spans="1:12" x14ac:dyDescent="0.25">
      <c r="A216" s="71" t="s">
        <v>190</v>
      </c>
      <c r="B216" s="71" t="s">
        <v>787</v>
      </c>
      <c r="C216" s="71">
        <v>0</v>
      </c>
      <c r="D216" s="71" t="s">
        <v>572</v>
      </c>
      <c r="E216" s="71">
        <v>348.34129999999999</v>
      </c>
      <c r="F216" s="71" t="s">
        <v>572</v>
      </c>
      <c r="G216" s="71">
        <v>380.27179999999998</v>
      </c>
      <c r="H216" s="71" t="s">
        <v>573</v>
      </c>
      <c r="I216" s="71">
        <v>380.27179999999998</v>
      </c>
      <c r="J216" s="71">
        <v>0.96560000000000001</v>
      </c>
      <c r="K216" s="71">
        <v>381.23739999999998</v>
      </c>
      <c r="L216" t="s">
        <v>572</v>
      </c>
    </row>
    <row r="217" spans="1:12" x14ac:dyDescent="0.25">
      <c r="A217" s="71" t="s">
        <v>191</v>
      </c>
      <c r="B217" s="71" t="s">
        <v>788</v>
      </c>
      <c r="C217" s="71">
        <v>0</v>
      </c>
      <c r="D217" s="71" t="s">
        <v>572</v>
      </c>
      <c r="E217" s="73">
        <v>4728.4856</v>
      </c>
      <c r="F217" s="71" t="s">
        <v>573</v>
      </c>
      <c r="G217" s="73">
        <v>4597.7883000000002</v>
      </c>
      <c r="H217" s="71" t="s">
        <v>572</v>
      </c>
      <c r="I217" s="73">
        <v>4567.1012000000001</v>
      </c>
      <c r="J217" s="71">
        <v>117.1536</v>
      </c>
      <c r="K217" s="73">
        <v>4684.2547999999997</v>
      </c>
      <c r="L217" t="s">
        <v>572</v>
      </c>
    </row>
    <row r="218" spans="1:12" x14ac:dyDescent="0.25">
      <c r="A218" s="71" t="s">
        <v>192</v>
      </c>
      <c r="B218" s="71" t="s">
        <v>789</v>
      </c>
      <c r="C218" s="71">
        <v>0</v>
      </c>
      <c r="D218" s="71" t="s">
        <v>572</v>
      </c>
      <c r="E218" s="73">
        <v>14360.4738</v>
      </c>
      <c r="F218" s="71" t="s">
        <v>573</v>
      </c>
      <c r="G218" s="73">
        <v>13954.5924</v>
      </c>
      <c r="H218" s="71" t="s">
        <v>572</v>
      </c>
      <c r="I218" s="73">
        <v>14007.652099999999</v>
      </c>
      <c r="J218" s="71">
        <v>352.49779999999998</v>
      </c>
      <c r="K218" s="73">
        <v>14360.1499</v>
      </c>
      <c r="L218" t="s">
        <v>572</v>
      </c>
    </row>
    <row r="219" spans="1:12" x14ac:dyDescent="0.25">
      <c r="A219" s="71" t="s">
        <v>193</v>
      </c>
      <c r="B219" s="71" t="s">
        <v>790</v>
      </c>
      <c r="C219" s="71">
        <v>0</v>
      </c>
      <c r="D219" s="71" t="s">
        <v>572</v>
      </c>
      <c r="E219" s="73">
        <v>4344.9349000000002</v>
      </c>
      <c r="F219" s="71" t="s">
        <v>573</v>
      </c>
      <c r="G219" s="73">
        <v>4204.7341999999999</v>
      </c>
      <c r="H219" s="71" t="s">
        <v>572</v>
      </c>
      <c r="I219" s="73">
        <v>4221.0559000000003</v>
      </c>
      <c r="J219" s="71">
        <v>136.0401</v>
      </c>
      <c r="K219" s="73">
        <v>4357.0959999999995</v>
      </c>
      <c r="L219" t="s">
        <v>572</v>
      </c>
    </row>
    <row r="220" spans="1:12" x14ac:dyDescent="0.25">
      <c r="A220" s="71" t="s">
        <v>194</v>
      </c>
      <c r="B220" s="71" t="s">
        <v>791</v>
      </c>
      <c r="C220" s="71">
        <v>0</v>
      </c>
      <c r="D220" s="71" t="s">
        <v>572</v>
      </c>
      <c r="E220" s="73">
        <v>1891.7916</v>
      </c>
      <c r="F220" s="71" t="s">
        <v>573</v>
      </c>
      <c r="G220" s="73">
        <v>1845.8769</v>
      </c>
      <c r="H220" s="71" t="s">
        <v>572</v>
      </c>
      <c r="I220" s="73">
        <v>1860.0109</v>
      </c>
      <c r="J220" s="71">
        <v>27.986799999999999</v>
      </c>
      <c r="K220" s="73">
        <v>1887.9976999999999</v>
      </c>
      <c r="L220" t="s">
        <v>572</v>
      </c>
    </row>
    <row r="221" spans="1:12" x14ac:dyDescent="0.25">
      <c r="A221" s="71" t="s">
        <v>195</v>
      </c>
      <c r="B221" s="71" t="s">
        <v>792</v>
      </c>
      <c r="C221" s="71">
        <v>0</v>
      </c>
      <c r="D221" s="71" t="s">
        <v>572</v>
      </c>
      <c r="E221" s="73">
        <v>17046.3727</v>
      </c>
      <c r="F221" s="71" t="s">
        <v>573</v>
      </c>
      <c r="G221" s="73">
        <v>16664.9712</v>
      </c>
      <c r="H221" s="71" t="s">
        <v>572</v>
      </c>
      <c r="I221" s="73">
        <v>16581.9028</v>
      </c>
      <c r="J221" s="71">
        <v>438.49829999999997</v>
      </c>
      <c r="K221" s="73">
        <v>17020.401099999999</v>
      </c>
      <c r="L221" t="s">
        <v>572</v>
      </c>
    </row>
    <row r="222" spans="1:12" x14ac:dyDescent="0.25">
      <c r="A222" s="71" t="s">
        <v>196</v>
      </c>
      <c r="B222" s="71" t="s">
        <v>793</v>
      </c>
      <c r="C222" s="71">
        <v>0</v>
      </c>
      <c r="D222" s="71" t="s">
        <v>572</v>
      </c>
      <c r="E222" s="73">
        <v>5661.5411999999997</v>
      </c>
      <c r="F222" s="71" t="s">
        <v>573</v>
      </c>
      <c r="G222" s="73">
        <v>5296.7637999999997</v>
      </c>
      <c r="H222" s="71" t="s">
        <v>572</v>
      </c>
      <c r="I222" s="73">
        <v>5650.7968000000001</v>
      </c>
      <c r="J222" s="71">
        <v>136.00360000000001</v>
      </c>
      <c r="K222" s="73">
        <v>5786.8004000000001</v>
      </c>
      <c r="L222" t="s">
        <v>572</v>
      </c>
    </row>
    <row r="223" spans="1:12" x14ac:dyDescent="0.25">
      <c r="A223" s="71" t="s">
        <v>197</v>
      </c>
      <c r="B223" s="71" t="s">
        <v>794</v>
      </c>
      <c r="C223" s="71">
        <v>0</v>
      </c>
      <c r="D223" s="71" t="s">
        <v>572</v>
      </c>
      <c r="E223" s="73">
        <v>8507.3902999999991</v>
      </c>
      <c r="F223" s="71" t="s">
        <v>573</v>
      </c>
      <c r="G223" s="73">
        <v>8259.9125999999997</v>
      </c>
      <c r="H223" s="71" t="s">
        <v>572</v>
      </c>
      <c r="I223" s="73">
        <v>8214.5352000000003</v>
      </c>
      <c r="J223" s="71">
        <v>289.41219999999998</v>
      </c>
      <c r="K223" s="73">
        <v>8503.9473999999991</v>
      </c>
      <c r="L223" t="s">
        <v>572</v>
      </c>
    </row>
    <row r="224" spans="1:12" x14ac:dyDescent="0.25">
      <c r="A224" s="71" t="s">
        <v>198</v>
      </c>
      <c r="B224" s="71" t="s">
        <v>795</v>
      </c>
      <c r="C224" s="71">
        <v>0</v>
      </c>
      <c r="D224" s="71" t="s">
        <v>572</v>
      </c>
      <c r="E224" s="73">
        <v>3781.7838999999999</v>
      </c>
      <c r="F224" s="71" t="s">
        <v>573</v>
      </c>
      <c r="G224" s="73">
        <v>3759.2062000000001</v>
      </c>
      <c r="H224" s="71" t="s">
        <v>572</v>
      </c>
      <c r="I224" s="73">
        <v>3703.7505999999998</v>
      </c>
      <c r="J224" s="71">
        <v>66.001900000000006</v>
      </c>
      <c r="K224" s="73">
        <v>3769.7525000000001</v>
      </c>
      <c r="L224" t="s">
        <v>572</v>
      </c>
    </row>
    <row r="225" spans="1:12" x14ac:dyDescent="0.25">
      <c r="A225" s="71" t="s">
        <v>199</v>
      </c>
      <c r="B225" s="71" t="s">
        <v>796</v>
      </c>
      <c r="C225" s="71">
        <v>0</v>
      </c>
      <c r="D225" s="71" t="s">
        <v>572</v>
      </c>
      <c r="E225" s="71">
        <v>612.94320000000005</v>
      </c>
      <c r="F225" s="71" t="s">
        <v>572</v>
      </c>
      <c r="G225" s="71">
        <v>648.08040000000005</v>
      </c>
      <c r="H225" s="71" t="s">
        <v>573</v>
      </c>
      <c r="I225" s="71">
        <v>631.34079999999994</v>
      </c>
      <c r="J225" s="71">
        <v>11.0342</v>
      </c>
      <c r="K225" s="71">
        <v>642.375</v>
      </c>
      <c r="L225" t="s">
        <v>572</v>
      </c>
    </row>
    <row r="226" spans="1:12" x14ac:dyDescent="0.25">
      <c r="A226" s="71" t="s">
        <v>200</v>
      </c>
      <c r="B226" s="71" t="s">
        <v>797</v>
      </c>
      <c r="C226" s="71">
        <v>0</v>
      </c>
      <c r="D226" s="71" t="s">
        <v>572</v>
      </c>
      <c r="E226" s="73">
        <v>15435.136200000001</v>
      </c>
      <c r="F226" s="71" t="s">
        <v>573</v>
      </c>
      <c r="G226" s="73">
        <v>14816.882799999999</v>
      </c>
      <c r="H226" s="71" t="s">
        <v>572</v>
      </c>
      <c r="I226" s="73">
        <v>15089.6633</v>
      </c>
      <c r="J226" s="71">
        <v>348.15710000000001</v>
      </c>
      <c r="K226" s="73">
        <v>15437.820400000001</v>
      </c>
      <c r="L226" t="s">
        <v>572</v>
      </c>
    </row>
    <row r="227" spans="1:12" x14ac:dyDescent="0.25">
      <c r="A227" s="71" t="s">
        <v>201</v>
      </c>
      <c r="B227" s="71" t="s">
        <v>798</v>
      </c>
      <c r="C227" s="71">
        <v>0</v>
      </c>
      <c r="D227" s="71" t="s">
        <v>572</v>
      </c>
      <c r="E227" s="73">
        <v>17686.8776</v>
      </c>
      <c r="F227" s="71" t="s">
        <v>573</v>
      </c>
      <c r="G227" s="73">
        <v>16477.610799999999</v>
      </c>
      <c r="H227" s="71" t="s">
        <v>572</v>
      </c>
      <c r="I227" s="73">
        <v>17272.5458</v>
      </c>
      <c r="J227" s="71">
        <v>424.52339999999998</v>
      </c>
      <c r="K227" s="73">
        <v>17697.069200000002</v>
      </c>
      <c r="L227" t="s">
        <v>572</v>
      </c>
    </row>
    <row r="228" spans="1:12" x14ac:dyDescent="0.25">
      <c r="A228" s="71" t="s">
        <v>202</v>
      </c>
      <c r="B228" s="71" t="s">
        <v>799</v>
      </c>
      <c r="C228" s="71">
        <v>0</v>
      </c>
      <c r="D228" s="71" t="s">
        <v>572</v>
      </c>
      <c r="E228" s="73">
        <v>2402.7966999999999</v>
      </c>
      <c r="F228" s="71" t="s">
        <v>572</v>
      </c>
      <c r="G228" s="73">
        <v>2469.0724</v>
      </c>
      <c r="H228" s="71" t="s">
        <v>573</v>
      </c>
      <c r="I228" s="73">
        <v>2449.8966999999998</v>
      </c>
      <c r="J228" s="71">
        <v>17.421600000000002</v>
      </c>
      <c r="K228" s="73">
        <v>2467.3182999999999</v>
      </c>
      <c r="L228" t="s">
        <v>572</v>
      </c>
    </row>
    <row r="229" spans="1:12" x14ac:dyDescent="0.25">
      <c r="A229" s="71" t="s">
        <v>203</v>
      </c>
      <c r="B229" s="71" t="s">
        <v>800</v>
      </c>
      <c r="C229" s="71">
        <v>0</v>
      </c>
      <c r="D229" s="71" t="s">
        <v>572</v>
      </c>
      <c r="E229" s="73">
        <v>1223.1952000000001</v>
      </c>
      <c r="F229" s="71" t="s">
        <v>573</v>
      </c>
      <c r="G229" s="73">
        <v>1177.4744000000001</v>
      </c>
      <c r="H229" s="71" t="s">
        <v>572</v>
      </c>
      <c r="I229" s="73">
        <v>1172.7682</v>
      </c>
      <c r="J229" s="71">
        <v>50.960900000000002</v>
      </c>
      <c r="K229" s="73">
        <v>1223.7291</v>
      </c>
      <c r="L229" t="s">
        <v>572</v>
      </c>
    </row>
    <row r="230" spans="1:12" x14ac:dyDescent="0.25">
      <c r="A230" s="71" t="s">
        <v>204</v>
      </c>
      <c r="B230" s="71" t="s">
        <v>1207</v>
      </c>
      <c r="C230" s="71">
        <v>0</v>
      </c>
      <c r="D230" s="71" t="s">
        <v>572</v>
      </c>
      <c r="E230" s="73">
        <v>2476.2703999999999</v>
      </c>
      <c r="F230" s="71" t="s">
        <v>573</v>
      </c>
      <c r="G230" s="73">
        <v>2365.2118</v>
      </c>
      <c r="H230" s="71" t="s">
        <v>572</v>
      </c>
      <c r="I230" s="73">
        <v>2348.3930999999998</v>
      </c>
      <c r="J230" s="71">
        <v>109.1863</v>
      </c>
      <c r="K230" s="73">
        <v>2457.5794000000001</v>
      </c>
      <c r="L230" t="s">
        <v>572</v>
      </c>
    </row>
    <row r="231" spans="1:12" x14ac:dyDescent="0.25">
      <c r="A231" s="71" t="s">
        <v>205</v>
      </c>
      <c r="B231" s="71" t="s">
        <v>802</v>
      </c>
      <c r="C231" s="71">
        <v>0</v>
      </c>
      <c r="D231" s="71" t="s">
        <v>572</v>
      </c>
      <c r="E231" s="71">
        <v>835.55809999999997</v>
      </c>
      <c r="F231" s="71" t="s">
        <v>572</v>
      </c>
      <c r="G231" s="71">
        <v>833.06479999999999</v>
      </c>
      <c r="H231" s="71" t="s">
        <v>573</v>
      </c>
      <c r="I231" s="71">
        <v>830.3451</v>
      </c>
      <c r="J231" s="71">
        <v>6.1520999999999999</v>
      </c>
      <c r="K231" s="71">
        <v>836.49720000000002</v>
      </c>
      <c r="L231" t="s">
        <v>572</v>
      </c>
    </row>
    <row r="232" spans="1:12" x14ac:dyDescent="0.25">
      <c r="A232" s="71" t="s">
        <v>206</v>
      </c>
      <c r="B232" s="71" t="s">
        <v>1181</v>
      </c>
      <c r="C232" s="71">
        <v>0</v>
      </c>
      <c r="D232" s="71" t="s">
        <v>572</v>
      </c>
      <c r="E232" s="71">
        <v>210.7732</v>
      </c>
      <c r="F232" s="71" t="s">
        <v>572</v>
      </c>
      <c r="G232" s="71">
        <v>204.87639999999999</v>
      </c>
      <c r="H232" s="71" t="s">
        <v>573</v>
      </c>
      <c r="I232" s="71">
        <v>204.87639999999999</v>
      </c>
      <c r="J232" s="71">
        <v>6.8776000000000002</v>
      </c>
      <c r="K232" s="71">
        <v>211.75399999999999</v>
      </c>
      <c r="L232" t="s">
        <v>572</v>
      </c>
    </row>
    <row r="233" spans="1:12" x14ac:dyDescent="0.25">
      <c r="A233" s="71" t="s">
        <v>207</v>
      </c>
      <c r="B233" s="71" t="s">
        <v>804</v>
      </c>
      <c r="C233" s="71">
        <v>0</v>
      </c>
      <c r="D233" s="71" t="s">
        <v>572</v>
      </c>
      <c r="E233" s="71">
        <v>512.64009999999996</v>
      </c>
      <c r="F233" s="71" t="s">
        <v>572</v>
      </c>
      <c r="G233" s="71">
        <v>544.18960000000004</v>
      </c>
      <c r="H233" s="71" t="s">
        <v>573</v>
      </c>
      <c r="I233" s="71">
        <v>522.87969999999996</v>
      </c>
      <c r="J233" s="71">
        <v>18.968900000000001</v>
      </c>
      <c r="K233" s="71">
        <v>541.84860000000003</v>
      </c>
      <c r="L233" t="s">
        <v>572</v>
      </c>
    </row>
    <row r="234" spans="1:12" x14ac:dyDescent="0.25">
      <c r="A234" s="71" t="s">
        <v>208</v>
      </c>
      <c r="B234" s="71" t="s">
        <v>805</v>
      </c>
      <c r="C234" s="71">
        <v>0</v>
      </c>
      <c r="D234" s="71" t="s">
        <v>572</v>
      </c>
      <c r="E234" s="71">
        <v>445.05259999999998</v>
      </c>
      <c r="F234" s="71" t="s">
        <v>573</v>
      </c>
      <c r="G234" s="71">
        <v>428.48360000000002</v>
      </c>
      <c r="H234" s="71" t="s">
        <v>572</v>
      </c>
      <c r="I234" s="71">
        <v>425.61020000000002</v>
      </c>
      <c r="J234" s="71">
        <v>23.085799999999999</v>
      </c>
      <c r="K234" s="71">
        <v>448.69600000000003</v>
      </c>
      <c r="L234" t="s">
        <v>572</v>
      </c>
    </row>
    <row r="235" spans="1:12" x14ac:dyDescent="0.25">
      <c r="A235" s="71" t="s">
        <v>210</v>
      </c>
      <c r="B235" s="71" t="s">
        <v>1208</v>
      </c>
      <c r="C235" s="71">
        <v>0</v>
      </c>
      <c r="D235" s="71" t="s">
        <v>572</v>
      </c>
      <c r="E235" s="71">
        <v>946.60310000000004</v>
      </c>
      <c r="F235" s="71" t="s">
        <v>573</v>
      </c>
      <c r="G235" s="71">
        <v>897.80640000000005</v>
      </c>
      <c r="H235" s="71" t="s">
        <v>572</v>
      </c>
      <c r="I235" s="71">
        <v>935.92409999999995</v>
      </c>
      <c r="J235" s="71">
        <v>11.451700000000001</v>
      </c>
      <c r="K235" s="71">
        <v>947.37580000000003</v>
      </c>
      <c r="L235" t="s">
        <v>572</v>
      </c>
    </row>
    <row r="236" spans="1:12" x14ac:dyDescent="0.25">
      <c r="A236" s="71" t="s">
        <v>211</v>
      </c>
      <c r="B236" s="71" t="s">
        <v>808</v>
      </c>
      <c r="C236" s="71">
        <v>184.3159</v>
      </c>
      <c r="D236" s="71" t="s">
        <v>573</v>
      </c>
      <c r="E236" s="71">
        <v>156.0325</v>
      </c>
      <c r="F236" s="71" t="s">
        <v>572</v>
      </c>
      <c r="G236" s="71">
        <v>147.05179999999999</v>
      </c>
      <c r="H236" s="71" t="s">
        <v>572</v>
      </c>
      <c r="I236" s="71">
        <v>177.30549999999999</v>
      </c>
      <c r="J236" s="71">
        <v>7.0103999999999997</v>
      </c>
      <c r="K236" s="71">
        <v>184.3159</v>
      </c>
      <c r="L236" t="s">
        <v>572</v>
      </c>
    </row>
    <row r="237" spans="1:12" x14ac:dyDescent="0.25">
      <c r="A237" s="71" t="s">
        <v>212</v>
      </c>
      <c r="B237" s="71" t="s">
        <v>809</v>
      </c>
      <c r="C237" s="71">
        <v>1499.3552999999999</v>
      </c>
      <c r="D237" s="71" t="s">
        <v>573</v>
      </c>
      <c r="E237" s="73">
        <v>1459.6996999999999</v>
      </c>
      <c r="F237" s="71" t="s">
        <v>572</v>
      </c>
      <c r="G237" s="73">
        <v>1384.31</v>
      </c>
      <c r="H237" s="71" t="s">
        <v>572</v>
      </c>
      <c r="I237" s="73">
        <v>1407.8239000000001</v>
      </c>
      <c r="J237" s="71">
        <v>91.531400000000005</v>
      </c>
      <c r="K237" s="73">
        <v>1499.3552999999999</v>
      </c>
      <c r="L237" t="s">
        <v>572</v>
      </c>
    </row>
    <row r="238" spans="1:12" x14ac:dyDescent="0.25">
      <c r="A238" s="71" t="s">
        <v>213</v>
      </c>
      <c r="B238" s="71" t="s">
        <v>810</v>
      </c>
      <c r="C238" s="71">
        <v>0</v>
      </c>
      <c r="D238" s="71" t="s">
        <v>572</v>
      </c>
      <c r="E238" s="71">
        <v>520.88340000000005</v>
      </c>
      <c r="F238" s="71" t="s">
        <v>572</v>
      </c>
      <c r="G238" s="71">
        <v>540.94740000000002</v>
      </c>
      <c r="H238" s="71" t="s">
        <v>573</v>
      </c>
      <c r="I238" s="71">
        <v>540.94740000000002</v>
      </c>
      <c r="J238" s="71">
        <v>13.448600000000001</v>
      </c>
      <c r="K238" s="71">
        <v>554.39599999999996</v>
      </c>
      <c r="L238" t="s">
        <v>572</v>
      </c>
    </row>
    <row r="239" spans="1:12" x14ac:dyDescent="0.25">
      <c r="A239" s="71" t="s">
        <v>214</v>
      </c>
      <c r="B239" s="71" t="s">
        <v>1182</v>
      </c>
      <c r="C239" s="71">
        <v>964.98869999999999</v>
      </c>
      <c r="D239" s="71" t="s">
        <v>573</v>
      </c>
      <c r="E239" s="71">
        <v>956.40719999999999</v>
      </c>
      <c r="F239" s="71" t="s">
        <v>572</v>
      </c>
      <c r="G239" s="71">
        <v>813.78579999999999</v>
      </c>
      <c r="H239" s="71" t="s">
        <v>572</v>
      </c>
      <c r="I239" s="71">
        <v>939.06349999999998</v>
      </c>
      <c r="J239" s="71">
        <v>25.9252</v>
      </c>
      <c r="K239" s="71">
        <v>964.98869999999999</v>
      </c>
      <c r="L239" t="s">
        <v>572</v>
      </c>
    </row>
    <row r="240" spans="1:12" x14ac:dyDescent="0.25">
      <c r="A240" s="71" t="s">
        <v>215</v>
      </c>
      <c r="B240" s="71" t="s">
        <v>812</v>
      </c>
      <c r="C240" s="71">
        <v>0</v>
      </c>
      <c r="D240" s="71" t="s">
        <v>572</v>
      </c>
      <c r="E240" s="73">
        <v>1061.6922</v>
      </c>
      <c r="F240" s="71" t="s">
        <v>573</v>
      </c>
      <c r="G240" s="71">
        <v>853.14449999999999</v>
      </c>
      <c r="H240" s="71" t="s">
        <v>572</v>
      </c>
      <c r="I240" s="73">
        <v>1060.6090999999999</v>
      </c>
      <c r="J240" s="71">
        <v>9.5353999999999992</v>
      </c>
      <c r="K240" s="73">
        <v>1070.1445000000001</v>
      </c>
      <c r="L240" t="s">
        <v>572</v>
      </c>
    </row>
    <row r="241" spans="1:12" x14ac:dyDescent="0.25">
      <c r="A241" s="71" t="s">
        <v>217</v>
      </c>
      <c r="B241" s="71" t="s">
        <v>1209</v>
      </c>
      <c r="C241" s="71">
        <v>0</v>
      </c>
      <c r="D241" s="71" t="s">
        <v>572</v>
      </c>
      <c r="E241" s="73">
        <v>2120.6738999999998</v>
      </c>
      <c r="F241" s="71" t="s">
        <v>573</v>
      </c>
      <c r="G241" s="73">
        <v>1995.3154999999999</v>
      </c>
      <c r="H241" s="71" t="s">
        <v>572</v>
      </c>
      <c r="I241" s="73">
        <v>2046.4939999999999</v>
      </c>
      <c r="J241" s="71">
        <v>80.269300000000001</v>
      </c>
      <c r="K241" s="73">
        <v>2126.7633000000001</v>
      </c>
      <c r="L241" t="s">
        <v>572</v>
      </c>
    </row>
    <row r="242" spans="1:12" x14ac:dyDescent="0.25">
      <c r="A242" s="71" t="s">
        <v>218</v>
      </c>
      <c r="B242" s="71" t="s">
        <v>815</v>
      </c>
      <c r="C242" s="71">
        <v>236.87799999999999</v>
      </c>
      <c r="D242" s="71" t="s">
        <v>573</v>
      </c>
      <c r="E242" s="71">
        <v>232.11580000000001</v>
      </c>
      <c r="F242" s="71" t="s">
        <v>572</v>
      </c>
      <c r="G242" s="71">
        <v>208.95099999999999</v>
      </c>
      <c r="H242" s="71" t="s">
        <v>572</v>
      </c>
      <c r="I242" s="71">
        <v>230.27670000000001</v>
      </c>
      <c r="J242" s="71">
        <v>6.6013000000000002</v>
      </c>
      <c r="K242" s="71">
        <v>236.87799999999999</v>
      </c>
      <c r="L242" t="s">
        <v>572</v>
      </c>
    </row>
    <row r="243" spans="1:12" x14ac:dyDescent="0.25">
      <c r="A243" s="71" t="s">
        <v>219</v>
      </c>
      <c r="B243" s="71" t="s">
        <v>816</v>
      </c>
      <c r="C243" s="71">
        <v>1076.7871</v>
      </c>
      <c r="D243" s="71" t="s">
        <v>573</v>
      </c>
      <c r="E243" s="73">
        <v>1043.3188</v>
      </c>
      <c r="F243" s="71" t="s">
        <v>572</v>
      </c>
      <c r="G243" s="71">
        <v>961.13350000000003</v>
      </c>
      <c r="H243" s="71" t="s">
        <v>572</v>
      </c>
      <c r="I243" s="73">
        <v>1076.7871</v>
      </c>
      <c r="J243" s="71">
        <v>0</v>
      </c>
      <c r="K243" s="73">
        <v>1076.7871</v>
      </c>
      <c r="L243" t="s">
        <v>572</v>
      </c>
    </row>
    <row r="244" spans="1:12" x14ac:dyDescent="0.25">
      <c r="A244" s="71" t="s">
        <v>220</v>
      </c>
      <c r="B244" s="71" t="s">
        <v>817</v>
      </c>
      <c r="C244" s="71">
        <v>117.0635</v>
      </c>
      <c r="D244" s="71" t="s">
        <v>572</v>
      </c>
      <c r="E244" s="71">
        <v>114.5686</v>
      </c>
      <c r="F244" s="71" t="s">
        <v>573</v>
      </c>
      <c r="G244" s="71">
        <v>102.20440000000001</v>
      </c>
      <c r="H244" s="71" t="s">
        <v>572</v>
      </c>
      <c r="I244" s="71">
        <v>114.5686</v>
      </c>
      <c r="J244" s="71">
        <v>4.3807</v>
      </c>
      <c r="K244" s="71">
        <v>118.94929999999999</v>
      </c>
      <c r="L244" t="s">
        <v>572</v>
      </c>
    </row>
    <row r="245" spans="1:12" x14ac:dyDescent="0.25">
      <c r="A245" s="71" t="s">
        <v>221</v>
      </c>
      <c r="B245" s="71" t="s">
        <v>1210</v>
      </c>
      <c r="C245" s="71">
        <v>1542.6669999999999</v>
      </c>
      <c r="D245" s="71" t="s">
        <v>573</v>
      </c>
      <c r="E245" s="73">
        <v>1505.9075</v>
      </c>
      <c r="F245" s="71" t="s">
        <v>572</v>
      </c>
      <c r="G245" s="73">
        <v>1379.1045999999999</v>
      </c>
      <c r="H245" s="71" t="s">
        <v>572</v>
      </c>
      <c r="I245" s="73">
        <v>1090.0333000000001</v>
      </c>
      <c r="J245" s="71">
        <v>452.63369999999998</v>
      </c>
      <c r="K245" s="73">
        <v>1542.6669999999999</v>
      </c>
      <c r="L245" t="s">
        <v>572</v>
      </c>
    </row>
    <row r="246" spans="1:12" x14ac:dyDescent="0.25">
      <c r="A246" s="71" t="s">
        <v>222</v>
      </c>
      <c r="B246" s="71" t="s">
        <v>819</v>
      </c>
      <c r="C246" s="71">
        <v>295.26839999999999</v>
      </c>
      <c r="D246" s="71" t="s">
        <v>573</v>
      </c>
      <c r="E246" s="71">
        <v>248.83600000000001</v>
      </c>
      <c r="F246" s="71" t="s">
        <v>572</v>
      </c>
      <c r="G246" s="71">
        <v>275.9708</v>
      </c>
      <c r="H246" s="71" t="s">
        <v>572</v>
      </c>
      <c r="I246" s="71">
        <v>292.7088</v>
      </c>
      <c r="J246" s="71">
        <v>2.5596000000000001</v>
      </c>
      <c r="K246" s="71">
        <v>295.26839999999999</v>
      </c>
      <c r="L246" t="s">
        <v>572</v>
      </c>
    </row>
    <row r="247" spans="1:12" x14ac:dyDescent="0.25">
      <c r="A247" s="71" t="s">
        <v>1165</v>
      </c>
      <c r="B247" s="71" t="s">
        <v>1157</v>
      </c>
      <c r="C247" s="71">
        <v>473.29689999999999</v>
      </c>
      <c r="D247" s="71" t="s">
        <v>573</v>
      </c>
      <c r="E247" s="71">
        <v>458.29129999999998</v>
      </c>
      <c r="F247" s="71" t="s">
        <v>572</v>
      </c>
      <c r="G247" s="71">
        <v>388.33940000000001</v>
      </c>
      <c r="H247" s="71" t="s">
        <v>572</v>
      </c>
      <c r="I247" s="71">
        <v>462.69909999999999</v>
      </c>
      <c r="J247" s="71">
        <v>10.597799999999999</v>
      </c>
      <c r="K247" s="71">
        <v>473.29689999999999</v>
      </c>
      <c r="L247" t="s">
        <v>572</v>
      </c>
    </row>
    <row r="248" spans="1:12" x14ac:dyDescent="0.25">
      <c r="A248" s="71" t="s">
        <v>1223</v>
      </c>
      <c r="B248" s="71" t="s">
        <v>1226</v>
      </c>
      <c r="C248" s="71">
        <v>0</v>
      </c>
      <c r="D248" s="71" t="s">
        <v>572</v>
      </c>
      <c r="E248" s="71">
        <v>130.489</v>
      </c>
      <c r="F248" s="71" t="s">
        <v>572</v>
      </c>
      <c r="G248" s="71">
        <v>184.00569999999999</v>
      </c>
      <c r="H248" s="71" t="s">
        <v>573</v>
      </c>
      <c r="I248" s="71">
        <v>184.00569999999999</v>
      </c>
      <c r="J248" s="71">
        <v>0</v>
      </c>
      <c r="K248" s="71">
        <v>184.00569999999999</v>
      </c>
      <c r="L248" t="s">
        <v>572</v>
      </c>
    </row>
    <row r="249" spans="1:12" x14ac:dyDescent="0.25">
      <c r="A249" s="71" t="s">
        <v>223</v>
      </c>
      <c r="B249" s="71" t="s">
        <v>820</v>
      </c>
      <c r="C249" s="71">
        <v>0</v>
      </c>
      <c r="D249" s="71" t="s">
        <v>572</v>
      </c>
      <c r="E249" s="73">
        <v>3169.1963999999998</v>
      </c>
      <c r="F249" s="71" t="s">
        <v>572</v>
      </c>
      <c r="G249" s="73">
        <v>3179.5196999999998</v>
      </c>
      <c r="H249" s="71" t="s">
        <v>573</v>
      </c>
      <c r="I249" s="73">
        <v>3119.5162999999998</v>
      </c>
      <c r="J249" s="71">
        <v>58.843299999999999</v>
      </c>
      <c r="K249" s="73">
        <v>3178.3595999999998</v>
      </c>
      <c r="L249" t="s">
        <v>572</v>
      </c>
    </row>
    <row r="250" spans="1:12" x14ac:dyDescent="0.25">
      <c r="A250" s="71" t="s">
        <v>532</v>
      </c>
      <c r="B250" s="71" t="s">
        <v>821</v>
      </c>
      <c r="C250" s="71">
        <v>0</v>
      </c>
      <c r="D250" s="71" t="s">
        <v>572</v>
      </c>
      <c r="E250" s="71">
        <v>178.60159999999999</v>
      </c>
      <c r="F250" s="71" t="s">
        <v>573</v>
      </c>
      <c r="G250" s="71">
        <v>166.35300000000001</v>
      </c>
      <c r="H250" s="71" t="s">
        <v>572</v>
      </c>
      <c r="I250" s="71">
        <v>178.40049999999999</v>
      </c>
      <c r="J250" s="71">
        <v>0.25</v>
      </c>
      <c r="K250" s="71">
        <v>178.65049999999999</v>
      </c>
      <c r="L250" t="s">
        <v>572</v>
      </c>
    </row>
    <row r="251" spans="1:12" x14ac:dyDescent="0.25">
      <c r="A251" s="71" t="s">
        <v>224</v>
      </c>
      <c r="B251" s="71" t="s">
        <v>822</v>
      </c>
      <c r="C251" s="71">
        <v>0</v>
      </c>
      <c r="D251" s="71" t="s">
        <v>572</v>
      </c>
      <c r="E251" s="71">
        <v>470.8415</v>
      </c>
      <c r="F251" s="71" t="s">
        <v>573</v>
      </c>
      <c r="G251" s="71">
        <v>462.98750000000001</v>
      </c>
      <c r="H251" s="71" t="s">
        <v>572</v>
      </c>
      <c r="I251" s="71">
        <v>460.14589999999998</v>
      </c>
      <c r="J251" s="71">
        <v>0</v>
      </c>
      <c r="K251" s="71">
        <v>460.14589999999998</v>
      </c>
      <c r="L251" t="s">
        <v>572</v>
      </c>
    </row>
    <row r="252" spans="1:12" x14ac:dyDescent="0.25">
      <c r="A252" s="71" t="s">
        <v>225</v>
      </c>
      <c r="B252" s="71" t="s">
        <v>823</v>
      </c>
      <c r="C252" s="71">
        <v>0</v>
      </c>
      <c r="D252" s="71" t="s">
        <v>572</v>
      </c>
      <c r="E252" s="71">
        <v>777.27070000000003</v>
      </c>
      <c r="F252" s="71" t="s">
        <v>573</v>
      </c>
      <c r="G252" s="71">
        <v>786.94420000000002</v>
      </c>
      <c r="H252" s="71" t="s">
        <v>572</v>
      </c>
      <c r="I252" s="71">
        <v>714.41129999999998</v>
      </c>
      <c r="J252" s="71">
        <v>52.912399999999998</v>
      </c>
      <c r="K252" s="71">
        <v>767.32370000000003</v>
      </c>
      <c r="L252" t="s">
        <v>572</v>
      </c>
    </row>
    <row r="253" spans="1:12" x14ac:dyDescent="0.25">
      <c r="A253" s="71" t="s">
        <v>226</v>
      </c>
      <c r="B253" s="71" t="s">
        <v>824</v>
      </c>
      <c r="C253" s="71">
        <v>0</v>
      </c>
      <c r="D253" s="71" t="s">
        <v>572</v>
      </c>
      <c r="E253" s="73">
        <v>5984.8618999999999</v>
      </c>
      <c r="F253" s="71" t="s">
        <v>573</v>
      </c>
      <c r="G253" s="73">
        <v>5753.4656000000004</v>
      </c>
      <c r="H253" s="71" t="s">
        <v>572</v>
      </c>
      <c r="I253" s="73">
        <v>5833.7772999999997</v>
      </c>
      <c r="J253" s="71">
        <v>147.28110000000001</v>
      </c>
      <c r="K253" s="73">
        <v>5981.0583999999999</v>
      </c>
      <c r="L253" t="s">
        <v>572</v>
      </c>
    </row>
    <row r="254" spans="1:12" x14ac:dyDescent="0.25">
      <c r="A254" s="71" t="s">
        <v>227</v>
      </c>
      <c r="B254" s="71" t="s">
        <v>825</v>
      </c>
      <c r="C254" s="71">
        <v>0</v>
      </c>
      <c r="D254" s="71" t="s">
        <v>572</v>
      </c>
      <c r="E254" s="73">
        <v>4694.2353999999996</v>
      </c>
      <c r="F254" s="71" t="s">
        <v>573</v>
      </c>
      <c r="G254" s="73">
        <v>4488.6589000000004</v>
      </c>
      <c r="H254" s="71" t="s">
        <v>572</v>
      </c>
      <c r="I254" s="73">
        <v>4560.1607000000004</v>
      </c>
      <c r="J254" s="71">
        <v>154.71960000000001</v>
      </c>
      <c r="K254" s="73">
        <v>4714.8802999999998</v>
      </c>
      <c r="L254" t="s">
        <v>572</v>
      </c>
    </row>
    <row r="255" spans="1:12" x14ac:dyDescent="0.25">
      <c r="A255" s="71" t="s">
        <v>228</v>
      </c>
      <c r="B255" s="71" t="s">
        <v>826</v>
      </c>
      <c r="C255" s="71">
        <v>0</v>
      </c>
      <c r="D255" s="71" t="s">
        <v>572</v>
      </c>
      <c r="E255" s="73">
        <v>8448.1674000000003</v>
      </c>
      <c r="F255" s="71" t="s">
        <v>573</v>
      </c>
      <c r="G255" s="73">
        <v>8078.4952000000003</v>
      </c>
      <c r="H255" s="71" t="s">
        <v>572</v>
      </c>
      <c r="I255" s="73">
        <v>8190.2465000000002</v>
      </c>
      <c r="J255" s="71">
        <v>289.45870000000002</v>
      </c>
      <c r="K255" s="73">
        <v>8479.7052000000003</v>
      </c>
      <c r="L255" t="s">
        <v>572</v>
      </c>
    </row>
    <row r="256" spans="1:12" x14ac:dyDescent="0.25">
      <c r="A256" s="71" t="s">
        <v>229</v>
      </c>
      <c r="B256" s="71" t="s">
        <v>827</v>
      </c>
      <c r="C256" s="71">
        <v>0</v>
      </c>
      <c r="D256" s="71" t="s">
        <v>572</v>
      </c>
      <c r="E256" s="73">
        <v>5709.2160999999996</v>
      </c>
      <c r="F256" s="71" t="s">
        <v>573</v>
      </c>
      <c r="G256" s="73">
        <v>5631.4511000000002</v>
      </c>
      <c r="H256" s="71" t="s">
        <v>572</v>
      </c>
      <c r="I256" s="73">
        <v>5495.5078000000003</v>
      </c>
      <c r="J256" s="71">
        <v>180.327</v>
      </c>
      <c r="K256" s="73">
        <v>5675.8347999999996</v>
      </c>
      <c r="L256" t="s">
        <v>572</v>
      </c>
    </row>
    <row r="257" spans="1:12" x14ac:dyDescent="0.25">
      <c r="A257" s="71" t="s">
        <v>230</v>
      </c>
      <c r="B257" s="71" t="s">
        <v>828</v>
      </c>
      <c r="C257" s="71">
        <v>0</v>
      </c>
      <c r="D257" s="71" t="s">
        <v>572</v>
      </c>
      <c r="E257" s="71">
        <v>730.44529999999997</v>
      </c>
      <c r="F257" s="71" t="s">
        <v>573</v>
      </c>
      <c r="G257" s="71">
        <v>701.98810000000003</v>
      </c>
      <c r="H257" s="71" t="s">
        <v>572</v>
      </c>
      <c r="I257" s="71">
        <v>512.94029999999998</v>
      </c>
      <c r="J257" s="71">
        <v>273.0865</v>
      </c>
      <c r="K257" s="71">
        <v>786.02679999999998</v>
      </c>
      <c r="L257" t="s">
        <v>572</v>
      </c>
    </row>
    <row r="258" spans="1:12" x14ac:dyDescent="0.25">
      <c r="A258" s="71" t="s">
        <v>231</v>
      </c>
      <c r="B258" s="71" t="s">
        <v>829</v>
      </c>
      <c r="C258" s="71">
        <v>0</v>
      </c>
      <c r="D258" s="71" t="s">
        <v>572</v>
      </c>
      <c r="E258" s="73">
        <v>3140.7332000000001</v>
      </c>
      <c r="F258" s="71" t="s">
        <v>573</v>
      </c>
      <c r="G258" s="73">
        <v>3139.5273000000002</v>
      </c>
      <c r="H258" s="71" t="s">
        <v>572</v>
      </c>
      <c r="I258" s="73">
        <v>3060.4391999999998</v>
      </c>
      <c r="J258" s="71">
        <v>72.840500000000006</v>
      </c>
      <c r="K258" s="73">
        <v>3133.2797</v>
      </c>
      <c r="L258" t="s">
        <v>572</v>
      </c>
    </row>
    <row r="259" spans="1:12" x14ac:dyDescent="0.25">
      <c r="A259" s="71" t="s">
        <v>232</v>
      </c>
      <c r="B259" s="71" t="s">
        <v>830</v>
      </c>
      <c r="C259" s="71">
        <v>0</v>
      </c>
      <c r="D259" s="71" t="s">
        <v>572</v>
      </c>
      <c r="E259" s="73">
        <v>1618.4973</v>
      </c>
      <c r="F259" s="71" t="s">
        <v>573</v>
      </c>
      <c r="G259" s="73">
        <v>1565.63</v>
      </c>
      <c r="H259" s="71" t="s">
        <v>572</v>
      </c>
      <c r="I259" s="73">
        <v>1554.9209000000001</v>
      </c>
      <c r="J259" s="71">
        <v>63.8001</v>
      </c>
      <c r="K259" s="73">
        <v>1618.721</v>
      </c>
      <c r="L259" t="s">
        <v>572</v>
      </c>
    </row>
    <row r="260" spans="1:12" x14ac:dyDescent="0.25">
      <c r="A260" s="71" t="s">
        <v>233</v>
      </c>
      <c r="B260" s="71" t="s">
        <v>831</v>
      </c>
      <c r="C260" s="71">
        <v>0</v>
      </c>
      <c r="D260" s="71" t="s">
        <v>572</v>
      </c>
      <c r="E260" s="73">
        <v>3355.1269000000002</v>
      </c>
      <c r="F260" s="71" t="s">
        <v>573</v>
      </c>
      <c r="G260" s="73">
        <v>3285.5843</v>
      </c>
      <c r="H260" s="71" t="s">
        <v>572</v>
      </c>
      <c r="I260" s="73">
        <v>3237.4458</v>
      </c>
      <c r="J260" s="71">
        <v>119.27630000000001</v>
      </c>
      <c r="K260" s="73">
        <v>3356.7221</v>
      </c>
      <c r="L260" t="s">
        <v>572</v>
      </c>
    </row>
    <row r="261" spans="1:12" x14ac:dyDescent="0.25">
      <c r="A261" s="71" t="s">
        <v>234</v>
      </c>
      <c r="B261" s="71" t="s">
        <v>832</v>
      </c>
      <c r="C261" s="71">
        <v>0</v>
      </c>
      <c r="D261" s="71" t="s">
        <v>572</v>
      </c>
      <c r="E261" s="71">
        <v>925.63289999999995</v>
      </c>
      <c r="F261" s="71" t="s">
        <v>572</v>
      </c>
      <c r="G261" s="71">
        <v>957.89700000000005</v>
      </c>
      <c r="H261" s="71" t="s">
        <v>573</v>
      </c>
      <c r="I261" s="71">
        <v>942.18</v>
      </c>
      <c r="J261" s="71">
        <v>16.160799999999998</v>
      </c>
      <c r="K261" s="71">
        <v>958.34079999999994</v>
      </c>
      <c r="L261" t="s">
        <v>572</v>
      </c>
    </row>
    <row r="262" spans="1:12" x14ac:dyDescent="0.25">
      <c r="A262" s="71" t="s">
        <v>533</v>
      </c>
      <c r="B262" s="71" t="s">
        <v>833</v>
      </c>
      <c r="C262" s="71">
        <v>0</v>
      </c>
      <c r="D262" s="71" t="s">
        <v>572</v>
      </c>
      <c r="E262" s="71">
        <v>426.7998</v>
      </c>
      <c r="F262" s="71" t="s">
        <v>573</v>
      </c>
      <c r="G262" s="71">
        <v>423.56830000000002</v>
      </c>
      <c r="H262" s="71" t="s">
        <v>572</v>
      </c>
      <c r="I262" s="71">
        <v>426.7998</v>
      </c>
      <c r="J262" s="71">
        <v>0</v>
      </c>
      <c r="K262" s="71">
        <v>426.7998</v>
      </c>
      <c r="L262" t="s">
        <v>572</v>
      </c>
    </row>
    <row r="263" spans="1:12" x14ac:dyDescent="0.25">
      <c r="A263" s="71" t="s">
        <v>235</v>
      </c>
      <c r="B263" s="71" t="s">
        <v>834</v>
      </c>
      <c r="C263" s="71">
        <v>0</v>
      </c>
      <c r="D263" s="71" t="s">
        <v>572</v>
      </c>
      <c r="E263" s="73">
        <v>2840.7336</v>
      </c>
      <c r="F263" s="71" t="s">
        <v>573</v>
      </c>
      <c r="G263" s="73">
        <v>2697.3274999999999</v>
      </c>
      <c r="H263" s="71" t="s">
        <v>572</v>
      </c>
      <c r="I263" s="73">
        <v>2699.4897000000001</v>
      </c>
      <c r="J263" s="71">
        <v>124.5189</v>
      </c>
      <c r="K263" s="73">
        <v>2824.0086000000001</v>
      </c>
      <c r="L263" t="s">
        <v>572</v>
      </c>
    </row>
    <row r="264" spans="1:12" x14ac:dyDescent="0.25">
      <c r="A264" s="71" t="s">
        <v>236</v>
      </c>
      <c r="B264" s="71" t="s">
        <v>1239</v>
      </c>
      <c r="C264" s="71">
        <v>0</v>
      </c>
      <c r="D264" s="71" t="s">
        <v>572</v>
      </c>
      <c r="E264" s="73">
        <v>10440.084500000001</v>
      </c>
      <c r="F264" s="71" t="s">
        <v>573</v>
      </c>
      <c r="G264" s="73">
        <v>10246.1981</v>
      </c>
      <c r="H264" s="71" t="s">
        <v>572</v>
      </c>
      <c r="I264" s="73">
        <v>10172.0576</v>
      </c>
      <c r="J264" s="71">
        <v>281.15839999999997</v>
      </c>
      <c r="K264" s="73">
        <v>10453.216</v>
      </c>
      <c r="L264" t="s">
        <v>572</v>
      </c>
    </row>
    <row r="265" spans="1:12" x14ac:dyDescent="0.25">
      <c r="A265" s="71" t="s">
        <v>237</v>
      </c>
      <c r="B265" s="71" t="s">
        <v>836</v>
      </c>
      <c r="C265" s="71">
        <v>0</v>
      </c>
      <c r="D265" s="71" t="s">
        <v>572</v>
      </c>
      <c r="E265" s="71">
        <v>565.14620000000002</v>
      </c>
      <c r="F265" s="71" t="s">
        <v>573</v>
      </c>
      <c r="G265" s="71">
        <v>545.52419999999995</v>
      </c>
      <c r="H265" s="71" t="s">
        <v>572</v>
      </c>
      <c r="I265" s="71">
        <v>543.12649999999996</v>
      </c>
      <c r="J265" s="71">
        <v>18.4527</v>
      </c>
      <c r="K265" s="71">
        <v>561.57920000000001</v>
      </c>
      <c r="L265" t="s">
        <v>572</v>
      </c>
    </row>
    <row r="266" spans="1:12" x14ac:dyDescent="0.25">
      <c r="A266" s="71" t="s">
        <v>238</v>
      </c>
      <c r="B266" s="71" t="s">
        <v>837</v>
      </c>
      <c r="C266" s="71">
        <v>0</v>
      </c>
      <c r="D266" s="71" t="s">
        <v>572</v>
      </c>
      <c r="E266" s="73">
        <v>2371.1012000000001</v>
      </c>
      <c r="F266" s="71" t="s">
        <v>573</v>
      </c>
      <c r="G266" s="73">
        <v>2326.8710000000001</v>
      </c>
      <c r="H266" s="71" t="s">
        <v>572</v>
      </c>
      <c r="I266" s="73">
        <v>2289.1309000000001</v>
      </c>
      <c r="J266" s="71">
        <v>52.2164</v>
      </c>
      <c r="K266" s="73">
        <v>2341.3472999999999</v>
      </c>
      <c r="L266" t="s">
        <v>572</v>
      </c>
    </row>
    <row r="267" spans="1:12" x14ac:dyDescent="0.25">
      <c r="A267" s="71" t="s">
        <v>239</v>
      </c>
      <c r="B267" s="71" t="s">
        <v>838</v>
      </c>
      <c r="C267" s="71">
        <v>0</v>
      </c>
      <c r="D267" s="71" t="s">
        <v>572</v>
      </c>
      <c r="E267" s="71">
        <v>233.066</v>
      </c>
      <c r="F267" s="71" t="s">
        <v>573</v>
      </c>
      <c r="G267" s="71">
        <v>214.12280000000001</v>
      </c>
      <c r="H267" s="71" t="s">
        <v>572</v>
      </c>
      <c r="I267" s="71">
        <v>233.066</v>
      </c>
      <c r="J267" s="71">
        <v>0</v>
      </c>
      <c r="K267" s="71">
        <v>233.066</v>
      </c>
      <c r="L267" t="s">
        <v>572</v>
      </c>
    </row>
    <row r="268" spans="1:12" x14ac:dyDescent="0.25">
      <c r="A268" s="71" t="s">
        <v>240</v>
      </c>
      <c r="B268" s="71" t="s">
        <v>839</v>
      </c>
      <c r="C268" s="71">
        <v>0</v>
      </c>
      <c r="D268" s="71" t="s">
        <v>572</v>
      </c>
      <c r="E268" s="73">
        <v>1261.922</v>
      </c>
      <c r="F268" s="71" t="s">
        <v>573</v>
      </c>
      <c r="G268" s="73">
        <v>1179.3548000000001</v>
      </c>
      <c r="H268" s="71" t="s">
        <v>572</v>
      </c>
      <c r="I268" s="73">
        <v>1214.509</v>
      </c>
      <c r="J268" s="71">
        <v>52.360500000000002</v>
      </c>
      <c r="K268" s="73">
        <v>1266.8695</v>
      </c>
      <c r="L268" t="s">
        <v>572</v>
      </c>
    </row>
    <row r="269" spans="1:12" x14ac:dyDescent="0.25">
      <c r="A269" s="71" t="s">
        <v>241</v>
      </c>
      <c r="B269" s="71" t="s">
        <v>840</v>
      </c>
      <c r="C269" s="71">
        <v>0</v>
      </c>
      <c r="D269" s="71" t="s">
        <v>572</v>
      </c>
      <c r="E269" s="71">
        <v>137.96340000000001</v>
      </c>
      <c r="F269" s="71" t="s">
        <v>572</v>
      </c>
      <c r="G269" s="71">
        <v>141.072</v>
      </c>
      <c r="H269" s="71" t="s">
        <v>573</v>
      </c>
      <c r="I269" s="71">
        <v>137.44839999999999</v>
      </c>
      <c r="J269" s="71">
        <v>1.9527000000000001</v>
      </c>
      <c r="K269" s="71">
        <v>139.40110000000001</v>
      </c>
      <c r="L269" t="s">
        <v>572</v>
      </c>
    </row>
    <row r="270" spans="1:12" x14ac:dyDescent="0.25">
      <c r="A270" s="71" t="s">
        <v>242</v>
      </c>
      <c r="B270" s="71" t="s">
        <v>841</v>
      </c>
      <c r="C270" s="71">
        <v>0</v>
      </c>
      <c r="D270" s="71" t="s">
        <v>572</v>
      </c>
      <c r="E270" s="71">
        <v>571.38459999999998</v>
      </c>
      <c r="F270" s="71" t="s">
        <v>573</v>
      </c>
      <c r="G270" s="71">
        <v>541.30160000000001</v>
      </c>
      <c r="H270" s="71" t="s">
        <v>572</v>
      </c>
      <c r="I270" s="71">
        <v>558.34900000000005</v>
      </c>
      <c r="J270" s="71">
        <v>13.660500000000001</v>
      </c>
      <c r="K270" s="71">
        <v>572.0095</v>
      </c>
      <c r="L270" t="s">
        <v>572</v>
      </c>
    </row>
    <row r="271" spans="1:12" x14ac:dyDescent="0.25">
      <c r="A271" s="71" t="s">
        <v>243</v>
      </c>
      <c r="B271" s="71" t="s">
        <v>842</v>
      </c>
      <c r="C271" s="71">
        <v>0</v>
      </c>
      <c r="D271" s="71" t="s">
        <v>572</v>
      </c>
      <c r="E271" s="73">
        <v>1346.6814999999999</v>
      </c>
      <c r="F271" s="71" t="s">
        <v>573</v>
      </c>
      <c r="G271" s="73">
        <v>1222.7972</v>
      </c>
      <c r="H271" s="71" t="s">
        <v>572</v>
      </c>
      <c r="I271" s="73">
        <v>1293.0391</v>
      </c>
      <c r="J271" s="71">
        <v>57.343400000000003</v>
      </c>
      <c r="K271" s="73">
        <v>1350.3824999999999</v>
      </c>
      <c r="L271" t="s">
        <v>572</v>
      </c>
    </row>
    <row r="272" spans="1:12" x14ac:dyDescent="0.25">
      <c r="A272" s="71" t="s">
        <v>244</v>
      </c>
      <c r="B272" s="71" t="s">
        <v>843</v>
      </c>
      <c r="C272" s="71">
        <v>0</v>
      </c>
      <c r="D272" s="71" t="s">
        <v>572</v>
      </c>
      <c r="E272" s="71">
        <v>252.4804</v>
      </c>
      <c r="F272" s="71" t="s">
        <v>572</v>
      </c>
      <c r="G272" s="71">
        <v>265.72070000000002</v>
      </c>
      <c r="H272" s="71" t="s">
        <v>573</v>
      </c>
      <c r="I272" s="71">
        <v>265.72070000000002</v>
      </c>
      <c r="J272" s="71">
        <v>0</v>
      </c>
      <c r="K272" s="71">
        <v>265.72070000000002</v>
      </c>
      <c r="L272" t="s">
        <v>572</v>
      </c>
    </row>
    <row r="273" spans="1:12" x14ac:dyDescent="0.25">
      <c r="A273" s="71" t="s">
        <v>245</v>
      </c>
      <c r="B273" s="71" t="s">
        <v>844</v>
      </c>
      <c r="C273" s="71">
        <v>0</v>
      </c>
      <c r="D273" s="71" t="s">
        <v>572</v>
      </c>
      <c r="E273" s="73">
        <v>3465.1779999999999</v>
      </c>
      <c r="F273" s="71" t="s">
        <v>573</v>
      </c>
      <c r="G273" s="73">
        <v>3198.8771999999999</v>
      </c>
      <c r="H273" s="71" t="s">
        <v>572</v>
      </c>
      <c r="I273" s="73">
        <v>3389.2166999999999</v>
      </c>
      <c r="J273" s="71">
        <v>73.8904</v>
      </c>
      <c r="K273" s="73">
        <v>3463.1071000000002</v>
      </c>
      <c r="L273" t="s">
        <v>572</v>
      </c>
    </row>
    <row r="274" spans="1:12" x14ac:dyDescent="0.25">
      <c r="A274" s="71" t="s">
        <v>246</v>
      </c>
      <c r="B274" s="71" t="s">
        <v>845</v>
      </c>
      <c r="C274" s="71">
        <v>0</v>
      </c>
      <c r="D274" s="71" t="s">
        <v>572</v>
      </c>
      <c r="E274" s="71">
        <v>516.51099999999997</v>
      </c>
      <c r="F274" s="71" t="s">
        <v>573</v>
      </c>
      <c r="G274" s="71">
        <v>497.52390000000003</v>
      </c>
      <c r="H274" s="71" t="s">
        <v>572</v>
      </c>
      <c r="I274" s="71">
        <v>490.25369999999998</v>
      </c>
      <c r="J274" s="71">
        <v>23.9209</v>
      </c>
      <c r="K274" s="71">
        <v>514.17460000000005</v>
      </c>
      <c r="L274" t="s">
        <v>572</v>
      </c>
    </row>
    <row r="275" spans="1:12" x14ac:dyDescent="0.25">
      <c r="A275" s="71" t="s">
        <v>247</v>
      </c>
      <c r="B275" s="71" t="s">
        <v>846</v>
      </c>
      <c r="C275" s="71">
        <v>0</v>
      </c>
      <c r="D275" s="71" t="s">
        <v>572</v>
      </c>
      <c r="E275" s="71">
        <v>484.69290000000001</v>
      </c>
      <c r="F275" s="71" t="s">
        <v>573</v>
      </c>
      <c r="G275" s="71">
        <v>454.53919999999999</v>
      </c>
      <c r="H275" s="71" t="s">
        <v>572</v>
      </c>
      <c r="I275" s="71">
        <v>470.78050000000002</v>
      </c>
      <c r="J275" s="71">
        <v>13.1709</v>
      </c>
      <c r="K275" s="71">
        <v>483.95139999999998</v>
      </c>
      <c r="L275" t="s">
        <v>572</v>
      </c>
    </row>
    <row r="276" spans="1:12" x14ac:dyDescent="0.25">
      <c r="A276" s="71" t="s">
        <v>248</v>
      </c>
      <c r="B276" s="71" t="s">
        <v>847</v>
      </c>
      <c r="C276" s="71">
        <v>0</v>
      </c>
      <c r="D276" s="71" t="s">
        <v>572</v>
      </c>
      <c r="E276" s="71">
        <v>760.51480000000004</v>
      </c>
      <c r="F276" s="71" t="s">
        <v>573</v>
      </c>
      <c r="G276" s="71">
        <v>737.85220000000004</v>
      </c>
      <c r="H276" s="71" t="s">
        <v>572</v>
      </c>
      <c r="I276" s="71">
        <v>732.48320000000001</v>
      </c>
      <c r="J276" s="71">
        <v>24.2258</v>
      </c>
      <c r="K276" s="71">
        <v>756.70899999999995</v>
      </c>
      <c r="L276" t="s">
        <v>572</v>
      </c>
    </row>
    <row r="277" spans="1:12" x14ac:dyDescent="0.25">
      <c r="A277" s="71" t="s">
        <v>534</v>
      </c>
      <c r="B277" s="71" t="s">
        <v>848</v>
      </c>
      <c r="C277" s="71">
        <v>0</v>
      </c>
      <c r="D277" s="71" t="s">
        <v>572</v>
      </c>
      <c r="E277" s="71">
        <v>130.9846</v>
      </c>
      <c r="F277" s="71" t="s">
        <v>573</v>
      </c>
      <c r="G277" s="71">
        <v>121.4485</v>
      </c>
      <c r="H277" s="71" t="s">
        <v>572</v>
      </c>
      <c r="I277" s="71">
        <v>130.9846</v>
      </c>
      <c r="J277" s="71">
        <v>0</v>
      </c>
      <c r="K277" s="71">
        <v>130.9846</v>
      </c>
      <c r="L277" t="s">
        <v>572</v>
      </c>
    </row>
    <row r="278" spans="1:12" x14ac:dyDescent="0.25">
      <c r="A278" s="71" t="s">
        <v>249</v>
      </c>
      <c r="B278" s="71" t="s">
        <v>849</v>
      </c>
      <c r="C278" s="71">
        <v>0</v>
      </c>
      <c r="D278" s="71" t="s">
        <v>572</v>
      </c>
      <c r="E278" s="73">
        <v>4426.5533999999998</v>
      </c>
      <c r="F278" s="71" t="s">
        <v>573</v>
      </c>
      <c r="G278" s="73">
        <v>4302.0442999999996</v>
      </c>
      <c r="H278" s="71" t="s">
        <v>572</v>
      </c>
      <c r="I278" s="73">
        <v>4280.2291999999998</v>
      </c>
      <c r="J278" s="71">
        <v>148.13120000000001</v>
      </c>
      <c r="K278" s="73">
        <v>4428.3603999999996</v>
      </c>
      <c r="L278" t="s">
        <v>572</v>
      </c>
    </row>
    <row r="279" spans="1:12" x14ac:dyDescent="0.25">
      <c r="A279" s="71" t="s">
        <v>535</v>
      </c>
      <c r="B279" s="71" t="s">
        <v>850</v>
      </c>
      <c r="C279" s="71">
        <v>0</v>
      </c>
      <c r="D279" s="71" t="s">
        <v>572</v>
      </c>
      <c r="E279" s="71">
        <v>677.41769999999997</v>
      </c>
      <c r="F279" s="71" t="s">
        <v>572</v>
      </c>
      <c r="G279" s="71">
        <v>693.11850000000004</v>
      </c>
      <c r="H279" s="71" t="s">
        <v>573</v>
      </c>
      <c r="I279" s="71">
        <v>667.00810000000001</v>
      </c>
      <c r="J279" s="71">
        <v>16.797799999999999</v>
      </c>
      <c r="K279" s="71">
        <v>683.80589999999995</v>
      </c>
      <c r="L279" t="s">
        <v>572</v>
      </c>
    </row>
    <row r="280" spans="1:12" x14ac:dyDescent="0.25">
      <c r="A280" s="71" t="s">
        <v>250</v>
      </c>
      <c r="B280" s="71" t="s">
        <v>851</v>
      </c>
      <c r="C280" s="71">
        <v>0</v>
      </c>
      <c r="D280" s="71" t="s">
        <v>572</v>
      </c>
      <c r="E280" s="71">
        <v>427.42360000000002</v>
      </c>
      <c r="F280" s="71" t="s">
        <v>573</v>
      </c>
      <c r="G280" s="71">
        <v>420.19900000000001</v>
      </c>
      <c r="H280" s="71" t="s">
        <v>572</v>
      </c>
      <c r="I280" s="71">
        <v>422.76839999999999</v>
      </c>
      <c r="J280" s="71">
        <v>5.7150999999999996</v>
      </c>
      <c r="K280" s="71">
        <v>428.48349999999999</v>
      </c>
      <c r="L280" t="s">
        <v>572</v>
      </c>
    </row>
    <row r="281" spans="1:12" x14ac:dyDescent="0.25">
      <c r="A281" s="71" t="s">
        <v>251</v>
      </c>
      <c r="B281" s="71" t="s">
        <v>852</v>
      </c>
      <c r="C281" s="71">
        <v>0</v>
      </c>
      <c r="D281" s="71" t="s">
        <v>572</v>
      </c>
      <c r="E281" s="71">
        <v>957.21780000000001</v>
      </c>
      <c r="F281" s="71" t="s">
        <v>573</v>
      </c>
      <c r="G281" s="71">
        <v>916.69730000000004</v>
      </c>
      <c r="H281" s="71" t="s">
        <v>572</v>
      </c>
      <c r="I281" s="71">
        <v>924.32479999999998</v>
      </c>
      <c r="J281" s="71">
        <v>23.302399999999999</v>
      </c>
      <c r="K281" s="71">
        <v>947.62720000000002</v>
      </c>
      <c r="L281" t="s">
        <v>572</v>
      </c>
    </row>
    <row r="282" spans="1:12" x14ac:dyDescent="0.25">
      <c r="A282" s="71" t="s">
        <v>252</v>
      </c>
      <c r="B282" s="71" t="s">
        <v>853</v>
      </c>
      <c r="C282" s="71">
        <v>0</v>
      </c>
      <c r="D282" s="71" t="s">
        <v>572</v>
      </c>
      <c r="E282" s="73">
        <v>1993.4121</v>
      </c>
      <c r="F282" s="71" t="s">
        <v>573</v>
      </c>
      <c r="G282" s="73">
        <v>1941.9519</v>
      </c>
      <c r="H282" s="71" t="s">
        <v>572</v>
      </c>
      <c r="I282" s="73">
        <v>1955.7337</v>
      </c>
      <c r="J282" s="71">
        <v>39.469900000000003</v>
      </c>
      <c r="K282" s="73">
        <v>1995.2036000000001</v>
      </c>
      <c r="L282" t="s">
        <v>572</v>
      </c>
    </row>
    <row r="283" spans="1:12" x14ac:dyDescent="0.25">
      <c r="A283" s="71" t="s">
        <v>253</v>
      </c>
      <c r="B283" s="71" t="s">
        <v>854</v>
      </c>
      <c r="C283" s="71">
        <v>0</v>
      </c>
      <c r="D283" s="71" t="s">
        <v>572</v>
      </c>
      <c r="E283" s="71">
        <v>314.18349999999998</v>
      </c>
      <c r="F283" s="71" t="s">
        <v>573</v>
      </c>
      <c r="G283" s="71">
        <v>302.82839999999999</v>
      </c>
      <c r="H283" s="71" t="s">
        <v>572</v>
      </c>
      <c r="I283" s="71">
        <v>314.18349999999998</v>
      </c>
      <c r="J283" s="71">
        <v>0</v>
      </c>
      <c r="K283" s="71">
        <v>314.18349999999998</v>
      </c>
      <c r="L283" t="s">
        <v>572</v>
      </c>
    </row>
    <row r="284" spans="1:12" x14ac:dyDescent="0.25">
      <c r="A284" s="71" t="s">
        <v>254</v>
      </c>
      <c r="B284" s="71" t="s">
        <v>855</v>
      </c>
      <c r="C284" s="71">
        <v>0</v>
      </c>
      <c r="D284" s="71" t="s">
        <v>572</v>
      </c>
      <c r="E284" s="71">
        <v>354.96210000000002</v>
      </c>
      <c r="F284" s="71" t="s">
        <v>573</v>
      </c>
      <c r="G284" s="71">
        <v>345.8689</v>
      </c>
      <c r="H284" s="71" t="s">
        <v>572</v>
      </c>
      <c r="I284" s="71">
        <v>354.96210000000002</v>
      </c>
      <c r="J284" s="71">
        <v>0</v>
      </c>
      <c r="K284" s="71">
        <v>354.96210000000002</v>
      </c>
      <c r="L284" t="s">
        <v>572</v>
      </c>
    </row>
    <row r="285" spans="1:12" x14ac:dyDescent="0.25">
      <c r="A285" s="71" t="s">
        <v>255</v>
      </c>
      <c r="B285" s="71" t="s">
        <v>856</v>
      </c>
      <c r="C285" s="71">
        <v>0</v>
      </c>
      <c r="D285" s="71" t="s">
        <v>572</v>
      </c>
      <c r="E285" s="71">
        <v>864.51679999999999</v>
      </c>
      <c r="F285" s="71" t="s">
        <v>572</v>
      </c>
      <c r="G285" s="71">
        <v>880.46559999999999</v>
      </c>
      <c r="H285" s="71" t="s">
        <v>573</v>
      </c>
      <c r="I285" s="71">
        <v>861.06489999999997</v>
      </c>
      <c r="J285" s="71">
        <v>19.808299999999999</v>
      </c>
      <c r="K285" s="71">
        <v>880.8732</v>
      </c>
      <c r="L285" t="s">
        <v>572</v>
      </c>
    </row>
    <row r="286" spans="1:12" x14ac:dyDescent="0.25">
      <c r="A286" s="71" t="s">
        <v>256</v>
      </c>
      <c r="B286" s="71" t="s">
        <v>857</v>
      </c>
      <c r="C286" s="71">
        <v>0</v>
      </c>
      <c r="D286" s="71" t="s">
        <v>572</v>
      </c>
      <c r="E286" s="71">
        <v>608.17139999999995</v>
      </c>
      <c r="F286" s="71" t="s">
        <v>573</v>
      </c>
      <c r="G286" s="71">
        <v>588.40830000000005</v>
      </c>
      <c r="H286" s="71" t="s">
        <v>572</v>
      </c>
      <c r="I286" s="71">
        <v>591.86969999999997</v>
      </c>
      <c r="J286" s="71">
        <v>14.4291</v>
      </c>
      <c r="K286" s="71">
        <v>606.29880000000003</v>
      </c>
      <c r="L286" t="s">
        <v>572</v>
      </c>
    </row>
    <row r="287" spans="1:12" x14ac:dyDescent="0.25">
      <c r="A287" s="71" t="s">
        <v>257</v>
      </c>
      <c r="B287" s="71" t="s">
        <v>858</v>
      </c>
      <c r="C287" s="71">
        <v>0</v>
      </c>
      <c r="D287" s="71" t="s">
        <v>572</v>
      </c>
      <c r="E287" s="71">
        <v>702.88930000000005</v>
      </c>
      <c r="F287" s="71" t="s">
        <v>573</v>
      </c>
      <c r="G287" s="71">
        <v>688.7704</v>
      </c>
      <c r="H287" s="71" t="s">
        <v>572</v>
      </c>
      <c r="I287" s="71">
        <v>670.82820000000004</v>
      </c>
      <c r="J287" s="71">
        <v>39.137900000000002</v>
      </c>
      <c r="K287" s="71">
        <v>709.96609999999998</v>
      </c>
      <c r="L287" t="s">
        <v>572</v>
      </c>
    </row>
    <row r="288" spans="1:12" x14ac:dyDescent="0.25">
      <c r="A288" s="71" t="s">
        <v>258</v>
      </c>
      <c r="B288" s="71" t="s">
        <v>859</v>
      </c>
      <c r="C288" s="71">
        <v>810.20489999999995</v>
      </c>
      <c r="D288" s="71" t="s">
        <v>573</v>
      </c>
      <c r="E288" s="71">
        <v>750.89120000000003</v>
      </c>
      <c r="F288" s="71" t="s">
        <v>572</v>
      </c>
      <c r="G288" s="71">
        <v>735.57500000000005</v>
      </c>
      <c r="H288" s="71" t="s">
        <v>572</v>
      </c>
      <c r="I288" s="71">
        <v>777.13250000000005</v>
      </c>
      <c r="J288" s="71">
        <v>33.072400000000002</v>
      </c>
      <c r="K288" s="71">
        <v>810.20489999999995</v>
      </c>
      <c r="L288" t="s">
        <v>572</v>
      </c>
    </row>
    <row r="289" spans="1:12" x14ac:dyDescent="0.25">
      <c r="A289" s="71" t="s">
        <v>259</v>
      </c>
      <c r="B289" s="71" t="s">
        <v>860</v>
      </c>
      <c r="C289" s="71">
        <v>0</v>
      </c>
      <c r="D289" s="71" t="s">
        <v>572</v>
      </c>
      <c r="E289" s="73">
        <v>1559.0793000000001</v>
      </c>
      <c r="F289" s="71" t="s">
        <v>573</v>
      </c>
      <c r="G289" s="73">
        <v>1484.63</v>
      </c>
      <c r="H289" s="71" t="s">
        <v>572</v>
      </c>
      <c r="I289" s="73">
        <v>1503.1409000000001</v>
      </c>
      <c r="J289" s="71">
        <v>55.821100000000001</v>
      </c>
      <c r="K289" s="73">
        <v>1558.962</v>
      </c>
      <c r="L289" t="s">
        <v>572</v>
      </c>
    </row>
    <row r="290" spans="1:12" x14ac:dyDescent="0.25">
      <c r="A290" s="71" t="s">
        <v>260</v>
      </c>
      <c r="B290" s="71" t="s">
        <v>861</v>
      </c>
      <c r="C290" s="71">
        <v>0</v>
      </c>
      <c r="D290" s="71" t="s">
        <v>572</v>
      </c>
      <c r="E290" s="73">
        <v>2140.8009999999999</v>
      </c>
      <c r="F290" s="71" t="s">
        <v>573</v>
      </c>
      <c r="G290" s="73">
        <v>2109.7067999999999</v>
      </c>
      <c r="H290" s="71" t="s">
        <v>572</v>
      </c>
      <c r="I290" s="73">
        <v>2043.4779000000001</v>
      </c>
      <c r="J290" s="71">
        <v>95.778999999999996</v>
      </c>
      <c r="K290" s="73">
        <v>2139.2568999999999</v>
      </c>
      <c r="L290" t="s">
        <v>572</v>
      </c>
    </row>
    <row r="291" spans="1:12" x14ac:dyDescent="0.25">
      <c r="A291" s="71" t="s">
        <v>261</v>
      </c>
      <c r="B291" s="71" t="s">
        <v>862</v>
      </c>
      <c r="C291" s="71">
        <v>0</v>
      </c>
      <c r="D291" s="71" t="s">
        <v>572</v>
      </c>
      <c r="E291" s="71">
        <v>363.8639</v>
      </c>
      <c r="F291" s="71" t="s">
        <v>572</v>
      </c>
      <c r="G291" s="71">
        <v>409.9991</v>
      </c>
      <c r="H291" s="71" t="s">
        <v>573</v>
      </c>
      <c r="I291" s="71">
        <v>401.02370000000002</v>
      </c>
      <c r="J291" s="71">
        <v>7.1639999999999997</v>
      </c>
      <c r="K291" s="71">
        <v>408.18770000000001</v>
      </c>
      <c r="L291" t="s">
        <v>572</v>
      </c>
    </row>
    <row r="292" spans="1:12" x14ac:dyDescent="0.25">
      <c r="A292" s="71" t="s">
        <v>262</v>
      </c>
      <c r="B292" s="71" t="s">
        <v>863</v>
      </c>
      <c r="C292" s="71">
        <v>0</v>
      </c>
      <c r="D292" s="71" t="s">
        <v>572</v>
      </c>
      <c r="E292" s="71">
        <v>469.5634</v>
      </c>
      <c r="F292" s="71" t="s">
        <v>573</v>
      </c>
      <c r="G292" s="71">
        <v>464.4674</v>
      </c>
      <c r="H292" s="71" t="s">
        <v>572</v>
      </c>
      <c r="I292" s="71">
        <v>461.47919999999999</v>
      </c>
      <c r="J292" s="71">
        <v>7.9272</v>
      </c>
      <c r="K292" s="71">
        <v>469.40640000000002</v>
      </c>
      <c r="L292" t="s">
        <v>572</v>
      </c>
    </row>
    <row r="293" spans="1:12" x14ac:dyDescent="0.25">
      <c r="A293" s="71" t="s">
        <v>263</v>
      </c>
      <c r="B293" s="71" t="s">
        <v>864</v>
      </c>
      <c r="C293" s="71">
        <v>0</v>
      </c>
      <c r="D293" s="71" t="s">
        <v>572</v>
      </c>
      <c r="E293" s="71">
        <v>911.41849999999999</v>
      </c>
      <c r="F293" s="71" t="s">
        <v>573</v>
      </c>
      <c r="G293" s="71">
        <v>911.22379999999998</v>
      </c>
      <c r="H293" s="71" t="s">
        <v>572</v>
      </c>
      <c r="I293" s="71">
        <v>878.05380000000002</v>
      </c>
      <c r="J293" s="71">
        <v>33.536000000000001</v>
      </c>
      <c r="K293" s="71">
        <v>911.58979999999997</v>
      </c>
      <c r="L293" t="s">
        <v>572</v>
      </c>
    </row>
    <row r="294" spans="1:12" x14ac:dyDescent="0.25">
      <c r="A294" s="71" t="s">
        <v>264</v>
      </c>
      <c r="B294" s="71" t="s">
        <v>865</v>
      </c>
      <c r="C294" s="71">
        <v>0</v>
      </c>
      <c r="D294" s="71" t="s">
        <v>572</v>
      </c>
      <c r="E294" s="71">
        <v>425.26420000000002</v>
      </c>
      <c r="F294" s="71" t="s">
        <v>573</v>
      </c>
      <c r="G294" s="71">
        <v>417.34440000000001</v>
      </c>
      <c r="H294" s="71" t="s">
        <v>572</v>
      </c>
      <c r="I294" s="71">
        <v>421.46820000000002</v>
      </c>
      <c r="J294" s="71">
        <v>2.3751000000000002</v>
      </c>
      <c r="K294" s="71">
        <v>423.8433</v>
      </c>
      <c r="L294" t="s">
        <v>572</v>
      </c>
    </row>
    <row r="295" spans="1:12" x14ac:dyDescent="0.25">
      <c r="A295" s="71" t="s">
        <v>265</v>
      </c>
      <c r="B295" s="71" t="s">
        <v>866</v>
      </c>
      <c r="C295" s="71">
        <v>0</v>
      </c>
      <c r="D295" s="71" t="s">
        <v>572</v>
      </c>
      <c r="E295" s="71">
        <v>835.22540000000004</v>
      </c>
      <c r="F295" s="71" t="s">
        <v>573</v>
      </c>
      <c r="G295" s="71">
        <v>794.0027</v>
      </c>
      <c r="H295" s="71" t="s">
        <v>572</v>
      </c>
      <c r="I295" s="71">
        <v>810.32280000000003</v>
      </c>
      <c r="J295" s="71">
        <v>23.267299999999999</v>
      </c>
      <c r="K295" s="71">
        <v>833.59010000000001</v>
      </c>
      <c r="L295" t="s">
        <v>572</v>
      </c>
    </row>
    <row r="296" spans="1:12" x14ac:dyDescent="0.25">
      <c r="A296" s="71" t="s">
        <v>266</v>
      </c>
      <c r="B296" s="71" t="s">
        <v>867</v>
      </c>
      <c r="C296" s="71">
        <v>0</v>
      </c>
      <c r="D296" s="71" t="s">
        <v>572</v>
      </c>
      <c r="E296" s="73">
        <v>6686.0173999999997</v>
      </c>
      <c r="F296" s="71" t="s">
        <v>573</v>
      </c>
      <c r="G296" s="73">
        <v>6445.7236000000003</v>
      </c>
      <c r="H296" s="71" t="s">
        <v>572</v>
      </c>
      <c r="I296" s="73">
        <v>6486.3359</v>
      </c>
      <c r="J296" s="71">
        <v>190.29910000000001</v>
      </c>
      <c r="K296" s="73">
        <v>6676.6350000000002</v>
      </c>
      <c r="L296" t="s">
        <v>572</v>
      </c>
    </row>
    <row r="297" spans="1:12" x14ac:dyDescent="0.25">
      <c r="A297" s="71" t="s">
        <v>267</v>
      </c>
      <c r="B297" s="71" t="s">
        <v>868</v>
      </c>
      <c r="C297" s="71">
        <v>0</v>
      </c>
      <c r="D297" s="71" t="s">
        <v>572</v>
      </c>
      <c r="E297" s="73">
        <v>1555.6836000000001</v>
      </c>
      <c r="F297" s="71" t="s">
        <v>573</v>
      </c>
      <c r="G297" s="73">
        <v>1516.9812999999999</v>
      </c>
      <c r="H297" s="71" t="s">
        <v>572</v>
      </c>
      <c r="I297" s="73">
        <v>1518.3793000000001</v>
      </c>
      <c r="J297" s="71">
        <v>35.072699999999998</v>
      </c>
      <c r="K297" s="73">
        <v>1553.452</v>
      </c>
      <c r="L297" t="s">
        <v>572</v>
      </c>
    </row>
    <row r="298" spans="1:12" x14ac:dyDescent="0.25">
      <c r="A298" s="71" t="s">
        <v>268</v>
      </c>
      <c r="B298" s="71" t="s">
        <v>869</v>
      </c>
      <c r="C298" s="71">
        <v>0</v>
      </c>
      <c r="D298" s="71" t="s">
        <v>572</v>
      </c>
      <c r="E298" s="71">
        <v>170.8219</v>
      </c>
      <c r="F298" s="71" t="s">
        <v>573</v>
      </c>
      <c r="G298" s="71">
        <v>166.524</v>
      </c>
      <c r="H298" s="71" t="s">
        <v>572</v>
      </c>
      <c r="I298" s="71">
        <v>170.8219</v>
      </c>
      <c r="J298" s="71">
        <v>0</v>
      </c>
      <c r="K298" s="71">
        <v>170.8219</v>
      </c>
      <c r="L298" t="s">
        <v>572</v>
      </c>
    </row>
    <row r="299" spans="1:12" x14ac:dyDescent="0.25">
      <c r="A299" s="71" t="s">
        <v>269</v>
      </c>
      <c r="B299" s="71" t="s">
        <v>870</v>
      </c>
      <c r="C299" s="71">
        <v>0</v>
      </c>
      <c r="D299" s="71" t="s">
        <v>572</v>
      </c>
      <c r="E299" s="71">
        <v>102.745</v>
      </c>
      <c r="F299" s="71" t="s">
        <v>573</v>
      </c>
      <c r="G299" s="71">
        <v>97.934700000000007</v>
      </c>
      <c r="H299" s="71" t="s">
        <v>572</v>
      </c>
      <c r="I299" s="71">
        <v>102.745</v>
      </c>
      <c r="J299" s="71">
        <v>0</v>
      </c>
      <c r="K299" s="71">
        <v>102.745</v>
      </c>
      <c r="L299" t="s">
        <v>572</v>
      </c>
    </row>
    <row r="300" spans="1:12" x14ac:dyDescent="0.25">
      <c r="A300" s="71" t="s">
        <v>270</v>
      </c>
      <c r="B300" s="71" t="s">
        <v>871</v>
      </c>
      <c r="C300" s="71">
        <v>0</v>
      </c>
      <c r="D300" s="71" t="s">
        <v>572</v>
      </c>
      <c r="E300" s="71">
        <v>224.9794</v>
      </c>
      <c r="F300" s="71" t="s">
        <v>573</v>
      </c>
      <c r="G300" s="71">
        <v>205.39150000000001</v>
      </c>
      <c r="H300" s="71" t="s">
        <v>572</v>
      </c>
      <c r="I300" s="71">
        <v>216.9838</v>
      </c>
      <c r="J300" s="71">
        <v>6.0746000000000002</v>
      </c>
      <c r="K300" s="71">
        <v>223.05840000000001</v>
      </c>
      <c r="L300" t="s">
        <v>572</v>
      </c>
    </row>
    <row r="301" spans="1:12" x14ac:dyDescent="0.25">
      <c r="A301" s="71" t="s">
        <v>271</v>
      </c>
      <c r="B301" s="71" t="s">
        <v>872</v>
      </c>
      <c r="C301" s="71">
        <v>0</v>
      </c>
      <c r="D301" s="71" t="s">
        <v>572</v>
      </c>
      <c r="E301" s="71">
        <v>634.4674</v>
      </c>
      <c r="F301" s="71" t="s">
        <v>573</v>
      </c>
      <c r="G301" s="71">
        <v>639.63409999999999</v>
      </c>
      <c r="H301" s="71" t="s">
        <v>572</v>
      </c>
      <c r="I301" s="71">
        <v>605.98050000000001</v>
      </c>
      <c r="J301" s="71">
        <v>29.835599999999999</v>
      </c>
      <c r="K301" s="71">
        <v>635.81610000000001</v>
      </c>
      <c r="L301" t="s">
        <v>572</v>
      </c>
    </row>
    <row r="302" spans="1:12" x14ac:dyDescent="0.25">
      <c r="A302" s="71" t="s">
        <v>272</v>
      </c>
      <c r="B302" s="71" t="s">
        <v>873</v>
      </c>
      <c r="C302" s="71">
        <v>0</v>
      </c>
      <c r="D302" s="71" t="s">
        <v>572</v>
      </c>
      <c r="E302" s="71">
        <v>887.62909999999999</v>
      </c>
      <c r="F302" s="71" t="s">
        <v>573</v>
      </c>
      <c r="G302" s="71">
        <v>803.31029999999998</v>
      </c>
      <c r="H302" s="71" t="s">
        <v>572</v>
      </c>
      <c r="I302" s="71">
        <v>887.62909999999999</v>
      </c>
      <c r="J302" s="71">
        <v>2.9937999999999998</v>
      </c>
      <c r="K302" s="71">
        <v>890.62289999999996</v>
      </c>
      <c r="L302" t="s">
        <v>572</v>
      </c>
    </row>
    <row r="303" spans="1:12" x14ac:dyDescent="0.25">
      <c r="A303" s="71" t="s">
        <v>273</v>
      </c>
      <c r="B303" s="71" t="s">
        <v>874</v>
      </c>
      <c r="C303" s="71">
        <v>0</v>
      </c>
      <c r="D303" s="71" t="s">
        <v>572</v>
      </c>
      <c r="E303" s="71">
        <v>174.93100000000001</v>
      </c>
      <c r="F303" s="71" t="s">
        <v>573</v>
      </c>
      <c r="G303" s="71">
        <v>169.93459999999999</v>
      </c>
      <c r="H303" s="71" t="s">
        <v>572</v>
      </c>
      <c r="I303" s="71">
        <v>174.93100000000001</v>
      </c>
      <c r="J303" s="71">
        <v>0</v>
      </c>
      <c r="K303" s="71">
        <v>174.93100000000001</v>
      </c>
      <c r="L303" t="s">
        <v>572</v>
      </c>
    </row>
    <row r="304" spans="1:12" x14ac:dyDescent="0.25">
      <c r="A304" s="71" t="s">
        <v>536</v>
      </c>
      <c r="B304" s="71" t="s">
        <v>875</v>
      </c>
      <c r="C304" s="71">
        <v>0</v>
      </c>
      <c r="D304" s="71" t="s">
        <v>572</v>
      </c>
      <c r="E304" s="71">
        <v>65.618799999999993</v>
      </c>
      <c r="F304" s="71" t="s">
        <v>573</v>
      </c>
      <c r="G304" s="71">
        <v>61.814500000000002</v>
      </c>
      <c r="H304" s="71" t="s">
        <v>572</v>
      </c>
      <c r="I304" s="71">
        <v>65.618799999999993</v>
      </c>
      <c r="J304" s="71">
        <v>0</v>
      </c>
      <c r="K304" s="71">
        <v>65.618799999999993</v>
      </c>
      <c r="L304" t="s">
        <v>572</v>
      </c>
    </row>
    <row r="305" spans="1:12" x14ac:dyDescent="0.25">
      <c r="A305" s="71" t="s">
        <v>274</v>
      </c>
      <c r="B305" s="71" t="s">
        <v>876</v>
      </c>
      <c r="C305" s="71">
        <v>0</v>
      </c>
      <c r="D305" s="71" t="s">
        <v>572</v>
      </c>
      <c r="E305" s="73">
        <v>1761.9915000000001</v>
      </c>
      <c r="F305" s="71" t="s">
        <v>573</v>
      </c>
      <c r="G305" s="73">
        <v>1716.9789000000001</v>
      </c>
      <c r="H305" s="71" t="s">
        <v>572</v>
      </c>
      <c r="I305" s="73">
        <v>1702.5759</v>
      </c>
      <c r="J305" s="71">
        <v>64.482299999999995</v>
      </c>
      <c r="K305" s="73">
        <v>1767.0581999999999</v>
      </c>
      <c r="L305" t="s">
        <v>572</v>
      </c>
    </row>
    <row r="306" spans="1:12" x14ac:dyDescent="0.25">
      <c r="A306" s="71" t="s">
        <v>275</v>
      </c>
      <c r="B306" s="71" t="s">
        <v>877</v>
      </c>
      <c r="C306" s="71">
        <v>0</v>
      </c>
      <c r="D306" s="71" t="s">
        <v>572</v>
      </c>
      <c r="E306" s="73">
        <v>4341.3231999999998</v>
      </c>
      <c r="F306" s="71" t="s">
        <v>573</v>
      </c>
      <c r="G306" s="73">
        <v>4208.2390999999998</v>
      </c>
      <c r="H306" s="71" t="s">
        <v>572</v>
      </c>
      <c r="I306" s="73">
        <v>4153.5704999999998</v>
      </c>
      <c r="J306" s="71">
        <v>183.25489999999999</v>
      </c>
      <c r="K306" s="73">
        <v>4336.8253999999997</v>
      </c>
      <c r="L306" t="s">
        <v>572</v>
      </c>
    </row>
    <row r="307" spans="1:12" x14ac:dyDescent="0.25">
      <c r="A307" s="71" t="s">
        <v>276</v>
      </c>
      <c r="B307" s="71" t="s">
        <v>878</v>
      </c>
      <c r="C307" s="71">
        <v>0</v>
      </c>
      <c r="D307" s="71" t="s">
        <v>572</v>
      </c>
      <c r="E307" s="71">
        <v>200.69880000000001</v>
      </c>
      <c r="F307" s="71" t="s">
        <v>572</v>
      </c>
      <c r="G307" s="71">
        <v>204.92339999999999</v>
      </c>
      <c r="H307" s="71" t="s">
        <v>573</v>
      </c>
      <c r="I307" s="71">
        <v>204.92339999999999</v>
      </c>
      <c r="J307" s="71">
        <v>2.0095999999999998</v>
      </c>
      <c r="K307" s="71">
        <v>206.93299999999999</v>
      </c>
      <c r="L307" t="s">
        <v>572</v>
      </c>
    </row>
    <row r="308" spans="1:12" x14ac:dyDescent="0.25">
      <c r="A308" s="71" t="s">
        <v>277</v>
      </c>
      <c r="B308" s="71" t="s">
        <v>879</v>
      </c>
      <c r="C308" s="71">
        <v>0</v>
      </c>
      <c r="D308" s="71" t="s">
        <v>572</v>
      </c>
      <c r="E308" s="71">
        <v>206.62549999999999</v>
      </c>
      <c r="F308" s="71" t="s">
        <v>573</v>
      </c>
      <c r="G308" s="71">
        <v>202.61449999999999</v>
      </c>
      <c r="H308" s="71" t="s">
        <v>572</v>
      </c>
      <c r="I308" s="71">
        <v>206.62549999999999</v>
      </c>
      <c r="J308" s="71">
        <v>0</v>
      </c>
      <c r="K308" s="71">
        <v>206.62549999999999</v>
      </c>
      <c r="L308" t="s">
        <v>572</v>
      </c>
    </row>
    <row r="309" spans="1:12" x14ac:dyDescent="0.25">
      <c r="A309" s="71" t="s">
        <v>278</v>
      </c>
      <c r="B309" s="71" t="s">
        <v>880</v>
      </c>
      <c r="C309" s="71">
        <v>0</v>
      </c>
      <c r="D309" s="71" t="s">
        <v>572</v>
      </c>
      <c r="E309" s="71">
        <v>286.24599999999998</v>
      </c>
      <c r="F309" s="71" t="s">
        <v>572</v>
      </c>
      <c r="G309" s="71">
        <v>298.03859999999997</v>
      </c>
      <c r="H309" s="71" t="s">
        <v>573</v>
      </c>
      <c r="I309" s="71">
        <v>298.03859999999997</v>
      </c>
      <c r="J309" s="71">
        <v>0</v>
      </c>
      <c r="K309" s="71">
        <v>298.03859999999997</v>
      </c>
      <c r="L309" t="s">
        <v>572</v>
      </c>
    </row>
    <row r="310" spans="1:12" x14ac:dyDescent="0.25">
      <c r="A310" s="71" t="s">
        <v>279</v>
      </c>
      <c r="B310" s="71" t="s">
        <v>881</v>
      </c>
      <c r="C310" s="71">
        <v>0</v>
      </c>
      <c r="D310" s="71" t="s">
        <v>572</v>
      </c>
      <c r="E310" s="73">
        <v>1192.8904</v>
      </c>
      <c r="F310" s="71" t="s">
        <v>573</v>
      </c>
      <c r="G310" s="73">
        <v>1156.1898000000001</v>
      </c>
      <c r="H310" s="71" t="s">
        <v>572</v>
      </c>
      <c r="I310" s="73">
        <v>1143.5127</v>
      </c>
      <c r="J310" s="71">
        <v>50.505099999999999</v>
      </c>
      <c r="K310" s="73">
        <v>1194.0178000000001</v>
      </c>
      <c r="L310" t="s">
        <v>572</v>
      </c>
    </row>
    <row r="311" spans="1:12" x14ac:dyDescent="0.25">
      <c r="A311" s="71" t="s">
        <v>537</v>
      </c>
      <c r="B311" s="71" t="s">
        <v>882</v>
      </c>
      <c r="C311" s="71">
        <v>0</v>
      </c>
      <c r="D311" s="71" t="s">
        <v>572</v>
      </c>
      <c r="E311" s="71">
        <v>60.624299999999998</v>
      </c>
      <c r="F311" s="71" t="s">
        <v>573</v>
      </c>
      <c r="G311" s="71">
        <v>58.855899999999998</v>
      </c>
      <c r="H311" s="71" t="s">
        <v>572</v>
      </c>
      <c r="I311" s="71">
        <v>60.624299999999998</v>
      </c>
      <c r="J311" s="71">
        <v>2.7099999999999999E-2</v>
      </c>
      <c r="K311" s="71">
        <v>60.651400000000002</v>
      </c>
      <c r="L311" t="s">
        <v>572</v>
      </c>
    </row>
    <row r="312" spans="1:12" x14ac:dyDescent="0.25">
      <c r="A312" s="71" t="s">
        <v>280</v>
      </c>
      <c r="B312" s="71" t="s">
        <v>883</v>
      </c>
      <c r="C312" s="71">
        <v>0</v>
      </c>
      <c r="D312" s="71" t="s">
        <v>572</v>
      </c>
      <c r="E312" s="71">
        <v>88.364000000000004</v>
      </c>
      <c r="F312" s="71" t="s">
        <v>573</v>
      </c>
      <c r="G312" s="71">
        <v>84.037199999999999</v>
      </c>
      <c r="H312" s="71" t="s">
        <v>572</v>
      </c>
      <c r="I312" s="71">
        <v>88.364000000000004</v>
      </c>
      <c r="J312" s="71">
        <v>0</v>
      </c>
      <c r="K312" s="71">
        <v>88.364000000000004</v>
      </c>
      <c r="L312" t="s">
        <v>572</v>
      </c>
    </row>
    <row r="313" spans="1:12" x14ac:dyDescent="0.25">
      <c r="A313" s="71" t="s">
        <v>281</v>
      </c>
      <c r="B313" s="71" t="s">
        <v>884</v>
      </c>
      <c r="C313" s="71">
        <v>0</v>
      </c>
      <c r="D313" s="71" t="s">
        <v>572</v>
      </c>
      <c r="E313" s="71">
        <v>124.94759999999999</v>
      </c>
      <c r="F313" s="71" t="s">
        <v>573</v>
      </c>
      <c r="G313" s="71">
        <v>116.9442</v>
      </c>
      <c r="H313" s="71" t="s">
        <v>572</v>
      </c>
      <c r="I313" s="71">
        <v>124.94759999999999</v>
      </c>
      <c r="J313" s="71">
        <v>0</v>
      </c>
      <c r="K313" s="71">
        <v>124.94759999999999</v>
      </c>
      <c r="L313" t="s">
        <v>572</v>
      </c>
    </row>
    <row r="314" spans="1:12" x14ac:dyDescent="0.25">
      <c r="A314" s="71" t="s">
        <v>282</v>
      </c>
      <c r="B314" s="71" t="s">
        <v>885</v>
      </c>
      <c r="C314" s="71">
        <v>0</v>
      </c>
      <c r="D314" s="71" t="s">
        <v>572</v>
      </c>
      <c r="E314" s="73">
        <v>1928.6229000000001</v>
      </c>
      <c r="F314" s="71" t="s">
        <v>573</v>
      </c>
      <c r="G314" s="73">
        <v>1849.7374</v>
      </c>
      <c r="H314" s="71" t="s">
        <v>572</v>
      </c>
      <c r="I314" s="73">
        <v>1881.1570999999999</v>
      </c>
      <c r="J314" s="71">
        <v>60.902700000000003</v>
      </c>
      <c r="K314" s="73">
        <v>1942.0598</v>
      </c>
      <c r="L314" t="s">
        <v>572</v>
      </c>
    </row>
    <row r="315" spans="1:12" x14ac:dyDescent="0.25">
      <c r="A315" s="71" t="s">
        <v>283</v>
      </c>
      <c r="B315" s="71" t="s">
        <v>886</v>
      </c>
      <c r="C315" s="71">
        <v>0</v>
      </c>
      <c r="D315" s="71" t="s">
        <v>572</v>
      </c>
      <c r="E315" s="71">
        <v>428.33940000000001</v>
      </c>
      <c r="F315" s="71" t="s">
        <v>572</v>
      </c>
      <c r="G315" s="71">
        <v>455.27269999999999</v>
      </c>
      <c r="H315" s="71" t="s">
        <v>573</v>
      </c>
      <c r="I315" s="71">
        <v>428.78440000000001</v>
      </c>
      <c r="J315" s="71">
        <v>21.337700000000002</v>
      </c>
      <c r="K315" s="71">
        <v>450.12209999999999</v>
      </c>
      <c r="L315" t="s">
        <v>572</v>
      </c>
    </row>
    <row r="316" spans="1:12" x14ac:dyDescent="0.25">
      <c r="A316" s="71" t="s">
        <v>284</v>
      </c>
      <c r="B316" s="71" t="s">
        <v>887</v>
      </c>
      <c r="C316" s="71">
        <v>0</v>
      </c>
      <c r="D316" s="71" t="s">
        <v>572</v>
      </c>
      <c r="E316" s="71">
        <v>686.2011</v>
      </c>
      <c r="F316" s="71" t="s">
        <v>573</v>
      </c>
      <c r="G316" s="71">
        <v>671.60050000000001</v>
      </c>
      <c r="H316" s="71" t="s">
        <v>572</v>
      </c>
      <c r="I316" s="71">
        <v>675.06410000000005</v>
      </c>
      <c r="J316" s="71">
        <v>9.6754999999999995</v>
      </c>
      <c r="K316" s="71">
        <v>684.7396</v>
      </c>
      <c r="L316" t="s">
        <v>572</v>
      </c>
    </row>
    <row r="317" spans="1:12" x14ac:dyDescent="0.25">
      <c r="A317" s="71" t="s">
        <v>285</v>
      </c>
      <c r="B317" s="71" t="s">
        <v>888</v>
      </c>
      <c r="C317" s="71">
        <v>0</v>
      </c>
      <c r="D317" s="71" t="s">
        <v>572</v>
      </c>
      <c r="E317" s="71">
        <v>195.69239999999999</v>
      </c>
      <c r="F317" s="71" t="s">
        <v>572</v>
      </c>
      <c r="G317" s="71">
        <v>203.0908</v>
      </c>
      <c r="H317" s="71" t="s">
        <v>573</v>
      </c>
      <c r="I317" s="71">
        <v>203.0506</v>
      </c>
      <c r="J317" s="71">
        <v>8.0399999999999999E-2</v>
      </c>
      <c r="K317" s="71">
        <v>203.131</v>
      </c>
      <c r="L317" t="s">
        <v>572</v>
      </c>
    </row>
    <row r="318" spans="1:12" x14ac:dyDescent="0.25">
      <c r="A318" s="71" t="s">
        <v>286</v>
      </c>
      <c r="B318" s="71" t="s">
        <v>889</v>
      </c>
      <c r="C318" s="71">
        <v>0</v>
      </c>
      <c r="D318" s="71" t="s">
        <v>572</v>
      </c>
      <c r="E318" s="73">
        <v>1116.9458</v>
      </c>
      <c r="F318" s="71" t="s">
        <v>573</v>
      </c>
      <c r="G318" s="73">
        <v>1093.1333999999999</v>
      </c>
      <c r="H318" s="71" t="s">
        <v>572</v>
      </c>
      <c r="I318" s="73">
        <v>1091.5037</v>
      </c>
      <c r="J318" s="71">
        <v>24.406600000000001</v>
      </c>
      <c r="K318" s="73">
        <v>1115.9103</v>
      </c>
      <c r="L318" t="s">
        <v>572</v>
      </c>
    </row>
    <row r="319" spans="1:12" x14ac:dyDescent="0.25">
      <c r="A319" s="71" t="s">
        <v>287</v>
      </c>
      <c r="B319" s="71" t="s">
        <v>890</v>
      </c>
      <c r="C319" s="71">
        <v>0</v>
      </c>
      <c r="D319" s="71" t="s">
        <v>572</v>
      </c>
      <c r="E319" s="73">
        <v>3332.1453999999999</v>
      </c>
      <c r="F319" s="71" t="s">
        <v>573</v>
      </c>
      <c r="G319" s="73">
        <v>3285.6478999999999</v>
      </c>
      <c r="H319" s="71" t="s">
        <v>572</v>
      </c>
      <c r="I319" s="73">
        <v>3293.4512</v>
      </c>
      <c r="J319" s="71">
        <v>39.578899999999997</v>
      </c>
      <c r="K319" s="73">
        <v>3333.0300999999999</v>
      </c>
      <c r="L319" t="s">
        <v>572</v>
      </c>
    </row>
    <row r="320" spans="1:12" x14ac:dyDescent="0.25">
      <c r="A320" s="71" t="s">
        <v>288</v>
      </c>
      <c r="B320" s="71" t="s">
        <v>891</v>
      </c>
      <c r="C320" s="71">
        <v>0</v>
      </c>
      <c r="D320" s="71" t="s">
        <v>572</v>
      </c>
      <c r="E320" s="71">
        <v>138.13030000000001</v>
      </c>
      <c r="F320" s="71" t="s">
        <v>572</v>
      </c>
      <c r="G320" s="71">
        <v>152.624</v>
      </c>
      <c r="H320" s="71" t="s">
        <v>573</v>
      </c>
      <c r="I320" s="71">
        <v>151.07839999999999</v>
      </c>
      <c r="J320" s="71">
        <v>1.4702999999999999</v>
      </c>
      <c r="K320" s="71">
        <v>152.5487</v>
      </c>
      <c r="L320" t="s">
        <v>572</v>
      </c>
    </row>
    <row r="321" spans="1:12" x14ac:dyDescent="0.25">
      <c r="A321" s="71" t="s">
        <v>289</v>
      </c>
      <c r="B321" s="71" t="s">
        <v>892</v>
      </c>
      <c r="C321" s="71">
        <v>0</v>
      </c>
      <c r="D321" s="71" t="s">
        <v>572</v>
      </c>
      <c r="E321" s="71">
        <v>289.34399999999999</v>
      </c>
      <c r="F321" s="71" t="s">
        <v>573</v>
      </c>
      <c r="G321" s="71">
        <v>280.4316</v>
      </c>
      <c r="H321" s="71" t="s">
        <v>572</v>
      </c>
      <c r="I321" s="71">
        <v>289.34399999999999</v>
      </c>
      <c r="J321" s="71">
        <v>0</v>
      </c>
      <c r="K321" s="71">
        <v>289.34399999999999</v>
      </c>
      <c r="L321" t="s">
        <v>572</v>
      </c>
    </row>
    <row r="322" spans="1:12" x14ac:dyDescent="0.25">
      <c r="A322" s="71" t="s">
        <v>290</v>
      </c>
      <c r="B322" s="71" t="s">
        <v>893</v>
      </c>
      <c r="C322" s="71">
        <v>0</v>
      </c>
      <c r="D322" s="71" t="s">
        <v>572</v>
      </c>
      <c r="E322" s="73">
        <v>2057.3768</v>
      </c>
      <c r="F322" s="71" t="s">
        <v>573</v>
      </c>
      <c r="G322" s="73">
        <v>1982.1922999999999</v>
      </c>
      <c r="H322" s="71" t="s">
        <v>572</v>
      </c>
      <c r="I322" s="73">
        <v>1989.5637999999999</v>
      </c>
      <c r="J322" s="71">
        <v>72.007900000000006</v>
      </c>
      <c r="K322" s="73">
        <v>2061.5717</v>
      </c>
      <c r="L322" t="s">
        <v>572</v>
      </c>
    </row>
    <row r="323" spans="1:12" x14ac:dyDescent="0.25">
      <c r="A323" s="71" t="s">
        <v>291</v>
      </c>
      <c r="B323" s="71" t="s">
        <v>894</v>
      </c>
      <c r="C323" s="71">
        <v>0</v>
      </c>
      <c r="D323" s="71" t="s">
        <v>572</v>
      </c>
      <c r="E323" s="71">
        <v>161.68190000000001</v>
      </c>
      <c r="F323" s="71" t="s">
        <v>573</v>
      </c>
      <c r="G323" s="71">
        <v>159.34870000000001</v>
      </c>
      <c r="H323" s="71" t="s">
        <v>572</v>
      </c>
      <c r="I323" s="71">
        <v>161.68190000000001</v>
      </c>
      <c r="J323" s="71">
        <v>0</v>
      </c>
      <c r="K323" s="71">
        <v>161.68190000000001</v>
      </c>
      <c r="L323" t="s">
        <v>572</v>
      </c>
    </row>
    <row r="324" spans="1:12" x14ac:dyDescent="0.25">
      <c r="A324" s="71" t="s">
        <v>292</v>
      </c>
      <c r="B324" s="71" t="s">
        <v>895</v>
      </c>
      <c r="C324" s="71">
        <v>0</v>
      </c>
      <c r="D324" s="71" t="s">
        <v>572</v>
      </c>
      <c r="E324" s="71">
        <v>245.37280000000001</v>
      </c>
      <c r="F324" s="71" t="s">
        <v>573</v>
      </c>
      <c r="G324" s="71">
        <v>231.38730000000001</v>
      </c>
      <c r="H324" s="71" t="s">
        <v>572</v>
      </c>
      <c r="I324" s="71">
        <v>245.37280000000001</v>
      </c>
      <c r="J324" s="71">
        <v>17.0596</v>
      </c>
      <c r="K324" s="71">
        <v>262.43239999999997</v>
      </c>
      <c r="L324" t="s">
        <v>572</v>
      </c>
    </row>
    <row r="325" spans="1:12" x14ac:dyDescent="0.25">
      <c r="A325" s="71" t="s">
        <v>293</v>
      </c>
      <c r="B325" s="71" t="s">
        <v>896</v>
      </c>
      <c r="C325" s="71">
        <v>0</v>
      </c>
      <c r="D325" s="71" t="s">
        <v>572</v>
      </c>
      <c r="E325" s="73">
        <v>1892.6146000000001</v>
      </c>
      <c r="F325" s="71" t="s">
        <v>573</v>
      </c>
      <c r="G325" s="73">
        <v>1856.0254</v>
      </c>
      <c r="H325" s="71" t="s">
        <v>572</v>
      </c>
      <c r="I325" s="73">
        <v>1873.3722</v>
      </c>
      <c r="J325" s="71">
        <v>18.225000000000001</v>
      </c>
      <c r="K325" s="73">
        <v>1891.5971999999999</v>
      </c>
      <c r="L325" t="s">
        <v>572</v>
      </c>
    </row>
    <row r="326" spans="1:12" x14ac:dyDescent="0.25">
      <c r="A326" s="71" t="s">
        <v>294</v>
      </c>
      <c r="B326" s="71" t="s">
        <v>897</v>
      </c>
      <c r="C326" s="71">
        <v>0</v>
      </c>
      <c r="D326" s="71" t="s">
        <v>572</v>
      </c>
      <c r="E326" s="71">
        <v>699.23109999999997</v>
      </c>
      <c r="F326" s="71" t="s">
        <v>573</v>
      </c>
      <c r="G326" s="71">
        <v>688.81179999999995</v>
      </c>
      <c r="H326" s="71" t="s">
        <v>572</v>
      </c>
      <c r="I326" s="71">
        <v>657.38480000000004</v>
      </c>
      <c r="J326" s="71">
        <v>41.456400000000002</v>
      </c>
      <c r="K326" s="71">
        <v>698.84119999999996</v>
      </c>
      <c r="L326" t="s">
        <v>572</v>
      </c>
    </row>
    <row r="327" spans="1:12" x14ac:dyDescent="0.25">
      <c r="A327" s="71" t="s">
        <v>295</v>
      </c>
      <c r="B327" s="71" t="s">
        <v>898</v>
      </c>
      <c r="C327" s="71">
        <v>0</v>
      </c>
      <c r="D327" s="71" t="s">
        <v>572</v>
      </c>
      <c r="E327" s="73">
        <v>1016.4225</v>
      </c>
      <c r="F327" s="71" t="s">
        <v>573</v>
      </c>
      <c r="G327" s="71">
        <v>995.3356</v>
      </c>
      <c r="H327" s="71" t="s">
        <v>572</v>
      </c>
      <c r="I327" s="73">
        <v>1006.4038</v>
      </c>
      <c r="J327" s="71">
        <v>11.033799999999999</v>
      </c>
      <c r="K327" s="73">
        <v>1017.4376</v>
      </c>
      <c r="L327" t="s">
        <v>572</v>
      </c>
    </row>
    <row r="328" spans="1:12" x14ac:dyDescent="0.25">
      <c r="A328" s="71" t="s">
        <v>296</v>
      </c>
      <c r="B328" s="71" t="s">
        <v>899</v>
      </c>
      <c r="C328" s="71">
        <v>0</v>
      </c>
      <c r="D328" s="71" t="s">
        <v>572</v>
      </c>
      <c r="E328" s="71">
        <v>764.06179999999995</v>
      </c>
      <c r="F328" s="71" t="s">
        <v>572</v>
      </c>
      <c r="G328" s="71">
        <v>763.84339999999997</v>
      </c>
      <c r="H328" s="71" t="s">
        <v>573</v>
      </c>
      <c r="I328" s="71">
        <v>763.84339999999997</v>
      </c>
      <c r="J328" s="71">
        <v>12.856</v>
      </c>
      <c r="K328" s="71">
        <v>776.69939999999997</v>
      </c>
      <c r="L328" t="s">
        <v>572</v>
      </c>
    </row>
    <row r="329" spans="1:12" x14ac:dyDescent="0.25">
      <c r="A329" s="71" t="s">
        <v>297</v>
      </c>
      <c r="B329" s="71" t="s">
        <v>900</v>
      </c>
      <c r="C329" s="71">
        <v>0</v>
      </c>
      <c r="D329" s="71" t="s">
        <v>572</v>
      </c>
      <c r="E329" s="73">
        <v>1304.4521</v>
      </c>
      <c r="F329" s="71" t="s">
        <v>573</v>
      </c>
      <c r="G329" s="73">
        <v>1296.8527999999999</v>
      </c>
      <c r="H329" s="71" t="s">
        <v>572</v>
      </c>
      <c r="I329" s="73">
        <v>1268.1610000000001</v>
      </c>
      <c r="J329" s="71">
        <v>45.400799999999997</v>
      </c>
      <c r="K329" s="73">
        <v>1313.5617999999999</v>
      </c>
      <c r="L329" t="s">
        <v>572</v>
      </c>
    </row>
    <row r="330" spans="1:12" x14ac:dyDescent="0.25">
      <c r="A330" s="71" t="s">
        <v>538</v>
      </c>
      <c r="B330" s="71" t="s">
        <v>901</v>
      </c>
      <c r="C330" s="71">
        <v>0</v>
      </c>
      <c r="D330" s="71" t="s">
        <v>572</v>
      </c>
      <c r="E330" s="71">
        <v>90.548299999999998</v>
      </c>
      <c r="F330" s="71" t="s">
        <v>573</v>
      </c>
      <c r="G330" s="71">
        <v>85.779899999999998</v>
      </c>
      <c r="H330" s="71" t="s">
        <v>572</v>
      </c>
      <c r="I330" s="71">
        <v>90.548299999999998</v>
      </c>
      <c r="J330" s="71">
        <v>0</v>
      </c>
      <c r="K330" s="71">
        <v>90.548299999999998</v>
      </c>
      <c r="L330" t="s">
        <v>572</v>
      </c>
    </row>
    <row r="331" spans="1:12" x14ac:dyDescent="0.25">
      <c r="A331" s="71" t="s">
        <v>539</v>
      </c>
      <c r="B331" s="71" t="s">
        <v>902</v>
      </c>
      <c r="C331" s="71">
        <v>0</v>
      </c>
      <c r="D331" s="71" t="s">
        <v>572</v>
      </c>
      <c r="E331" s="71">
        <v>49.735599999999998</v>
      </c>
      <c r="F331" s="71" t="s">
        <v>572</v>
      </c>
      <c r="G331" s="71">
        <v>55.08</v>
      </c>
      <c r="H331" s="71" t="s">
        <v>573</v>
      </c>
      <c r="I331" s="71">
        <v>55.08</v>
      </c>
      <c r="J331" s="71">
        <v>0</v>
      </c>
      <c r="K331" s="71">
        <v>55.08</v>
      </c>
      <c r="L331" t="s">
        <v>572</v>
      </c>
    </row>
    <row r="332" spans="1:12" x14ac:dyDescent="0.25">
      <c r="A332" s="71" t="s">
        <v>298</v>
      </c>
      <c r="B332" s="71" t="s">
        <v>903</v>
      </c>
      <c r="C332" s="71">
        <v>0</v>
      </c>
      <c r="D332" s="71" t="s">
        <v>572</v>
      </c>
      <c r="E332" s="71">
        <v>578.47040000000004</v>
      </c>
      <c r="F332" s="71" t="s">
        <v>573</v>
      </c>
      <c r="G332" s="71">
        <v>571.41880000000003</v>
      </c>
      <c r="H332" s="71" t="s">
        <v>572</v>
      </c>
      <c r="I332" s="71">
        <v>551.82370000000003</v>
      </c>
      <c r="J332" s="71">
        <v>19.805499999999999</v>
      </c>
      <c r="K332" s="71">
        <v>571.62919999999997</v>
      </c>
      <c r="L332" t="s">
        <v>572</v>
      </c>
    </row>
    <row r="333" spans="1:12" x14ac:dyDescent="0.25">
      <c r="A333" s="71" t="s">
        <v>299</v>
      </c>
      <c r="B333" s="71" t="s">
        <v>904</v>
      </c>
      <c r="C333" s="71">
        <v>0</v>
      </c>
      <c r="D333" s="71" t="s">
        <v>572</v>
      </c>
      <c r="E333" s="71">
        <v>169.22730000000001</v>
      </c>
      <c r="F333" s="71" t="s">
        <v>572</v>
      </c>
      <c r="G333" s="71">
        <v>173.03899999999999</v>
      </c>
      <c r="H333" s="71" t="s">
        <v>573</v>
      </c>
      <c r="I333" s="71">
        <v>173.03899999999999</v>
      </c>
      <c r="J333" s="71">
        <v>0</v>
      </c>
      <c r="K333" s="71">
        <v>173.03899999999999</v>
      </c>
      <c r="L333" t="s">
        <v>572</v>
      </c>
    </row>
    <row r="334" spans="1:12" x14ac:dyDescent="0.25">
      <c r="A334" s="71" t="s">
        <v>540</v>
      </c>
      <c r="B334" s="71" t="s">
        <v>905</v>
      </c>
      <c r="C334" s="71">
        <v>0</v>
      </c>
      <c r="D334" s="71" t="s">
        <v>572</v>
      </c>
      <c r="E334" s="71">
        <v>78.659899999999993</v>
      </c>
      <c r="F334" s="71" t="s">
        <v>572</v>
      </c>
      <c r="G334" s="71">
        <v>79.398200000000003</v>
      </c>
      <c r="H334" s="71" t="s">
        <v>573</v>
      </c>
      <c r="I334" s="71">
        <v>79.398200000000003</v>
      </c>
      <c r="J334" s="71">
        <v>0</v>
      </c>
      <c r="K334" s="71">
        <v>79.398200000000003</v>
      </c>
      <c r="L334" t="s">
        <v>572</v>
      </c>
    </row>
    <row r="335" spans="1:12" x14ac:dyDescent="0.25">
      <c r="A335" s="71" t="s">
        <v>541</v>
      </c>
      <c r="B335" s="71" t="s">
        <v>906</v>
      </c>
      <c r="C335" s="71">
        <v>0</v>
      </c>
      <c r="D335" s="71" t="s">
        <v>572</v>
      </c>
      <c r="E335" s="71">
        <v>43.166499999999999</v>
      </c>
      <c r="F335" s="71" t="s">
        <v>573</v>
      </c>
      <c r="G335" s="71">
        <v>36.321599999999997</v>
      </c>
      <c r="H335" s="71" t="s">
        <v>572</v>
      </c>
      <c r="I335" s="71">
        <v>43.166499999999999</v>
      </c>
      <c r="J335" s="71">
        <v>0</v>
      </c>
      <c r="K335" s="71">
        <v>43.166499999999999</v>
      </c>
      <c r="L335" t="s">
        <v>572</v>
      </c>
    </row>
    <row r="336" spans="1:12" x14ac:dyDescent="0.25">
      <c r="A336" s="71" t="s">
        <v>300</v>
      </c>
      <c r="B336" s="71" t="s">
        <v>907</v>
      </c>
      <c r="C336" s="71">
        <v>0</v>
      </c>
      <c r="D336" s="71" t="s">
        <v>572</v>
      </c>
      <c r="E336" s="71">
        <v>741.40629999999999</v>
      </c>
      <c r="F336" s="71" t="s">
        <v>573</v>
      </c>
      <c r="G336" s="71">
        <v>698.79179999999997</v>
      </c>
      <c r="H336" s="71" t="s">
        <v>572</v>
      </c>
      <c r="I336" s="71">
        <v>714.73929999999996</v>
      </c>
      <c r="J336" s="71">
        <v>21.811199999999999</v>
      </c>
      <c r="K336" s="71">
        <v>736.55050000000006</v>
      </c>
      <c r="L336" t="s">
        <v>572</v>
      </c>
    </row>
    <row r="337" spans="1:12" x14ac:dyDescent="0.25">
      <c r="A337" s="71" t="s">
        <v>542</v>
      </c>
      <c r="B337" s="71" t="s">
        <v>908</v>
      </c>
      <c r="C337" s="71">
        <v>0</v>
      </c>
      <c r="D337" s="71" t="s">
        <v>572</v>
      </c>
      <c r="E337" s="71">
        <v>73.178700000000006</v>
      </c>
      <c r="F337" s="71" t="s">
        <v>573</v>
      </c>
      <c r="G337" s="71">
        <v>72.092399999999998</v>
      </c>
      <c r="H337" s="71" t="s">
        <v>572</v>
      </c>
      <c r="I337" s="71">
        <v>73.178700000000006</v>
      </c>
      <c r="J337" s="71">
        <v>0</v>
      </c>
      <c r="K337" s="71">
        <v>73.178700000000006</v>
      </c>
      <c r="L337" t="s">
        <v>572</v>
      </c>
    </row>
    <row r="338" spans="1:12" x14ac:dyDescent="0.25">
      <c r="A338" s="71" t="s">
        <v>301</v>
      </c>
      <c r="B338" s="71" t="s">
        <v>909</v>
      </c>
      <c r="C338" s="71">
        <v>0</v>
      </c>
      <c r="D338" s="71" t="s">
        <v>572</v>
      </c>
      <c r="E338" s="71">
        <v>164.98089999999999</v>
      </c>
      <c r="F338" s="71" t="s">
        <v>572</v>
      </c>
      <c r="G338" s="71">
        <v>170.83850000000001</v>
      </c>
      <c r="H338" s="71" t="s">
        <v>573</v>
      </c>
      <c r="I338" s="71">
        <v>170.83850000000001</v>
      </c>
      <c r="J338" s="71">
        <v>0</v>
      </c>
      <c r="K338" s="71">
        <v>170.83850000000001</v>
      </c>
      <c r="L338" t="s">
        <v>572</v>
      </c>
    </row>
    <row r="339" spans="1:12" x14ac:dyDescent="0.25">
      <c r="A339" s="71" t="s">
        <v>302</v>
      </c>
      <c r="B339" s="71" t="s">
        <v>910</v>
      </c>
      <c r="C339" s="71">
        <v>0</v>
      </c>
      <c r="D339" s="71" t="s">
        <v>572</v>
      </c>
      <c r="E339" s="71">
        <v>427.76530000000002</v>
      </c>
      <c r="F339" s="71" t="s">
        <v>573</v>
      </c>
      <c r="G339" s="71">
        <v>401.92059999999998</v>
      </c>
      <c r="H339" s="71" t="s">
        <v>572</v>
      </c>
      <c r="I339" s="71">
        <v>427.76530000000002</v>
      </c>
      <c r="J339" s="71">
        <v>1.4814000000000001</v>
      </c>
      <c r="K339" s="71">
        <v>429.24669999999998</v>
      </c>
      <c r="L339" t="s">
        <v>572</v>
      </c>
    </row>
    <row r="340" spans="1:12" x14ac:dyDescent="0.25">
      <c r="A340" s="71" t="s">
        <v>303</v>
      </c>
      <c r="B340" s="71" t="s">
        <v>911</v>
      </c>
      <c r="C340" s="71">
        <v>0</v>
      </c>
      <c r="D340" s="71" t="s">
        <v>572</v>
      </c>
      <c r="E340" s="71">
        <v>244.56649999999999</v>
      </c>
      <c r="F340" s="71" t="s">
        <v>572</v>
      </c>
      <c r="G340" s="71">
        <v>258.18669999999997</v>
      </c>
      <c r="H340" s="71" t="s">
        <v>573</v>
      </c>
      <c r="I340" s="71">
        <v>258.18669999999997</v>
      </c>
      <c r="J340" s="71">
        <v>0</v>
      </c>
      <c r="K340" s="71">
        <v>258.18669999999997</v>
      </c>
      <c r="L340" t="s">
        <v>572</v>
      </c>
    </row>
    <row r="341" spans="1:12" x14ac:dyDescent="0.25">
      <c r="A341" s="71" t="s">
        <v>304</v>
      </c>
      <c r="B341" s="71" t="s">
        <v>912</v>
      </c>
      <c r="C341" s="71">
        <v>0</v>
      </c>
      <c r="D341" s="71" t="s">
        <v>572</v>
      </c>
      <c r="E341" s="73">
        <v>1090.7688000000001</v>
      </c>
      <c r="F341" s="71" t="s">
        <v>573</v>
      </c>
      <c r="G341" s="73">
        <v>1092.0820000000001</v>
      </c>
      <c r="H341" s="71" t="s">
        <v>572</v>
      </c>
      <c r="I341" s="73">
        <v>1068.1110000000001</v>
      </c>
      <c r="J341" s="71">
        <v>27.545100000000001</v>
      </c>
      <c r="K341" s="73">
        <v>1095.6560999999999</v>
      </c>
      <c r="L341" t="s">
        <v>572</v>
      </c>
    </row>
    <row r="342" spans="1:12" x14ac:dyDescent="0.25">
      <c r="A342" s="71" t="s">
        <v>305</v>
      </c>
      <c r="B342" s="71" t="s">
        <v>913</v>
      </c>
      <c r="C342" s="71">
        <v>0</v>
      </c>
      <c r="D342" s="71" t="s">
        <v>572</v>
      </c>
      <c r="E342" s="71">
        <v>938.47410000000002</v>
      </c>
      <c r="F342" s="71" t="s">
        <v>573</v>
      </c>
      <c r="G342" s="71">
        <v>894.89610000000005</v>
      </c>
      <c r="H342" s="71" t="s">
        <v>572</v>
      </c>
      <c r="I342" s="71">
        <v>899.87310000000002</v>
      </c>
      <c r="J342" s="71">
        <v>51.150700000000001</v>
      </c>
      <c r="K342" s="71">
        <v>951.02380000000005</v>
      </c>
      <c r="L342" t="s">
        <v>572</v>
      </c>
    </row>
    <row r="343" spans="1:12" x14ac:dyDescent="0.25">
      <c r="A343" s="71" t="s">
        <v>306</v>
      </c>
      <c r="B343" s="71" t="s">
        <v>914</v>
      </c>
      <c r="C343" s="71">
        <v>0</v>
      </c>
      <c r="D343" s="71" t="s">
        <v>572</v>
      </c>
      <c r="E343" s="73">
        <v>1227.8259</v>
      </c>
      <c r="F343" s="71" t="s">
        <v>573</v>
      </c>
      <c r="G343" s="73">
        <v>1210.5587</v>
      </c>
      <c r="H343" s="71" t="s">
        <v>572</v>
      </c>
      <c r="I343" s="73">
        <v>1227.8259</v>
      </c>
      <c r="J343" s="71">
        <v>0</v>
      </c>
      <c r="K343" s="73">
        <v>1227.8259</v>
      </c>
      <c r="L343" t="s">
        <v>572</v>
      </c>
    </row>
    <row r="344" spans="1:12" x14ac:dyDescent="0.25">
      <c r="A344" s="71" t="s">
        <v>307</v>
      </c>
      <c r="B344" s="71" t="s">
        <v>915</v>
      </c>
      <c r="C344" s="71">
        <v>0</v>
      </c>
      <c r="D344" s="71" t="s">
        <v>572</v>
      </c>
      <c r="E344" s="71">
        <v>159.0187</v>
      </c>
      <c r="F344" s="71" t="s">
        <v>573</v>
      </c>
      <c r="G344" s="71">
        <v>150.86689999999999</v>
      </c>
      <c r="H344" s="71" t="s">
        <v>572</v>
      </c>
      <c r="I344" s="71">
        <v>159.0187</v>
      </c>
      <c r="J344" s="71">
        <v>0</v>
      </c>
      <c r="K344" s="71">
        <v>159.0187</v>
      </c>
      <c r="L344" t="s">
        <v>572</v>
      </c>
    </row>
    <row r="345" spans="1:12" x14ac:dyDescent="0.25">
      <c r="A345" s="71" t="s">
        <v>308</v>
      </c>
      <c r="B345" s="71" t="s">
        <v>916</v>
      </c>
      <c r="C345" s="71">
        <v>0</v>
      </c>
      <c r="D345" s="71" t="s">
        <v>572</v>
      </c>
      <c r="E345" s="71">
        <v>722.84310000000005</v>
      </c>
      <c r="F345" s="71" t="s">
        <v>573</v>
      </c>
      <c r="G345" s="71">
        <v>713.8442</v>
      </c>
      <c r="H345" s="71" t="s">
        <v>572</v>
      </c>
      <c r="I345" s="71">
        <v>695.23379999999997</v>
      </c>
      <c r="J345" s="71">
        <v>26.362200000000001</v>
      </c>
      <c r="K345" s="71">
        <v>721.596</v>
      </c>
      <c r="L345" t="s">
        <v>572</v>
      </c>
    </row>
    <row r="346" spans="1:12" x14ac:dyDescent="0.25">
      <c r="A346" s="71" t="s">
        <v>309</v>
      </c>
      <c r="B346" s="71" t="s">
        <v>917</v>
      </c>
      <c r="C346" s="71">
        <v>0</v>
      </c>
      <c r="D346" s="71" t="s">
        <v>572</v>
      </c>
      <c r="E346" s="71">
        <v>236.8972</v>
      </c>
      <c r="F346" s="71" t="s">
        <v>573</v>
      </c>
      <c r="G346" s="71">
        <v>235.30510000000001</v>
      </c>
      <c r="H346" s="71" t="s">
        <v>572</v>
      </c>
      <c r="I346" s="71">
        <v>236.8972</v>
      </c>
      <c r="J346" s="71">
        <v>0</v>
      </c>
      <c r="K346" s="71">
        <v>236.8972</v>
      </c>
      <c r="L346" t="s">
        <v>572</v>
      </c>
    </row>
    <row r="347" spans="1:12" x14ac:dyDescent="0.25">
      <c r="A347" s="71" t="s">
        <v>310</v>
      </c>
      <c r="B347" s="71" t="s">
        <v>918</v>
      </c>
      <c r="C347" s="71">
        <v>0</v>
      </c>
      <c r="D347" s="71" t="s">
        <v>572</v>
      </c>
      <c r="E347" s="73">
        <v>1280.2365</v>
      </c>
      <c r="F347" s="71" t="s">
        <v>573</v>
      </c>
      <c r="G347" s="73">
        <v>1236.2672</v>
      </c>
      <c r="H347" s="71" t="s">
        <v>572</v>
      </c>
      <c r="I347" s="73">
        <v>1280.2365</v>
      </c>
      <c r="J347" s="71">
        <v>5.7000000000000002E-3</v>
      </c>
      <c r="K347" s="73">
        <v>1280.2421999999999</v>
      </c>
      <c r="L347" t="s">
        <v>572</v>
      </c>
    </row>
    <row r="348" spans="1:12" x14ac:dyDescent="0.25">
      <c r="A348" s="71" t="s">
        <v>311</v>
      </c>
      <c r="B348" s="71" t="s">
        <v>919</v>
      </c>
      <c r="C348" s="71">
        <v>0</v>
      </c>
      <c r="D348" s="71" t="s">
        <v>572</v>
      </c>
      <c r="E348" s="73">
        <v>1495.4646</v>
      </c>
      <c r="F348" s="71" t="s">
        <v>572</v>
      </c>
      <c r="G348" s="73">
        <v>1551.1876999999999</v>
      </c>
      <c r="H348" s="71" t="s">
        <v>573</v>
      </c>
      <c r="I348" s="73">
        <v>1508.3309999999999</v>
      </c>
      <c r="J348" s="71">
        <v>36.818399999999997</v>
      </c>
      <c r="K348" s="73">
        <v>1545.1494</v>
      </c>
      <c r="L348" t="s">
        <v>572</v>
      </c>
    </row>
    <row r="349" spans="1:12" x14ac:dyDescent="0.25">
      <c r="A349" s="71" t="s">
        <v>312</v>
      </c>
      <c r="B349" s="71" t="s">
        <v>920</v>
      </c>
      <c r="C349" s="71">
        <v>0</v>
      </c>
      <c r="D349" s="71" t="s">
        <v>572</v>
      </c>
      <c r="E349" s="71">
        <v>799.01480000000004</v>
      </c>
      <c r="F349" s="71" t="s">
        <v>573</v>
      </c>
      <c r="G349" s="71">
        <v>775.31560000000002</v>
      </c>
      <c r="H349" s="71" t="s">
        <v>572</v>
      </c>
      <c r="I349" s="71">
        <v>767.17840000000001</v>
      </c>
      <c r="J349" s="71">
        <v>31.123899999999999</v>
      </c>
      <c r="K349" s="71">
        <v>798.30229999999995</v>
      </c>
      <c r="L349" t="s">
        <v>572</v>
      </c>
    </row>
    <row r="350" spans="1:12" x14ac:dyDescent="0.25">
      <c r="A350" s="71" t="s">
        <v>543</v>
      </c>
      <c r="B350" s="71" t="s">
        <v>921</v>
      </c>
      <c r="C350" s="71">
        <v>0</v>
      </c>
      <c r="D350" s="71" t="s">
        <v>572</v>
      </c>
      <c r="E350" s="71">
        <v>150.27940000000001</v>
      </c>
      <c r="F350" s="71" t="s">
        <v>573</v>
      </c>
      <c r="G350" s="71">
        <v>149.38140000000001</v>
      </c>
      <c r="H350" s="71" t="s">
        <v>572</v>
      </c>
      <c r="I350" s="71">
        <v>150.27940000000001</v>
      </c>
      <c r="J350" s="71">
        <v>0</v>
      </c>
      <c r="K350" s="71">
        <v>150.27940000000001</v>
      </c>
      <c r="L350" t="s">
        <v>572</v>
      </c>
    </row>
    <row r="351" spans="1:12" x14ac:dyDescent="0.25">
      <c r="A351" s="71" t="s">
        <v>313</v>
      </c>
      <c r="B351" s="71" t="s">
        <v>922</v>
      </c>
      <c r="C351" s="71">
        <v>0</v>
      </c>
      <c r="D351" s="71" t="s">
        <v>572</v>
      </c>
      <c r="E351" s="73">
        <v>1422.0542</v>
      </c>
      <c r="F351" s="71" t="s">
        <v>572</v>
      </c>
      <c r="G351" s="73">
        <v>1419.9811999999999</v>
      </c>
      <c r="H351" s="71" t="s">
        <v>573</v>
      </c>
      <c r="I351" s="73">
        <v>1371.5410999999999</v>
      </c>
      <c r="J351" s="71">
        <v>50.346899999999998</v>
      </c>
      <c r="K351" s="73">
        <v>1421.8879999999999</v>
      </c>
      <c r="L351" t="s">
        <v>572</v>
      </c>
    </row>
    <row r="352" spans="1:12" x14ac:dyDescent="0.25">
      <c r="A352" s="71" t="s">
        <v>314</v>
      </c>
      <c r="B352" s="71" t="s">
        <v>1187</v>
      </c>
      <c r="C352" s="71">
        <v>0</v>
      </c>
      <c r="D352" s="71" t="s">
        <v>572</v>
      </c>
      <c r="E352" s="73">
        <v>5454.6050999999998</v>
      </c>
      <c r="F352" s="71" t="s">
        <v>573</v>
      </c>
      <c r="G352" s="73">
        <v>5278.4596000000001</v>
      </c>
      <c r="H352" s="71" t="s">
        <v>572</v>
      </c>
      <c r="I352" s="73">
        <v>5246.3594999999996</v>
      </c>
      <c r="J352" s="71">
        <v>191.15270000000001</v>
      </c>
      <c r="K352" s="73">
        <v>5437.5122000000001</v>
      </c>
      <c r="L352" t="s">
        <v>572</v>
      </c>
    </row>
    <row r="353" spans="1:12" x14ac:dyDescent="0.25">
      <c r="A353" s="71" t="s">
        <v>315</v>
      </c>
      <c r="B353" s="71" t="s">
        <v>924</v>
      </c>
      <c r="C353" s="71">
        <v>0</v>
      </c>
      <c r="D353" s="71" t="s">
        <v>572</v>
      </c>
      <c r="E353" s="71">
        <v>200.78059999999999</v>
      </c>
      <c r="F353" s="71" t="s">
        <v>572</v>
      </c>
      <c r="G353" s="71">
        <v>201.83920000000001</v>
      </c>
      <c r="H353" s="71" t="s">
        <v>573</v>
      </c>
      <c r="I353" s="71">
        <v>201.83920000000001</v>
      </c>
      <c r="J353" s="71">
        <v>0</v>
      </c>
      <c r="K353" s="71">
        <v>201.83920000000001</v>
      </c>
      <c r="L353" t="s">
        <v>572</v>
      </c>
    </row>
    <row r="354" spans="1:12" x14ac:dyDescent="0.25">
      <c r="A354" s="71" t="s">
        <v>316</v>
      </c>
      <c r="B354" s="71" t="s">
        <v>925</v>
      </c>
      <c r="C354" s="71">
        <v>0</v>
      </c>
      <c r="D354" s="71" t="s">
        <v>572</v>
      </c>
      <c r="E354" s="71">
        <v>229.32169999999999</v>
      </c>
      <c r="F354" s="71" t="s">
        <v>573</v>
      </c>
      <c r="G354" s="71">
        <v>224.31120000000001</v>
      </c>
      <c r="H354" s="71" t="s">
        <v>572</v>
      </c>
      <c r="I354" s="71">
        <v>229.32169999999999</v>
      </c>
      <c r="J354" s="71">
        <v>0</v>
      </c>
      <c r="K354" s="71">
        <v>229.32169999999999</v>
      </c>
      <c r="L354" t="s">
        <v>572</v>
      </c>
    </row>
    <row r="355" spans="1:12" x14ac:dyDescent="0.25">
      <c r="A355" s="71" t="s">
        <v>317</v>
      </c>
      <c r="B355" s="71" t="s">
        <v>926</v>
      </c>
      <c r="C355" s="71">
        <v>0</v>
      </c>
      <c r="D355" s="71" t="s">
        <v>572</v>
      </c>
      <c r="E355" s="71">
        <v>181.77789999999999</v>
      </c>
      <c r="F355" s="71" t="s">
        <v>573</v>
      </c>
      <c r="G355" s="71">
        <v>179.6369</v>
      </c>
      <c r="H355" s="71" t="s">
        <v>572</v>
      </c>
      <c r="I355" s="71">
        <v>181.77789999999999</v>
      </c>
      <c r="J355" s="71">
        <v>0</v>
      </c>
      <c r="K355" s="71">
        <v>181.77789999999999</v>
      </c>
      <c r="L355" t="s">
        <v>572</v>
      </c>
    </row>
    <row r="356" spans="1:12" x14ac:dyDescent="0.25">
      <c r="A356" s="71" t="s">
        <v>318</v>
      </c>
      <c r="B356" s="71" t="s">
        <v>927</v>
      </c>
      <c r="C356" s="71">
        <v>0</v>
      </c>
      <c r="D356" s="71" t="s">
        <v>572</v>
      </c>
      <c r="E356" s="71">
        <v>123.6125</v>
      </c>
      <c r="F356" s="71" t="s">
        <v>573</v>
      </c>
      <c r="G356" s="71">
        <v>118.79340000000001</v>
      </c>
      <c r="H356" s="71" t="s">
        <v>572</v>
      </c>
      <c r="I356" s="71">
        <v>123.6125</v>
      </c>
      <c r="J356" s="71">
        <v>0</v>
      </c>
      <c r="K356" s="71">
        <v>123.6125</v>
      </c>
      <c r="L356" t="s">
        <v>572</v>
      </c>
    </row>
    <row r="357" spans="1:12" x14ac:dyDescent="0.25">
      <c r="A357" s="71" t="s">
        <v>319</v>
      </c>
      <c r="B357" s="71" t="s">
        <v>928</v>
      </c>
      <c r="C357" s="71">
        <v>0</v>
      </c>
      <c r="D357" s="71" t="s">
        <v>572</v>
      </c>
      <c r="E357" s="71">
        <v>190.02</v>
      </c>
      <c r="F357" s="71" t="s">
        <v>573</v>
      </c>
      <c r="G357" s="71">
        <v>189.89240000000001</v>
      </c>
      <c r="H357" s="71" t="s">
        <v>572</v>
      </c>
      <c r="I357" s="71">
        <v>190.02</v>
      </c>
      <c r="J357" s="71">
        <v>0</v>
      </c>
      <c r="K357" s="71">
        <v>190.02</v>
      </c>
      <c r="L357" t="s">
        <v>572</v>
      </c>
    </row>
    <row r="358" spans="1:12" x14ac:dyDescent="0.25">
      <c r="A358" s="71" t="s">
        <v>320</v>
      </c>
      <c r="B358" s="71" t="s">
        <v>929</v>
      </c>
      <c r="C358" s="71">
        <v>0</v>
      </c>
      <c r="D358" s="71" t="s">
        <v>572</v>
      </c>
      <c r="E358" s="73">
        <v>1326.1974</v>
      </c>
      <c r="F358" s="71" t="s">
        <v>573</v>
      </c>
      <c r="G358" s="73">
        <v>1259.2988</v>
      </c>
      <c r="H358" s="71" t="s">
        <v>572</v>
      </c>
      <c r="I358" s="73">
        <v>1306.6238000000001</v>
      </c>
      <c r="J358" s="71">
        <v>8.7205999999999992</v>
      </c>
      <c r="K358" s="73">
        <v>1315.3444</v>
      </c>
      <c r="L358" t="s">
        <v>572</v>
      </c>
    </row>
    <row r="359" spans="1:12" x14ac:dyDescent="0.25">
      <c r="A359" s="71" t="s">
        <v>321</v>
      </c>
      <c r="B359" s="71" t="s">
        <v>930</v>
      </c>
      <c r="C359" s="71">
        <v>0</v>
      </c>
      <c r="D359" s="71" t="s">
        <v>572</v>
      </c>
      <c r="E359" s="71">
        <v>154.67089999999999</v>
      </c>
      <c r="F359" s="71" t="s">
        <v>573</v>
      </c>
      <c r="G359" s="71">
        <v>150.85310000000001</v>
      </c>
      <c r="H359" s="71" t="s">
        <v>572</v>
      </c>
      <c r="I359" s="71">
        <v>154.67089999999999</v>
      </c>
      <c r="J359" s="71">
        <v>0</v>
      </c>
      <c r="K359" s="71">
        <v>154.67089999999999</v>
      </c>
      <c r="L359" t="s">
        <v>572</v>
      </c>
    </row>
    <row r="360" spans="1:12" x14ac:dyDescent="0.25">
      <c r="A360" s="71" t="s">
        <v>322</v>
      </c>
      <c r="B360" s="71" t="s">
        <v>931</v>
      </c>
      <c r="C360" s="71">
        <v>0</v>
      </c>
      <c r="D360" s="71" t="s">
        <v>572</v>
      </c>
      <c r="E360" s="71">
        <v>160.6088</v>
      </c>
      <c r="F360" s="71" t="s">
        <v>573</v>
      </c>
      <c r="G360" s="71">
        <v>153.78389999999999</v>
      </c>
      <c r="H360" s="71" t="s">
        <v>572</v>
      </c>
      <c r="I360" s="71">
        <v>160.6088</v>
      </c>
      <c r="J360" s="71">
        <v>0</v>
      </c>
      <c r="K360" s="71">
        <v>160.6088</v>
      </c>
      <c r="L360" t="s">
        <v>572</v>
      </c>
    </row>
    <row r="361" spans="1:12" x14ac:dyDescent="0.25">
      <c r="A361" s="71" t="s">
        <v>323</v>
      </c>
      <c r="B361" s="71" t="s">
        <v>932</v>
      </c>
      <c r="C361" s="71">
        <v>0</v>
      </c>
      <c r="D361" s="71" t="s">
        <v>572</v>
      </c>
      <c r="E361" s="71">
        <v>778.92280000000005</v>
      </c>
      <c r="F361" s="71" t="s">
        <v>573</v>
      </c>
      <c r="G361" s="71">
        <v>760.6223</v>
      </c>
      <c r="H361" s="71" t="s">
        <v>572</v>
      </c>
      <c r="I361" s="71">
        <v>768.38310000000001</v>
      </c>
      <c r="J361" s="71">
        <v>21.628799999999998</v>
      </c>
      <c r="K361" s="71">
        <v>790.01189999999997</v>
      </c>
      <c r="L361" t="s">
        <v>572</v>
      </c>
    </row>
    <row r="362" spans="1:12" x14ac:dyDescent="0.25">
      <c r="A362" s="71" t="s">
        <v>324</v>
      </c>
      <c r="B362" s="71" t="s">
        <v>933</v>
      </c>
      <c r="C362" s="71">
        <v>0</v>
      </c>
      <c r="D362" s="71" t="s">
        <v>572</v>
      </c>
      <c r="E362" s="71">
        <v>206.5694</v>
      </c>
      <c r="F362" s="71" t="s">
        <v>572</v>
      </c>
      <c r="G362" s="71">
        <v>219.44659999999999</v>
      </c>
      <c r="H362" s="71" t="s">
        <v>573</v>
      </c>
      <c r="I362" s="71">
        <v>211.63759999999999</v>
      </c>
      <c r="J362" s="71">
        <v>6.6584000000000003</v>
      </c>
      <c r="K362" s="71">
        <v>218.29599999999999</v>
      </c>
      <c r="L362" t="s">
        <v>572</v>
      </c>
    </row>
    <row r="363" spans="1:12" x14ac:dyDescent="0.25">
      <c r="A363" s="71" t="s">
        <v>325</v>
      </c>
      <c r="B363" s="71" t="s">
        <v>934</v>
      </c>
      <c r="C363" s="71">
        <v>0</v>
      </c>
      <c r="D363" s="71" t="s">
        <v>572</v>
      </c>
      <c r="E363" s="71">
        <v>601.024</v>
      </c>
      <c r="F363" s="71" t="s">
        <v>573</v>
      </c>
      <c r="G363" s="71">
        <v>545.94370000000004</v>
      </c>
      <c r="H363" s="71" t="s">
        <v>572</v>
      </c>
      <c r="I363" s="71">
        <v>587.38829999999996</v>
      </c>
      <c r="J363" s="71">
        <v>14.8302</v>
      </c>
      <c r="K363" s="71">
        <v>602.21849999999995</v>
      </c>
      <c r="L363" t="s">
        <v>572</v>
      </c>
    </row>
    <row r="364" spans="1:12" x14ac:dyDescent="0.25">
      <c r="A364" s="71" t="s">
        <v>326</v>
      </c>
      <c r="B364" s="71" t="s">
        <v>935</v>
      </c>
      <c r="C364" s="71">
        <v>0</v>
      </c>
      <c r="D364" s="71" t="s">
        <v>572</v>
      </c>
      <c r="E364" s="71">
        <v>119.0924</v>
      </c>
      <c r="F364" s="71" t="s">
        <v>572</v>
      </c>
      <c r="G364" s="71">
        <v>136.25030000000001</v>
      </c>
      <c r="H364" s="71" t="s">
        <v>573</v>
      </c>
      <c r="I364" s="71">
        <v>136.25030000000001</v>
      </c>
      <c r="J364" s="71">
        <v>0</v>
      </c>
      <c r="K364" s="71">
        <v>136.25030000000001</v>
      </c>
      <c r="L364" t="s">
        <v>572</v>
      </c>
    </row>
    <row r="365" spans="1:12" x14ac:dyDescent="0.25">
      <c r="A365" s="71" t="s">
        <v>327</v>
      </c>
      <c r="B365" s="71" t="s">
        <v>936</v>
      </c>
      <c r="C365" s="71">
        <v>0</v>
      </c>
      <c r="D365" s="71" t="s">
        <v>572</v>
      </c>
      <c r="E365" s="71">
        <v>598.81050000000005</v>
      </c>
      <c r="F365" s="71" t="s">
        <v>573</v>
      </c>
      <c r="G365" s="71">
        <v>590.27729999999997</v>
      </c>
      <c r="H365" s="71" t="s">
        <v>572</v>
      </c>
      <c r="I365" s="71">
        <v>562.88139999999999</v>
      </c>
      <c r="J365" s="71">
        <v>31.9191</v>
      </c>
      <c r="K365" s="71">
        <v>594.80050000000006</v>
      </c>
      <c r="L365" t="s">
        <v>572</v>
      </c>
    </row>
    <row r="366" spans="1:12" x14ac:dyDescent="0.25">
      <c r="A366" s="71" t="s">
        <v>328</v>
      </c>
      <c r="B366" s="71" t="s">
        <v>937</v>
      </c>
      <c r="C366" s="71">
        <v>0</v>
      </c>
      <c r="D366" s="71" t="s">
        <v>572</v>
      </c>
      <c r="E366" s="71">
        <v>667.37689999999998</v>
      </c>
      <c r="F366" s="71" t="s">
        <v>572</v>
      </c>
      <c r="G366" s="71">
        <v>708.44489999999996</v>
      </c>
      <c r="H366" s="71" t="s">
        <v>573</v>
      </c>
      <c r="I366" s="71">
        <v>683.49900000000002</v>
      </c>
      <c r="J366" s="71">
        <v>27.847899999999999</v>
      </c>
      <c r="K366" s="71">
        <v>711.34690000000001</v>
      </c>
      <c r="L366" t="s">
        <v>572</v>
      </c>
    </row>
    <row r="367" spans="1:12" x14ac:dyDescent="0.25">
      <c r="A367" s="71" t="s">
        <v>544</v>
      </c>
      <c r="B367" s="71" t="s">
        <v>938</v>
      </c>
      <c r="C367" s="71">
        <v>0</v>
      </c>
      <c r="D367" s="71" t="s">
        <v>572</v>
      </c>
      <c r="E367" s="71">
        <v>74.166499999999999</v>
      </c>
      <c r="F367" s="71" t="s">
        <v>572</v>
      </c>
      <c r="G367" s="71">
        <v>76.016900000000007</v>
      </c>
      <c r="H367" s="71" t="s">
        <v>573</v>
      </c>
      <c r="I367" s="71">
        <v>76.016900000000007</v>
      </c>
      <c r="J367" s="71">
        <v>0</v>
      </c>
      <c r="K367" s="71">
        <v>76.016900000000007</v>
      </c>
      <c r="L367" t="s">
        <v>572</v>
      </c>
    </row>
    <row r="368" spans="1:12" x14ac:dyDescent="0.25">
      <c r="A368" s="71" t="s">
        <v>329</v>
      </c>
      <c r="B368" s="71" t="s">
        <v>939</v>
      </c>
      <c r="C368" s="71">
        <v>0</v>
      </c>
      <c r="D368" s="71" t="s">
        <v>572</v>
      </c>
      <c r="E368" s="71">
        <v>377.16210000000001</v>
      </c>
      <c r="F368" s="71" t="s">
        <v>573</v>
      </c>
      <c r="G368" s="71">
        <v>366.66590000000002</v>
      </c>
      <c r="H368" s="71" t="s">
        <v>572</v>
      </c>
      <c r="I368" s="71">
        <v>371.45949999999999</v>
      </c>
      <c r="J368" s="71">
        <v>5.4238999999999997</v>
      </c>
      <c r="K368" s="71">
        <v>376.88339999999999</v>
      </c>
      <c r="L368" t="s">
        <v>572</v>
      </c>
    </row>
    <row r="369" spans="1:12" x14ac:dyDescent="0.25">
      <c r="A369" s="71" t="s">
        <v>330</v>
      </c>
      <c r="B369" s="71" t="s">
        <v>940</v>
      </c>
      <c r="C369" s="71">
        <v>0</v>
      </c>
      <c r="D369" s="71" t="s">
        <v>572</v>
      </c>
      <c r="E369" s="71">
        <v>694.31679999999994</v>
      </c>
      <c r="F369" s="71" t="s">
        <v>572</v>
      </c>
      <c r="G369" s="71">
        <v>693.76430000000005</v>
      </c>
      <c r="H369" s="71" t="s">
        <v>573</v>
      </c>
      <c r="I369" s="71">
        <v>665.00739999999996</v>
      </c>
      <c r="J369" s="71">
        <v>30.1051</v>
      </c>
      <c r="K369" s="71">
        <v>695.11249999999995</v>
      </c>
      <c r="L369" t="s">
        <v>572</v>
      </c>
    </row>
    <row r="370" spans="1:12" x14ac:dyDescent="0.25">
      <c r="A370" s="71" t="s">
        <v>331</v>
      </c>
      <c r="B370" s="71" t="s">
        <v>941</v>
      </c>
      <c r="C370" s="71">
        <v>0</v>
      </c>
      <c r="D370" s="71" t="s">
        <v>572</v>
      </c>
      <c r="E370" s="71">
        <v>264.47340000000003</v>
      </c>
      <c r="F370" s="71" t="s">
        <v>573</v>
      </c>
      <c r="G370" s="71">
        <v>249.88939999999999</v>
      </c>
      <c r="H370" s="71" t="s">
        <v>572</v>
      </c>
      <c r="I370" s="71">
        <v>256.46530000000001</v>
      </c>
      <c r="J370" s="71">
        <v>6.2843999999999998</v>
      </c>
      <c r="K370" s="71">
        <v>262.74970000000002</v>
      </c>
      <c r="L370" t="s">
        <v>572</v>
      </c>
    </row>
    <row r="371" spans="1:12" x14ac:dyDescent="0.25">
      <c r="A371" s="71" t="s">
        <v>332</v>
      </c>
      <c r="B371" s="71" t="s">
        <v>942</v>
      </c>
      <c r="C371" s="71">
        <v>0</v>
      </c>
      <c r="D371" s="71" t="s">
        <v>572</v>
      </c>
      <c r="E371" s="71">
        <v>103.50230000000001</v>
      </c>
      <c r="F371" s="71" t="s">
        <v>573</v>
      </c>
      <c r="G371" s="71">
        <v>103.3784</v>
      </c>
      <c r="H371" s="71" t="s">
        <v>572</v>
      </c>
      <c r="I371" s="71">
        <v>103.50230000000001</v>
      </c>
      <c r="J371" s="71">
        <v>2.9443999999999999</v>
      </c>
      <c r="K371" s="71">
        <v>106.44670000000001</v>
      </c>
      <c r="L371" t="s">
        <v>572</v>
      </c>
    </row>
    <row r="372" spans="1:12" x14ac:dyDescent="0.25">
      <c r="A372" s="71" t="s">
        <v>333</v>
      </c>
      <c r="B372" s="71" t="s">
        <v>943</v>
      </c>
      <c r="C372" s="71">
        <v>0</v>
      </c>
      <c r="D372" s="71" t="s">
        <v>572</v>
      </c>
      <c r="E372" s="71">
        <v>252.86179999999999</v>
      </c>
      <c r="F372" s="71" t="s">
        <v>573</v>
      </c>
      <c r="G372" s="71">
        <v>232.6439</v>
      </c>
      <c r="H372" s="71" t="s">
        <v>572</v>
      </c>
      <c r="I372" s="71">
        <v>252.86179999999999</v>
      </c>
      <c r="J372" s="71">
        <v>0</v>
      </c>
      <c r="K372" s="71">
        <v>252.86179999999999</v>
      </c>
      <c r="L372" t="s">
        <v>572</v>
      </c>
    </row>
    <row r="373" spans="1:12" x14ac:dyDescent="0.25">
      <c r="A373" s="71" t="s">
        <v>334</v>
      </c>
      <c r="B373" s="71" t="s">
        <v>944</v>
      </c>
      <c r="C373" s="71">
        <v>0</v>
      </c>
      <c r="D373" s="71" t="s">
        <v>572</v>
      </c>
      <c r="E373" s="71">
        <v>659.34429999999998</v>
      </c>
      <c r="F373" s="71" t="s">
        <v>573</v>
      </c>
      <c r="G373" s="71">
        <v>625.00599999999997</v>
      </c>
      <c r="H373" s="71" t="s">
        <v>572</v>
      </c>
      <c r="I373" s="71">
        <v>639.69169999999997</v>
      </c>
      <c r="J373" s="71">
        <v>28.334499999999998</v>
      </c>
      <c r="K373" s="71">
        <v>668.02620000000002</v>
      </c>
      <c r="L373" t="s">
        <v>572</v>
      </c>
    </row>
    <row r="374" spans="1:12" x14ac:dyDescent="0.25">
      <c r="A374" s="71" t="s">
        <v>545</v>
      </c>
      <c r="B374" s="71" t="s">
        <v>945</v>
      </c>
      <c r="C374" s="71">
        <v>0</v>
      </c>
      <c r="D374" s="71" t="s">
        <v>572</v>
      </c>
      <c r="E374" s="71">
        <v>137.91999999999999</v>
      </c>
      <c r="F374" s="71" t="s">
        <v>572</v>
      </c>
      <c r="G374" s="71">
        <v>141.62620000000001</v>
      </c>
      <c r="H374" s="71" t="s">
        <v>573</v>
      </c>
      <c r="I374" s="71">
        <v>141.62620000000001</v>
      </c>
      <c r="J374" s="71">
        <v>0</v>
      </c>
      <c r="K374" s="71">
        <v>141.62620000000001</v>
      </c>
      <c r="L374" t="s">
        <v>572</v>
      </c>
    </row>
    <row r="375" spans="1:12" x14ac:dyDescent="0.25">
      <c r="A375" s="71" t="s">
        <v>335</v>
      </c>
      <c r="B375" s="71" t="s">
        <v>946</v>
      </c>
      <c r="C375" s="71">
        <v>0</v>
      </c>
      <c r="D375" s="71" t="s">
        <v>572</v>
      </c>
      <c r="E375" s="71">
        <v>137.40440000000001</v>
      </c>
      <c r="F375" s="71" t="s">
        <v>572</v>
      </c>
      <c r="G375" s="71">
        <v>143.46680000000001</v>
      </c>
      <c r="H375" s="71" t="s">
        <v>573</v>
      </c>
      <c r="I375" s="71">
        <v>143.46680000000001</v>
      </c>
      <c r="J375" s="71">
        <v>0</v>
      </c>
      <c r="K375" s="71">
        <v>143.46680000000001</v>
      </c>
      <c r="L375" t="s">
        <v>572</v>
      </c>
    </row>
    <row r="376" spans="1:12" x14ac:dyDescent="0.25">
      <c r="A376" s="71" t="s">
        <v>336</v>
      </c>
      <c r="B376" s="71" t="s">
        <v>947</v>
      </c>
      <c r="C376" s="71">
        <v>0</v>
      </c>
      <c r="D376" s="71" t="s">
        <v>572</v>
      </c>
      <c r="E376" s="71">
        <v>597.44449999999995</v>
      </c>
      <c r="F376" s="71" t="s">
        <v>573</v>
      </c>
      <c r="G376" s="71">
        <v>560.66690000000006</v>
      </c>
      <c r="H376" s="71" t="s">
        <v>572</v>
      </c>
      <c r="I376" s="71">
        <v>571.71140000000003</v>
      </c>
      <c r="J376" s="71">
        <v>25.572800000000001</v>
      </c>
      <c r="K376" s="71">
        <v>597.28420000000006</v>
      </c>
      <c r="L376" t="s">
        <v>572</v>
      </c>
    </row>
    <row r="377" spans="1:12" x14ac:dyDescent="0.25">
      <c r="A377" s="71" t="s">
        <v>337</v>
      </c>
      <c r="B377" s="71" t="s">
        <v>948</v>
      </c>
      <c r="C377" s="71">
        <v>0</v>
      </c>
      <c r="D377" s="71" t="s">
        <v>572</v>
      </c>
      <c r="E377" s="71">
        <v>158.5943</v>
      </c>
      <c r="F377" s="71" t="s">
        <v>572</v>
      </c>
      <c r="G377" s="71">
        <v>160.70820000000001</v>
      </c>
      <c r="H377" s="71" t="s">
        <v>573</v>
      </c>
      <c r="I377" s="71">
        <v>160.70820000000001</v>
      </c>
      <c r="J377" s="71">
        <v>0</v>
      </c>
      <c r="K377" s="71">
        <v>160.70820000000001</v>
      </c>
      <c r="L377" t="s">
        <v>572</v>
      </c>
    </row>
    <row r="378" spans="1:12" x14ac:dyDescent="0.25">
      <c r="A378" s="71" t="s">
        <v>338</v>
      </c>
      <c r="B378" s="71" t="s">
        <v>949</v>
      </c>
      <c r="C378" s="71">
        <v>0</v>
      </c>
      <c r="D378" s="71" t="s">
        <v>572</v>
      </c>
      <c r="E378" s="71">
        <v>971.3501</v>
      </c>
      <c r="F378" s="71" t="s">
        <v>573</v>
      </c>
      <c r="G378" s="71">
        <v>970.12879999999996</v>
      </c>
      <c r="H378" s="71" t="s">
        <v>572</v>
      </c>
      <c r="I378" s="71">
        <v>952.23050000000001</v>
      </c>
      <c r="J378" s="71">
        <v>19.671500000000002</v>
      </c>
      <c r="K378" s="71">
        <v>971.90200000000004</v>
      </c>
      <c r="L378" t="s">
        <v>572</v>
      </c>
    </row>
    <row r="379" spans="1:12" x14ac:dyDescent="0.25">
      <c r="A379" s="71" t="s">
        <v>1166</v>
      </c>
      <c r="B379" s="71" t="s">
        <v>1158</v>
      </c>
      <c r="C379" s="71">
        <v>0</v>
      </c>
      <c r="D379" s="71" t="s">
        <v>572</v>
      </c>
      <c r="E379" s="73">
        <v>0</v>
      </c>
      <c r="F379" s="71" t="s">
        <v>572</v>
      </c>
      <c r="G379" s="73">
        <v>0</v>
      </c>
      <c r="H379" s="71" t="s">
        <v>572</v>
      </c>
      <c r="I379" s="73">
        <v>0</v>
      </c>
      <c r="J379" s="71">
        <v>0</v>
      </c>
      <c r="K379" s="73">
        <v>0</v>
      </c>
      <c r="L379" t="s">
        <v>572</v>
      </c>
    </row>
    <row r="380" spans="1:12" x14ac:dyDescent="0.25">
      <c r="A380" s="71" t="s">
        <v>339</v>
      </c>
      <c r="B380" s="71" t="s">
        <v>950</v>
      </c>
      <c r="C380" s="71">
        <v>0</v>
      </c>
      <c r="D380" s="71" t="s">
        <v>572</v>
      </c>
      <c r="E380" s="71">
        <v>2056.5661</v>
      </c>
      <c r="F380" s="71" t="s">
        <v>573</v>
      </c>
      <c r="G380" s="71">
        <v>2023.1083000000001</v>
      </c>
      <c r="H380" s="71" t="s">
        <v>572</v>
      </c>
      <c r="I380" s="71">
        <v>2011.4384</v>
      </c>
      <c r="J380" s="71">
        <v>45.635300000000001</v>
      </c>
      <c r="K380" s="71">
        <v>2057.0736999999999</v>
      </c>
      <c r="L380" t="s">
        <v>572</v>
      </c>
    </row>
    <row r="381" spans="1:12" x14ac:dyDescent="0.25">
      <c r="A381" s="71" t="s">
        <v>546</v>
      </c>
      <c r="B381" s="71" t="s">
        <v>951</v>
      </c>
      <c r="C381" s="71">
        <v>0</v>
      </c>
      <c r="D381" s="71" t="s">
        <v>572</v>
      </c>
      <c r="E381" s="71">
        <v>83.772499999999994</v>
      </c>
      <c r="F381" s="71" t="s">
        <v>572</v>
      </c>
      <c r="G381" s="71">
        <v>84.255600000000001</v>
      </c>
      <c r="H381" s="71" t="s">
        <v>573</v>
      </c>
      <c r="I381" s="71">
        <v>84.255600000000001</v>
      </c>
      <c r="J381" s="71">
        <v>0</v>
      </c>
      <c r="K381" s="71">
        <v>84.255600000000001</v>
      </c>
      <c r="L381" t="s">
        <v>572</v>
      </c>
    </row>
    <row r="382" spans="1:12" x14ac:dyDescent="0.25">
      <c r="A382" s="71" t="s">
        <v>340</v>
      </c>
      <c r="B382" s="71" t="s">
        <v>952</v>
      </c>
      <c r="C382" s="71">
        <v>0</v>
      </c>
      <c r="D382" s="71" t="s">
        <v>572</v>
      </c>
      <c r="E382" s="71">
        <v>311.8682</v>
      </c>
      <c r="F382" s="71" t="s">
        <v>573</v>
      </c>
      <c r="G382" s="71">
        <v>298.2115</v>
      </c>
      <c r="H382" s="71" t="s">
        <v>572</v>
      </c>
      <c r="I382" s="71">
        <v>311.8682</v>
      </c>
      <c r="J382" s="71">
        <v>0</v>
      </c>
      <c r="K382" s="71">
        <v>311.8682</v>
      </c>
      <c r="L382" t="s">
        <v>572</v>
      </c>
    </row>
    <row r="383" spans="1:12" x14ac:dyDescent="0.25">
      <c r="A383" s="71" t="s">
        <v>341</v>
      </c>
      <c r="B383" s="71" t="s">
        <v>953</v>
      </c>
      <c r="C383" s="71">
        <v>0</v>
      </c>
      <c r="D383" s="71" t="s">
        <v>572</v>
      </c>
      <c r="E383" s="71">
        <v>319.74250000000001</v>
      </c>
      <c r="F383" s="71" t="s">
        <v>573</v>
      </c>
      <c r="G383" s="71">
        <v>295.47399999999999</v>
      </c>
      <c r="H383" s="71" t="s">
        <v>572</v>
      </c>
      <c r="I383" s="71">
        <v>319.74250000000001</v>
      </c>
      <c r="J383" s="71">
        <v>0</v>
      </c>
      <c r="K383" s="71">
        <v>319.74250000000001</v>
      </c>
      <c r="L383" t="s">
        <v>572</v>
      </c>
    </row>
    <row r="384" spans="1:12" x14ac:dyDescent="0.25">
      <c r="A384" s="71" t="s">
        <v>342</v>
      </c>
      <c r="B384" s="71" t="s">
        <v>954</v>
      </c>
      <c r="C384" s="71">
        <v>0</v>
      </c>
      <c r="D384" s="71" t="s">
        <v>572</v>
      </c>
      <c r="E384" s="71">
        <v>509.58760000000001</v>
      </c>
      <c r="F384" s="71" t="s">
        <v>573</v>
      </c>
      <c r="G384" s="71">
        <v>498.58440000000002</v>
      </c>
      <c r="H384" s="71" t="s">
        <v>572</v>
      </c>
      <c r="I384" s="71">
        <v>495.8322</v>
      </c>
      <c r="J384" s="71">
        <v>8.7978000000000005</v>
      </c>
      <c r="K384" s="71">
        <v>504.63</v>
      </c>
      <c r="L384" t="s">
        <v>572</v>
      </c>
    </row>
    <row r="385" spans="1:12" x14ac:dyDescent="0.25">
      <c r="A385" s="71" t="s">
        <v>343</v>
      </c>
      <c r="B385" s="71" t="s">
        <v>955</v>
      </c>
      <c r="C385" s="71">
        <v>0</v>
      </c>
      <c r="D385" s="71" t="s">
        <v>572</v>
      </c>
      <c r="E385" s="71">
        <v>365.22</v>
      </c>
      <c r="F385" s="71" t="s">
        <v>573</v>
      </c>
      <c r="G385" s="71">
        <v>356.55110000000002</v>
      </c>
      <c r="H385" s="71" t="s">
        <v>572</v>
      </c>
      <c r="I385" s="71">
        <v>365.22</v>
      </c>
      <c r="J385" s="71">
        <v>0</v>
      </c>
      <c r="K385" s="71">
        <v>365.22</v>
      </c>
      <c r="L385" t="s">
        <v>572</v>
      </c>
    </row>
    <row r="386" spans="1:12" x14ac:dyDescent="0.25">
      <c r="A386" s="71" t="s">
        <v>547</v>
      </c>
      <c r="B386" s="71" t="s">
        <v>956</v>
      </c>
      <c r="C386" s="71">
        <v>0</v>
      </c>
      <c r="D386" s="71" t="s">
        <v>572</v>
      </c>
      <c r="E386" s="73">
        <v>183.96029999999999</v>
      </c>
      <c r="F386" s="71" t="s">
        <v>573</v>
      </c>
      <c r="G386" s="73">
        <v>169.23609999999999</v>
      </c>
      <c r="H386" s="71" t="s">
        <v>572</v>
      </c>
      <c r="I386" s="73">
        <v>180.67670000000001</v>
      </c>
      <c r="J386" s="71">
        <v>4.6936</v>
      </c>
      <c r="K386" s="73">
        <v>185.37029999999999</v>
      </c>
      <c r="L386" t="s">
        <v>572</v>
      </c>
    </row>
    <row r="387" spans="1:12" x14ac:dyDescent="0.25">
      <c r="A387" s="71" t="s">
        <v>344</v>
      </c>
      <c r="B387" s="71" t="s">
        <v>957</v>
      </c>
      <c r="C387" s="71">
        <v>0</v>
      </c>
      <c r="D387" s="71" t="s">
        <v>572</v>
      </c>
      <c r="E387" s="73">
        <v>5466.9141</v>
      </c>
      <c r="F387" s="71" t="s">
        <v>573</v>
      </c>
      <c r="G387" s="73">
        <v>5250.1018000000004</v>
      </c>
      <c r="H387" s="71" t="s">
        <v>572</v>
      </c>
      <c r="I387" s="73">
        <v>5417.7443999999996</v>
      </c>
      <c r="J387" s="71">
        <v>32.6785</v>
      </c>
      <c r="K387" s="73">
        <v>5450.4228999999996</v>
      </c>
      <c r="L387" t="s">
        <v>572</v>
      </c>
    </row>
    <row r="388" spans="1:12" x14ac:dyDescent="0.25">
      <c r="A388" s="71" t="s">
        <v>345</v>
      </c>
      <c r="B388" s="71" t="s">
        <v>958</v>
      </c>
      <c r="C388" s="71">
        <v>0</v>
      </c>
      <c r="D388" s="71" t="s">
        <v>572</v>
      </c>
      <c r="E388" s="71">
        <v>1608.5877</v>
      </c>
      <c r="F388" s="71" t="s">
        <v>573</v>
      </c>
      <c r="G388" s="71">
        <v>1570.1167</v>
      </c>
      <c r="H388" s="71" t="s">
        <v>572</v>
      </c>
      <c r="I388" s="71">
        <v>1552.7306000000001</v>
      </c>
      <c r="J388" s="71">
        <v>49.166800000000002</v>
      </c>
      <c r="K388" s="71">
        <v>1601.8974000000001</v>
      </c>
      <c r="L388" t="s">
        <v>572</v>
      </c>
    </row>
    <row r="389" spans="1:12" x14ac:dyDescent="0.25">
      <c r="A389" s="71" t="s">
        <v>346</v>
      </c>
      <c r="B389" s="71" t="s">
        <v>959</v>
      </c>
      <c r="C389" s="71">
        <v>0</v>
      </c>
      <c r="D389" s="71" t="s">
        <v>572</v>
      </c>
      <c r="E389" s="73">
        <v>334.35300000000001</v>
      </c>
      <c r="F389" s="71" t="s">
        <v>572</v>
      </c>
      <c r="G389" s="73">
        <v>369.58920000000001</v>
      </c>
      <c r="H389" s="71" t="s">
        <v>573</v>
      </c>
      <c r="I389" s="73">
        <v>345.36419999999998</v>
      </c>
      <c r="J389" s="71">
        <v>17.340599999999998</v>
      </c>
      <c r="K389" s="73">
        <v>362.70479999999998</v>
      </c>
      <c r="L389" t="s">
        <v>572</v>
      </c>
    </row>
    <row r="390" spans="1:12" x14ac:dyDescent="0.25">
      <c r="A390" s="71" t="s">
        <v>347</v>
      </c>
      <c r="B390" s="71" t="s">
        <v>960</v>
      </c>
      <c r="C390" s="71">
        <v>0</v>
      </c>
      <c r="D390" s="71" t="s">
        <v>572</v>
      </c>
      <c r="E390" s="71">
        <v>4096.1679000000004</v>
      </c>
      <c r="F390" s="71" t="s">
        <v>573</v>
      </c>
      <c r="G390" s="71">
        <v>3965.8312999999998</v>
      </c>
      <c r="H390" s="71" t="s">
        <v>572</v>
      </c>
      <c r="I390" s="71">
        <v>3982.7046</v>
      </c>
      <c r="J390" s="71">
        <v>107.4796</v>
      </c>
      <c r="K390" s="71">
        <v>4090.1842000000001</v>
      </c>
      <c r="L390" t="s">
        <v>572</v>
      </c>
    </row>
    <row r="391" spans="1:12" x14ac:dyDescent="0.25">
      <c r="A391" s="71" t="s">
        <v>548</v>
      </c>
      <c r="B391" s="71" t="s">
        <v>961</v>
      </c>
      <c r="C391" s="71">
        <v>0</v>
      </c>
      <c r="D391" s="71" t="s">
        <v>572</v>
      </c>
      <c r="E391" s="73">
        <v>244.16319999999999</v>
      </c>
      <c r="F391" s="71" t="s">
        <v>573</v>
      </c>
      <c r="G391" s="73">
        <v>233.02789999999999</v>
      </c>
      <c r="H391" s="71" t="s">
        <v>572</v>
      </c>
      <c r="I391" s="73">
        <v>244.16319999999999</v>
      </c>
      <c r="J391" s="71">
        <v>0</v>
      </c>
      <c r="K391" s="73">
        <v>244.16319999999999</v>
      </c>
      <c r="L391" t="s">
        <v>572</v>
      </c>
    </row>
    <row r="392" spans="1:12" x14ac:dyDescent="0.25">
      <c r="A392" s="71" t="s">
        <v>348</v>
      </c>
      <c r="B392" s="71" t="s">
        <v>962</v>
      </c>
      <c r="C392" s="71">
        <v>0</v>
      </c>
      <c r="D392" s="71" t="s">
        <v>572</v>
      </c>
      <c r="E392" s="71">
        <v>1313.4283</v>
      </c>
      <c r="F392" s="71" t="s">
        <v>573</v>
      </c>
      <c r="G392" s="71">
        <v>1270.2573</v>
      </c>
      <c r="H392" s="71" t="s">
        <v>572</v>
      </c>
      <c r="I392" s="71">
        <v>1277.9143999999999</v>
      </c>
      <c r="J392" s="71">
        <v>36.706600000000002</v>
      </c>
      <c r="K392" s="71">
        <v>1314.6210000000001</v>
      </c>
      <c r="L392" t="s">
        <v>572</v>
      </c>
    </row>
    <row r="393" spans="1:12" x14ac:dyDescent="0.25">
      <c r="A393" s="71" t="s">
        <v>349</v>
      </c>
      <c r="B393" s="71" t="s">
        <v>963</v>
      </c>
      <c r="C393" s="71">
        <v>0</v>
      </c>
      <c r="D393" s="71" t="s">
        <v>572</v>
      </c>
      <c r="E393" s="71">
        <v>425.17270000000002</v>
      </c>
      <c r="F393" s="71" t="s">
        <v>573</v>
      </c>
      <c r="G393" s="71">
        <v>395.01929999999999</v>
      </c>
      <c r="H393" s="71" t="s">
        <v>572</v>
      </c>
      <c r="I393" s="71">
        <v>425.17270000000002</v>
      </c>
      <c r="J393" s="71">
        <v>0</v>
      </c>
      <c r="K393" s="71">
        <v>425.17270000000002</v>
      </c>
      <c r="L393" t="s">
        <v>572</v>
      </c>
    </row>
    <row r="394" spans="1:12" x14ac:dyDescent="0.25">
      <c r="A394" s="71" t="s">
        <v>549</v>
      </c>
      <c r="B394" s="71" t="s">
        <v>964</v>
      </c>
      <c r="C394" s="71">
        <v>0</v>
      </c>
      <c r="D394" s="71" t="s">
        <v>572</v>
      </c>
      <c r="E394" s="71">
        <v>42.1282</v>
      </c>
      <c r="F394" s="71" t="s">
        <v>572</v>
      </c>
      <c r="G394" s="71">
        <v>45.662799999999997</v>
      </c>
      <c r="H394" s="71" t="s">
        <v>573</v>
      </c>
      <c r="I394" s="71">
        <v>45.662799999999997</v>
      </c>
      <c r="J394" s="71">
        <v>0</v>
      </c>
      <c r="K394" s="71">
        <v>45.662799999999997</v>
      </c>
      <c r="L394" t="s">
        <v>572</v>
      </c>
    </row>
    <row r="395" spans="1:12" x14ac:dyDescent="0.25">
      <c r="A395" s="71" t="s">
        <v>350</v>
      </c>
      <c r="B395" s="71" t="s">
        <v>965</v>
      </c>
      <c r="C395" s="71">
        <v>0</v>
      </c>
      <c r="D395" s="71" t="s">
        <v>572</v>
      </c>
      <c r="E395" s="71">
        <v>674.79110000000003</v>
      </c>
      <c r="F395" s="71" t="s">
        <v>573</v>
      </c>
      <c r="G395" s="71">
        <v>647.49980000000005</v>
      </c>
      <c r="H395" s="71" t="s">
        <v>572</v>
      </c>
      <c r="I395" s="71">
        <v>670.87779999999998</v>
      </c>
      <c r="J395" s="71">
        <v>4.9283999999999999</v>
      </c>
      <c r="K395" s="71">
        <v>675.80619999999999</v>
      </c>
      <c r="L395" t="s">
        <v>572</v>
      </c>
    </row>
    <row r="396" spans="1:12" x14ac:dyDescent="0.25">
      <c r="A396" s="71" t="s">
        <v>351</v>
      </c>
      <c r="B396" s="71" t="s">
        <v>966</v>
      </c>
      <c r="C396" s="71">
        <v>0</v>
      </c>
      <c r="D396" s="71" t="s">
        <v>572</v>
      </c>
      <c r="E396" s="71">
        <v>541.08460000000002</v>
      </c>
      <c r="F396" s="71" t="s">
        <v>572</v>
      </c>
      <c r="G396" s="71">
        <v>543.26959999999997</v>
      </c>
      <c r="H396" s="71" t="s">
        <v>573</v>
      </c>
      <c r="I396" s="71">
        <v>529.59929999999997</v>
      </c>
      <c r="J396" s="71">
        <v>10.348100000000001</v>
      </c>
      <c r="K396" s="71">
        <v>539.94740000000002</v>
      </c>
      <c r="L396" t="s">
        <v>572</v>
      </c>
    </row>
    <row r="397" spans="1:12" x14ac:dyDescent="0.25">
      <c r="A397" s="71" t="s">
        <v>352</v>
      </c>
      <c r="B397" s="71" t="s">
        <v>967</v>
      </c>
      <c r="C397" s="71">
        <v>0</v>
      </c>
      <c r="D397" s="71" t="s">
        <v>572</v>
      </c>
      <c r="E397" s="73">
        <v>659.76099999999997</v>
      </c>
      <c r="F397" s="71" t="s">
        <v>573</v>
      </c>
      <c r="G397" s="73">
        <v>649.64020000000005</v>
      </c>
      <c r="H397" s="71" t="s">
        <v>572</v>
      </c>
      <c r="I397" s="73">
        <v>654.82470000000001</v>
      </c>
      <c r="J397" s="71">
        <v>5.4176000000000002</v>
      </c>
      <c r="K397" s="73">
        <v>660.2423</v>
      </c>
      <c r="L397" t="s">
        <v>572</v>
      </c>
    </row>
    <row r="398" spans="1:12" x14ac:dyDescent="0.25">
      <c r="A398" s="71" t="s">
        <v>353</v>
      </c>
      <c r="B398" s="71" t="s">
        <v>968</v>
      </c>
      <c r="C398" s="71">
        <v>0</v>
      </c>
      <c r="D398" s="71" t="s">
        <v>572</v>
      </c>
      <c r="E398" s="73">
        <v>4125.7453999999998</v>
      </c>
      <c r="F398" s="71" t="s">
        <v>573</v>
      </c>
      <c r="G398" s="73">
        <v>3950.3779</v>
      </c>
      <c r="H398" s="71" t="s">
        <v>572</v>
      </c>
      <c r="I398" s="73">
        <v>4055.5328</v>
      </c>
      <c r="J398" s="71">
        <v>88.448800000000006</v>
      </c>
      <c r="K398" s="73">
        <v>4143.9816000000001</v>
      </c>
      <c r="L398" t="s">
        <v>572</v>
      </c>
    </row>
    <row r="399" spans="1:12" x14ac:dyDescent="0.25">
      <c r="A399" s="71" t="s">
        <v>354</v>
      </c>
      <c r="B399" s="71" t="s">
        <v>969</v>
      </c>
      <c r="C399" s="71">
        <v>0</v>
      </c>
      <c r="D399" s="71" t="s">
        <v>572</v>
      </c>
      <c r="E399" s="73">
        <v>11820.117399999999</v>
      </c>
      <c r="F399" s="71" t="s">
        <v>573</v>
      </c>
      <c r="G399" s="73">
        <v>11332.9012</v>
      </c>
      <c r="H399" s="71" t="s">
        <v>572</v>
      </c>
      <c r="I399" s="73">
        <v>11354.1381</v>
      </c>
      <c r="J399" s="71">
        <v>459.93880000000001</v>
      </c>
      <c r="K399" s="73">
        <v>11814.0769</v>
      </c>
      <c r="L399" t="s">
        <v>572</v>
      </c>
    </row>
    <row r="400" spans="1:12" x14ac:dyDescent="0.25">
      <c r="A400" s="71" t="s">
        <v>355</v>
      </c>
      <c r="B400" s="71" t="s">
        <v>970</v>
      </c>
      <c r="C400" s="71">
        <v>0</v>
      </c>
      <c r="D400" s="71" t="s">
        <v>572</v>
      </c>
      <c r="E400" s="71">
        <v>2770.0814999999998</v>
      </c>
      <c r="F400" s="71" t="s">
        <v>573</v>
      </c>
      <c r="G400" s="71">
        <v>2660.3000999999999</v>
      </c>
      <c r="H400" s="71" t="s">
        <v>572</v>
      </c>
      <c r="I400" s="71">
        <v>2624.9531000000002</v>
      </c>
      <c r="J400" s="71">
        <v>152.93010000000001</v>
      </c>
      <c r="K400" s="71">
        <v>2777.8832000000002</v>
      </c>
      <c r="L400" t="s">
        <v>572</v>
      </c>
    </row>
    <row r="401" spans="1:12" x14ac:dyDescent="0.25">
      <c r="A401" s="71" t="s">
        <v>356</v>
      </c>
      <c r="B401" s="71" t="s">
        <v>971</v>
      </c>
      <c r="C401" s="71">
        <v>0</v>
      </c>
      <c r="D401" s="71" t="s">
        <v>572</v>
      </c>
      <c r="E401" s="71">
        <v>371.38589999999999</v>
      </c>
      <c r="F401" s="71" t="s">
        <v>573</v>
      </c>
      <c r="G401" s="71">
        <v>367.63929999999999</v>
      </c>
      <c r="H401" s="71" t="s">
        <v>572</v>
      </c>
      <c r="I401" s="71">
        <v>354.88600000000002</v>
      </c>
      <c r="J401" s="71">
        <v>14.1578</v>
      </c>
      <c r="K401" s="71">
        <v>369.04379999999998</v>
      </c>
      <c r="L401" t="s">
        <v>572</v>
      </c>
    </row>
    <row r="402" spans="1:12" x14ac:dyDescent="0.25">
      <c r="A402" s="71" t="s">
        <v>357</v>
      </c>
      <c r="B402" s="71" t="s">
        <v>972</v>
      </c>
      <c r="C402" s="71">
        <v>0</v>
      </c>
      <c r="D402" s="71" t="s">
        <v>572</v>
      </c>
      <c r="E402" s="71">
        <v>266.3931</v>
      </c>
      <c r="F402" s="71" t="s">
        <v>572</v>
      </c>
      <c r="G402" s="71">
        <v>269.46980000000002</v>
      </c>
      <c r="H402" s="71" t="s">
        <v>573</v>
      </c>
      <c r="I402" s="71">
        <v>259.0222</v>
      </c>
      <c r="J402" s="71">
        <v>9.8757000000000001</v>
      </c>
      <c r="K402" s="71">
        <v>268.89789999999999</v>
      </c>
      <c r="L402" t="s">
        <v>572</v>
      </c>
    </row>
    <row r="403" spans="1:12" x14ac:dyDescent="0.25">
      <c r="A403" s="71" t="s">
        <v>358</v>
      </c>
      <c r="B403" s="71" t="s">
        <v>973</v>
      </c>
      <c r="C403" s="71">
        <v>0</v>
      </c>
      <c r="D403" s="71" t="s">
        <v>572</v>
      </c>
      <c r="E403" s="71">
        <v>383.18849999999998</v>
      </c>
      <c r="F403" s="71" t="s">
        <v>573</v>
      </c>
      <c r="G403" s="71">
        <v>365.8177</v>
      </c>
      <c r="H403" s="71" t="s">
        <v>572</v>
      </c>
      <c r="I403" s="71">
        <v>383.18849999999998</v>
      </c>
      <c r="J403" s="71">
        <v>0</v>
      </c>
      <c r="K403" s="71">
        <v>383.18849999999998</v>
      </c>
      <c r="L403" t="s">
        <v>572</v>
      </c>
    </row>
    <row r="404" spans="1:12" x14ac:dyDescent="0.25">
      <c r="A404" s="71" t="s">
        <v>359</v>
      </c>
      <c r="B404" s="71" t="s">
        <v>974</v>
      </c>
      <c r="C404" s="71">
        <v>0</v>
      </c>
      <c r="D404" s="71" t="s">
        <v>572</v>
      </c>
      <c r="E404" s="71">
        <v>563.24749999999995</v>
      </c>
      <c r="F404" s="71" t="s">
        <v>573</v>
      </c>
      <c r="G404" s="71">
        <v>547.14009999999996</v>
      </c>
      <c r="H404" s="71" t="s">
        <v>572</v>
      </c>
      <c r="I404" s="71">
        <v>553.20630000000006</v>
      </c>
      <c r="J404" s="71">
        <v>9.1113999999999997</v>
      </c>
      <c r="K404" s="71">
        <v>562.31769999999995</v>
      </c>
      <c r="L404" t="s">
        <v>572</v>
      </c>
    </row>
    <row r="405" spans="1:12" x14ac:dyDescent="0.25">
      <c r="A405" s="71" t="s">
        <v>360</v>
      </c>
      <c r="B405" s="71" t="s">
        <v>975</v>
      </c>
      <c r="C405" s="71">
        <v>0</v>
      </c>
      <c r="D405" s="71" t="s">
        <v>572</v>
      </c>
      <c r="E405" s="71">
        <v>714.87019999999995</v>
      </c>
      <c r="F405" s="71" t="s">
        <v>573</v>
      </c>
      <c r="G405" s="71">
        <v>700.44449999999995</v>
      </c>
      <c r="H405" s="71" t="s">
        <v>572</v>
      </c>
      <c r="I405" s="71">
        <v>699.26239999999996</v>
      </c>
      <c r="J405" s="71">
        <v>15.6884</v>
      </c>
      <c r="K405" s="71">
        <v>714.95079999999996</v>
      </c>
      <c r="L405" t="s">
        <v>572</v>
      </c>
    </row>
    <row r="406" spans="1:12" x14ac:dyDescent="0.25">
      <c r="A406" s="71" t="s">
        <v>550</v>
      </c>
      <c r="B406" s="71" t="s">
        <v>976</v>
      </c>
      <c r="C406" s="71">
        <v>0</v>
      </c>
      <c r="D406" s="71" t="s">
        <v>572</v>
      </c>
      <c r="E406" s="71">
        <v>56.409399999999998</v>
      </c>
      <c r="F406" s="71" t="s">
        <v>572</v>
      </c>
      <c r="G406" s="71">
        <v>58.557200000000002</v>
      </c>
      <c r="H406" s="71" t="s">
        <v>573</v>
      </c>
      <c r="I406" s="71">
        <v>58.557200000000002</v>
      </c>
      <c r="J406" s="71">
        <v>0.36809999999999998</v>
      </c>
      <c r="K406" s="71">
        <v>58.9253</v>
      </c>
      <c r="L406" t="s">
        <v>572</v>
      </c>
    </row>
    <row r="407" spans="1:12" x14ac:dyDescent="0.25">
      <c r="A407" s="71" t="s">
        <v>361</v>
      </c>
      <c r="B407" s="71" t="s">
        <v>977</v>
      </c>
      <c r="C407" s="71">
        <v>0</v>
      </c>
      <c r="D407" s="71" t="s">
        <v>572</v>
      </c>
      <c r="E407" s="71">
        <v>444.50970000000001</v>
      </c>
      <c r="F407" s="71" t="s">
        <v>572</v>
      </c>
      <c r="G407" s="71">
        <v>458.42720000000003</v>
      </c>
      <c r="H407" s="71" t="s">
        <v>573</v>
      </c>
      <c r="I407" s="71">
        <v>440.39830000000001</v>
      </c>
      <c r="J407" s="71">
        <v>10.32</v>
      </c>
      <c r="K407" s="71">
        <v>450.7183</v>
      </c>
      <c r="L407" t="s">
        <v>572</v>
      </c>
    </row>
    <row r="408" spans="1:12" x14ac:dyDescent="0.25">
      <c r="A408" s="71" t="s">
        <v>362</v>
      </c>
      <c r="B408" s="71" t="s">
        <v>978</v>
      </c>
      <c r="C408" s="71">
        <v>0</v>
      </c>
      <c r="D408" s="71" t="s">
        <v>572</v>
      </c>
      <c r="E408" s="73">
        <v>582.24450000000002</v>
      </c>
      <c r="F408" s="71" t="s">
        <v>572</v>
      </c>
      <c r="G408" s="73">
        <v>610.47900000000004</v>
      </c>
      <c r="H408" s="71" t="s">
        <v>573</v>
      </c>
      <c r="I408" s="73">
        <v>598.99030000000005</v>
      </c>
      <c r="J408" s="71">
        <v>15.077299999999999</v>
      </c>
      <c r="K408" s="73">
        <v>614.06759999999997</v>
      </c>
      <c r="L408" t="s">
        <v>572</v>
      </c>
    </row>
    <row r="409" spans="1:12" x14ac:dyDescent="0.25">
      <c r="A409" s="71" t="s">
        <v>363</v>
      </c>
      <c r="B409" s="71" t="s">
        <v>979</v>
      </c>
      <c r="C409" s="71">
        <v>0</v>
      </c>
      <c r="D409" s="71" t="s">
        <v>572</v>
      </c>
      <c r="E409" s="71">
        <v>4920.7708000000002</v>
      </c>
      <c r="F409" s="71" t="s">
        <v>573</v>
      </c>
      <c r="G409" s="71">
        <v>4724.6282000000001</v>
      </c>
      <c r="H409" s="71" t="s">
        <v>572</v>
      </c>
      <c r="I409" s="71">
        <v>4798.4726000000001</v>
      </c>
      <c r="J409" s="71">
        <v>99.5214</v>
      </c>
      <c r="K409" s="71">
        <v>4897.9939999999997</v>
      </c>
      <c r="L409" t="s">
        <v>572</v>
      </c>
    </row>
    <row r="410" spans="1:12" x14ac:dyDescent="0.25">
      <c r="A410" s="71" t="s">
        <v>364</v>
      </c>
      <c r="B410" s="71" t="s">
        <v>980</v>
      </c>
      <c r="C410" s="71">
        <v>0</v>
      </c>
      <c r="D410" s="71" t="s">
        <v>572</v>
      </c>
      <c r="E410" s="71">
        <v>806.07539999999995</v>
      </c>
      <c r="F410" s="71" t="s">
        <v>573</v>
      </c>
      <c r="G410" s="71">
        <v>761.87450000000001</v>
      </c>
      <c r="H410" s="71" t="s">
        <v>572</v>
      </c>
      <c r="I410" s="71">
        <v>789.71429999999998</v>
      </c>
      <c r="J410" s="71">
        <v>22.848299999999998</v>
      </c>
      <c r="K410" s="71">
        <v>812.56259999999997</v>
      </c>
      <c r="L410" t="s">
        <v>572</v>
      </c>
    </row>
    <row r="411" spans="1:12" x14ac:dyDescent="0.25">
      <c r="A411" s="71" t="s">
        <v>365</v>
      </c>
      <c r="B411" s="71" t="s">
        <v>981</v>
      </c>
      <c r="C411" s="71">
        <v>0</v>
      </c>
      <c r="D411" s="71" t="s">
        <v>572</v>
      </c>
      <c r="E411" s="73">
        <v>520.62220000000002</v>
      </c>
      <c r="F411" s="71" t="s">
        <v>573</v>
      </c>
      <c r="G411" s="73">
        <v>500.41759999999999</v>
      </c>
      <c r="H411" s="71" t="s">
        <v>572</v>
      </c>
      <c r="I411" s="73">
        <v>497.92590000000001</v>
      </c>
      <c r="J411" s="71">
        <v>20.3916</v>
      </c>
      <c r="K411" s="73">
        <v>518.3175</v>
      </c>
      <c r="L411" t="s">
        <v>572</v>
      </c>
    </row>
    <row r="412" spans="1:12" x14ac:dyDescent="0.25">
      <c r="A412" s="71" t="s">
        <v>366</v>
      </c>
      <c r="B412" s="71" t="s">
        <v>982</v>
      </c>
      <c r="C412" s="71">
        <v>0</v>
      </c>
      <c r="D412" s="71" t="s">
        <v>572</v>
      </c>
      <c r="E412" s="71">
        <v>1421.5918999999999</v>
      </c>
      <c r="F412" s="71" t="s">
        <v>573</v>
      </c>
      <c r="G412" s="71">
        <v>1315.1903</v>
      </c>
      <c r="H412" s="71" t="s">
        <v>572</v>
      </c>
      <c r="I412" s="71">
        <v>1379.6378</v>
      </c>
      <c r="J412" s="71">
        <v>40.416600000000003</v>
      </c>
      <c r="K412" s="71">
        <v>1420.0544</v>
      </c>
      <c r="L412" t="s">
        <v>572</v>
      </c>
    </row>
    <row r="413" spans="1:12" x14ac:dyDescent="0.25">
      <c r="A413" s="71" t="s">
        <v>367</v>
      </c>
      <c r="B413" s="71" t="s">
        <v>983</v>
      </c>
      <c r="C413" s="71">
        <v>0</v>
      </c>
      <c r="D413" s="71" t="s">
        <v>572</v>
      </c>
      <c r="E413" s="71">
        <v>629.52229999999997</v>
      </c>
      <c r="F413" s="71" t="s">
        <v>573</v>
      </c>
      <c r="G413" s="71">
        <v>620.10080000000005</v>
      </c>
      <c r="H413" s="71" t="s">
        <v>572</v>
      </c>
      <c r="I413" s="71">
        <v>594.33150000000001</v>
      </c>
      <c r="J413" s="71">
        <v>34.038600000000002</v>
      </c>
      <c r="K413" s="71">
        <v>628.37009999999998</v>
      </c>
      <c r="L413" t="s">
        <v>572</v>
      </c>
    </row>
    <row r="414" spans="1:12" x14ac:dyDescent="0.25">
      <c r="A414" s="71" t="s">
        <v>368</v>
      </c>
      <c r="B414" s="71" t="s">
        <v>984</v>
      </c>
      <c r="C414" s="71">
        <v>0</v>
      </c>
      <c r="D414" s="71" t="s">
        <v>572</v>
      </c>
      <c r="E414" s="71">
        <v>792.74680000000001</v>
      </c>
      <c r="F414" s="71" t="s">
        <v>572</v>
      </c>
      <c r="G414" s="71">
        <v>806.13379999999995</v>
      </c>
      <c r="H414" s="71" t="s">
        <v>573</v>
      </c>
      <c r="I414" s="71">
        <v>782.83040000000005</v>
      </c>
      <c r="J414" s="71">
        <v>22.517700000000001</v>
      </c>
      <c r="K414" s="71">
        <v>805.34810000000004</v>
      </c>
      <c r="L414" t="s">
        <v>572</v>
      </c>
    </row>
    <row r="415" spans="1:12" x14ac:dyDescent="0.25">
      <c r="A415" s="71" t="s">
        <v>369</v>
      </c>
      <c r="B415" s="71" t="s">
        <v>985</v>
      </c>
      <c r="C415" s="71">
        <v>0</v>
      </c>
      <c r="D415" s="71" t="s">
        <v>572</v>
      </c>
      <c r="E415" s="71">
        <v>301.2595</v>
      </c>
      <c r="F415" s="71" t="s">
        <v>572</v>
      </c>
      <c r="G415" s="71">
        <v>302.9187</v>
      </c>
      <c r="H415" s="71" t="s">
        <v>573</v>
      </c>
      <c r="I415" s="71">
        <v>302.9187</v>
      </c>
      <c r="J415" s="71">
        <v>2.4668999999999999</v>
      </c>
      <c r="K415" s="71">
        <v>305.38560000000001</v>
      </c>
      <c r="L415" t="s">
        <v>572</v>
      </c>
    </row>
    <row r="416" spans="1:12" x14ac:dyDescent="0.25">
      <c r="A416" s="71" t="s">
        <v>551</v>
      </c>
      <c r="B416" s="71" t="s">
        <v>986</v>
      </c>
      <c r="C416" s="71">
        <v>0</v>
      </c>
      <c r="D416" s="71" t="s">
        <v>572</v>
      </c>
      <c r="E416" s="71">
        <v>111.8357</v>
      </c>
      <c r="F416" s="71" t="s">
        <v>572</v>
      </c>
      <c r="G416" s="71">
        <v>112.7441</v>
      </c>
      <c r="H416" s="71" t="s">
        <v>573</v>
      </c>
      <c r="I416" s="71">
        <v>112.7441</v>
      </c>
      <c r="J416" s="71">
        <v>0</v>
      </c>
      <c r="K416" s="71">
        <v>112.7441</v>
      </c>
      <c r="L416" t="s">
        <v>572</v>
      </c>
    </row>
    <row r="417" spans="1:12" x14ac:dyDescent="0.25">
      <c r="A417" s="71" t="s">
        <v>370</v>
      </c>
      <c r="B417" s="71" t="s">
        <v>987</v>
      </c>
      <c r="C417" s="71">
        <v>0</v>
      </c>
      <c r="D417" s="71" t="s">
        <v>572</v>
      </c>
      <c r="E417" s="71">
        <v>214.14779999999999</v>
      </c>
      <c r="F417" s="71" t="s">
        <v>572</v>
      </c>
      <c r="G417" s="71">
        <v>214.63679999999999</v>
      </c>
      <c r="H417" s="71" t="s">
        <v>573</v>
      </c>
      <c r="I417" s="71">
        <v>214.63679999999999</v>
      </c>
      <c r="J417" s="71">
        <v>0</v>
      </c>
      <c r="K417" s="71">
        <v>214.63679999999999</v>
      </c>
      <c r="L417" t="s">
        <v>572</v>
      </c>
    </row>
    <row r="418" spans="1:12" x14ac:dyDescent="0.25">
      <c r="A418" s="71" t="s">
        <v>371</v>
      </c>
      <c r="B418" s="71" t="s">
        <v>988</v>
      </c>
      <c r="C418" s="71">
        <v>0</v>
      </c>
      <c r="D418" s="71" t="s">
        <v>572</v>
      </c>
      <c r="E418" s="73">
        <v>608.98159999999996</v>
      </c>
      <c r="F418" s="71" t="s">
        <v>572</v>
      </c>
      <c r="G418" s="73">
        <v>612.78610000000003</v>
      </c>
      <c r="H418" s="71" t="s">
        <v>573</v>
      </c>
      <c r="I418" s="73">
        <v>607.77049999999997</v>
      </c>
      <c r="J418" s="71">
        <v>4.9732000000000003</v>
      </c>
      <c r="K418" s="73">
        <v>612.74369999999999</v>
      </c>
      <c r="L418" t="s">
        <v>572</v>
      </c>
    </row>
    <row r="419" spans="1:12" x14ac:dyDescent="0.25">
      <c r="A419" s="71" t="s">
        <v>372</v>
      </c>
      <c r="B419" s="71" t="s">
        <v>989</v>
      </c>
      <c r="C419" s="71">
        <v>0</v>
      </c>
      <c r="D419" s="71" t="s">
        <v>572</v>
      </c>
      <c r="E419" s="73">
        <v>2050.2741000000001</v>
      </c>
      <c r="F419" s="71" t="s">
        <v>573</v>
      </c>
      <c r="G419" s="73">
        <v>2014.5087000000001</v>
      </c>
      <c r="H419" s="71" t="s">
        <v>572</v>
      </c>
      <c r="I419" s="73">
        <v>2020.8317</v>
      </c>
      <c r="J419" s="71">
        <v>28.2057</v>
      </c>
      <c r="K419" s="73">
        <v>2049.0374000000002</v>
      </c>
      <c r="L419" t="s">
        <v>572</v>
      </c>
    </row>
    <row r="420" spans="1:12" x14ac:dyDescent="0.25">
      <c r="A420" s="71" t="s">
        <v>373</v>
      </c>
      <c r="B420" s="71" t="s">
        <v>990</v>
      </c>
      <c r="C420" s="71">
        <v>0</v>
      </c>
      <c r="D420" s="71" t="s">
        <v>572</v>
      </c>
      <c r="E420" s="71">
        <v>1088.9146000000001</v>
      </c>
      <c r="F420" s="71" t="s">
        <v>573</v>
      </c>
      <c r="G420" s="71">
        <v>1067.3325</v>
      </c>
      <c r="H420" s="71" t="s">
        <v>572</v>
      </c>
      <c r="I420" s="71">
        <v>1062.8608999999999</v>
      </c>
      <c r="J420" s="71">
        <v>23.376799999999999</v>
      </c>
      <c r="K420" s="71">
        <v>1086.2376999999999</v>
      </c>
      <c r="L420" t="s">
        <v>572</v>
      </c>
    </row>
    <row r="421" spans="1:12" x14ac:dyDescent="0.25">
      <c r="A421" s="71" t="s">
        <v>374</v>
      </c>
      <c r="B421" s="71" t="s">
        <v>991</v>
      </c>
      <c r="C421" s="71">
        <v>0</v>
      </c>
      <c r="D421" s="71" t="s">
        <v>572</v>
      </c>
      <c r="E421" s="71">
        <v>305.53680000000003</v>
      </c>
      <c r="F421" s="71" t="s">
        <v>573</v>
      </c>
      <c r="G421" s="71">
        <v>280.30610000000001</v>
      </c>
      <c r="H421" s="71" t="s">
        <v>572</v>
      </c>
      <c r="I421" s="71">
        <v>296.56470000000002</v>
      </c>
      <c r="J421" s="71">
        <v>0</v>
      </c>
      <c r="K421" s="71">
        <v>296.56470000000002</v>
      </c>
      <c r="L421" t="s">
        <v>572</v>
      </c>
    </row>
    <row r="422" spans="1:12" x14ac:dyDescent="0.25">
      <c r="A422" s="71" t="s">
        <v>375</v>
      </c>
      <c r="B422" s="71" t="s">
        <v>992</v>
      </c>
      <c r="C422" s="71">
        <v>0</v>
      </c>
      <c r="D422" s="71" t="s">
        <v>572</v>
      </c>
      <c r="E422" s="73">
        <v>200.72659999999999</v>
      </c>
      <c r="F422" s="71" t="s">
        <v>572</v>
      </c>
      <c r="G422" s="73">
        <v>204.3879</v>
      </c>
      <c r="H422" s="71" t="s">
        <v>573</v>
      </c>
      <c r="I422" s="73">
        <v>201.47739999999999</v>
      </c>
      <c r="J422" s="71">
        <v>0</v>
      </c>
      <c r="K422" s="73">
        <v>201.47739999999999</v>
      </c>
      <c r="L422" t="s">
        <v>572</v>
      </c>
    </row>
    <row r="423" spans="1:12" x14ac:dyDescent="0.25">
      <c r="A423" s="71" t="s">
        <v>376</v>
      </c>
      <c r="B423" s="71" t="s">
        <v>993</v>
      </c>
      <c r="C423" s="71">
        <v>0</v>
      </c>
      <c r="D423" s="71" t="s">
        <v>572</v>
      </c>
      <c r="E423" s="71">
        <v>1490.6668</v>
      </c>
      <c r="F423" s="71" t="s">
        <v>573</v>
      </c>
      <c r="G423" s="71">
        <v>1421.8685</v>
      </c>
      <c r="H423" s="71" t="s">
        <v>572</v>
      </c>
      <c r="I423" s="71">
        <v>1463.9766999999999</v>
      </c>
      <c r="J423" s="71">
        <v>35.511400000000002</v>
      </c>
      <c r="K423" s="71">
        <v>1499.4881</v>
      </c>
      <c r="L423" t="s">
        <v>572</v>
      </c>
    </row>
    <row r="424" spans="1:12" x14ac:dyDescent="0.25">
      <c r="A424" s="71" t="s">
        <v>552</v>
      </c>
      <c r="B424" s="71" t="s">
        <v>994</v>
      </c>
      <c r="C424" s="71">
        <v>0</v>
      </c>
      <c r="D424" s="71" t="s">
        <v>572</v>
      </c>
      <c r="E424" s="71">
        <v>46.0899</v>
      </c>
      <c r="F424" s="71" t="s">
        <v>572</v>
      </c>
      <c r="G424" s="71">
        <v>53.398899999999998</v>
      </c>
      <c r="H424" s="71" t="s">
        <v>573</v>
      </c>
      <c r="I424" s="71">
        <v>53.398899999999998</v>
      </c>
      <c r="J424" s="71">
        <v>0</v>
      </c>
      <c r="K424" s="71">
        <v>1E-4</v>
      </c>
      <c r="L424" t="s">
        <v>572</v>
      </c>
    </row>
    <row r="425" spans="1:12" x14ac:dyDescent="0.25">
      <c r="A425" s="71" t="s">
        <v>377</v>
      </c>
      <c r="B425" s="71" t="s">
        <v>995</v>
      </c>
      <c r="C425" s="71">
        <v>0</v>
      </c>
      <c r="D425" s="71" t="s">
        <v>572</v>
      </c>
      <c r="E425" s="71">
        <v>441.01799999999997</v>
      </c>
      <c r="F425" s="71" t="s">
        <v>572</v>
      </c>
      <c r="G425" s="71">
        <v>442.22660000000002</v>
      </c>
      <c r="H425" s="71" t="s">
        <v>573</v>
      </c>
      <c r="I425" s="71">
        <v>427.07830000000001</v>
      </c>
      <c r="J425" s="71">
        <v>10.5237</v>
      </c>
      <c r="K425" s="71">
        <v>437.60199999999998</v>
      </c>
      <c r="L425" t="s">
        <v>572</v>
      </c>
    </row>
    <row r="426" spans="1:12" x14ac:dyDescent="0.25">
      <c r="A426" s="71" t="s">
        <v>378</v>
      </c>
      <c r="B426" s="71" t="s">
        <v>996</v>
      </c>
      <c r="C426" s="71">
        <v>0</v>
      </c>
      <c r="D426" s="71" t="s">
        <v>572</v>
      </c>
      <c r="E426" s="71">
        <v>237.4906</v>
      </c>
      <c r="F426" s="71" t="s">
        <v>573</v>
      </c>
      <c r="G426" s="71">
        <v>220.59790000000001</v>
      </c>
      <c r="H426" s="71" t="s">
        <v>572</v>
      </c>
      <c r="I426" s="71">
        <v>237.4906</v>
      </c>
      <c r="J426" s="71">
        <v>0</v>
      </c>
      <c r="K426" s="71">
        <v>237.4906</v>
      </c>
      <c r="L426" t="s">
        <v>572</v>
      </c>
    </row>
    <row r="427" spans="1:12" x14ac:dyDescent="0.25">
      <c r="A427" s="71" t="s">
        <v>379</v>
      </c>
      <c r="B427" s="71" t="s">
        <v>997</v>
      </c>
      <c r="C427" s="71">
        <v>0</v>
      </c>
      <c r="D427" s="71" t="s">
        <v>572</v>
      </c>
      <c r="E427" s="71">
        <v>173.3596</v>
      </c>
      <c r="F427" s="71" t="s">
        <v>572</v>
      </c>
      <c r="G427" s="71">
        <v>189.8663</v>
      </c>
      <c r="H427" s="71" t="s">
        <v>573</v>
      </c>
      <c r="I427" s="71">
        <v>189.8663</v>
      </c>
      <c r="J427" s="71">
        <v>0</v>
      </c>
      <c r="K427" s="71">
        <v>189.8663</v>
      </c>
      <c r="L427" t="s">
        <v>572</v>
      </c>
    </row>
    <row r="428" spans="1:12" x14ac:dyDescent="0.25">
      <c r="A428" s="71" t="s">
        <v>380</v>
      </c>
      <c r="B428" s="71" t="s">
        <v>998</v>
      </c>
      <c r="C428" s="71">
        <v>0</v>
      </c>
      <c r="D428" s="71" t="s">
        <v>572</v>
      </c>
      <c r="E428" s="73">
        <v>372.84120000000001</v>
      </c>
      <c r="F428" s="71" t="s">
        <v>572</v>
      </c>
      <c r="G428" s="73">
        <v>394.57350000000002</v>
      </c>
      <c r="H428" s="71" t="s">
        <v>573</v>
      </c>
      <c r="I428" s="73">
        <v>394.57350000000002</v>
      </c>
      <c r="J428" s="71">
        <v>0</v>
      </c>
      <c r="K428" s="73">
        <v>394.57350000000002</v>
      </c>
      <c r="L428" t="s">
        <v>572</v>
      </c>
    </row>
    <row r="429" spans="1:12" x14ac:dyDescent="0.25">
      <c r="A429" s="71" t="s">
        <v>381</v>
      </c>
      <c r="B429" s="71" t="s">
        <v>999</v>
      </c>
      <c r="C429" s="71">
        <v>0</v>
      </c>
      <c r="D429" s="71" t="s">
        <v>572</v>
      </c>
      <c r="E429" s="71">
        <v>1513.4742000000001</v>
      </c>
      <c r="F429" s="71" t="s">
        <v>573</v>
      </c>
      <c r="G429" s="71">
        <v>1509.297</v>
      </c>
      <c r="H429" s="71" t="s">
        <v>572</v>
      </c>
      <c r="I429" s="71">
        <v>1486.6558</v>
      </c>
      <c r="J429" s="71">
        <v>39.997</v>
      </c>
      <c r="K429" s="71">
        <v>1526.6528000000001</v>
      </c>
      <c r="L429" t="s">
        <v>572</v>
      </c>
    </row>
    <row r="430" spans="1:12" x14ac:dyDescent="0.25">
      <c r="A430" s="71" t="s">
        <v>553</v>
      </c>
      <c r="B430" s="71" t="s">
        <v>1000</v>
      </c>
      <c r="C430" s="71">
        <v>0</v>
      </c>
      <c r="D430" s="71" t="s">
        <v>572</v>
      </c>
      <c r="E430" s="71">
        <v>159.92939999999999</v>
      </c>
      <c r="F430" s="71" t="s">
        <v>573</v>
      </c>
      <c r="G430" s="71">
        <v>149.0421</v>
      </c>
      <c r="H430" s="71" t="s">
        <v>572</v>
      </c>
      <c r="I430" s="71">
        <v>159.92939999999999</v>
      </c>
      <c r="J430" s="71">
        <v>5.4880000000000004</v>
      </c>
      <c r="K430" s="71">
        <v>165.41739999999999</v>
      </c>
      <c r="L430" t="s">
        <v>572</v>
      </c>
    </row>
    <row r="431" spans="1:12" x14ac:dyDescent="0.25">
      <c r="A431" s="71" t="s">
        <v>554</v>
      </c>
      <c r="B431" s="71" t="s">
        <v>1001</v>
      </c>
      <c r="C431" s="71">
        <v>0</v>
      </c>
      <c r="D431" s="71" t="s">
        <v>572</v>
      </c>
      <c r="E431" s="73">
        <v>162.4537</v>
      </c>
      <c r="F431" s="71" t="s">
        <v>573</v>
      </c>
      <c r="G431" s="73">
        <v>149.11349999999999</v>
      </c>
      <c r="H431" s="71" t="s">
        <v>572</v>
      </c>
      <c r="I431" s="73">
        <v>162.4537</v>
      </c>
      <c r="J431" s="71">
        <v>0</v>
      </c>
      <c r="K431" s="73">
        <v>162.4537</v>
      </c>
      <c r="L431" t="s">
        <v>572</v>
      </c>
    </row>
    <row r="432" spans="1:12" x14ac:dyDescent="0.25">
      <c r="A432" s="71" t="s">
        <v>382</v>
      </c>
      <c r="B432" s="71" t="s">
        <v>1246</v>
      </c>
      <c r="C432" s="71">
        <v>0</v>
      </c>
      <c r="D432" s="71" t="s">
        <v>572</v>
      </c>
      <c r="E432" s="73">
        <v>16316.2744</v>
      </c>
      <c r="F432" s="71" t="s">
        <v>572</v>
      </c>
      <c r="G432" s="73">
        <v>16348.122600000001</v>
      </c>
      <c r="H432" s="71" t="s">
        <v>573</v>
      </c>
      <c r="I432" s="73">
        <v>16031.592199999999</v>
      </c>
      <c r="J432" s="71">
        <v>363.63940000000002</v>
      </c>
      <c r="K432" s="73">
        <v>16395.231599999999</v>
      </c>
      <c r="L432" t="s">
        <v>572</v>
      </c>
    </row>
    <row r="433" spans="1:12" x14ac:dyDescent="0.25">
      <c r="A433" s="71" t="s">
        <v>383</v>
      </c>
      <c r="B433" s="71" t="s">
        <v>1003</v>
      </c>
      <c r="C433" s="71">
        <v>0</v>
      </c>
      <c r="D433" s="71" t="s">
        <v>572</v>
      </c>
      <c r="E433" s="73">
        <v>15669.634700000001</v>
      </c>
      <c r="F433" s="71" t="s">
        <v>572</v>
      </c>
      <c r="G433" s="73">
        <v>15678.1952</v>
      </c>
      <c r="H433" s="71" t="s">
        <v>573</v>
      </c>
      <c r="I433" s="73">
        <v>15550.3225</v>
      </c>
      <c r="J433" s="71">
        <v>200.15690000000001</v>
      </c>
      <c r="K433" s="73">
        <v>15750.4794</v>
      </c>
      <c r="L433" t="s">
        <v>572</v>
      </c>
    </row>
    <row r="434" spans="1:12" x14ac:dyDescent="0.25">
      <c r="A434" s="71" t="s">
        <v>384</v>
      </c>
      <c r="B434" s="71" t="s">
        <v>1004</v>
      </c>
      <c r="C434" s="71">
        <v>0</v>
      </c>
      <c r="D434" s="71" t="s">
        <v>572</v>
      </c>
      <c r="E434" s="73">
        <v>16495.786899999999</v>
      </c>
      <c r="F434" s="71" t="s">
        <v>572</v>
      </c>
      <c r="G434" s="73">
        <v>16566.7435</v>
      </c>
      <c r="H434" s="71" t="s">
        <v>573</v>
      </c>
      <c r="I434" s="73">
        <v>16480.399000000001</v>
      </c>
      <c r="J434" s="71">
        <v>95.901600000000002</v>
      </c>
      <c r="K434" s="73">
        <v>16576.300599999999</v>
      </c>
      <c r="L434" t="s">
        <v>572</v>
      </c>
    </row>
    <row r="435" spans="1:12" x14ac:dyDescent="0.25">
      <c r="A435" s="71" t="s">
        <v>385</v>
      </c>
      <c r="B435" s="71" t="s">
        <v>1005</v>
      </c>
      <c r="C435" s="71">
        <v>0</v>
      </c>
      <c r="D435" s="71" t="s">
        <v>572</v>
      </c>
      <c r="E435" s="73">
        <v>4822.1932999999999</v>
      </c>
      <c r="F435" s="71" t="s">
        <v>573</v>
      </c>
      <c r="G435" s="73">
        <v>4587.3123999999998</v>
      </c>
      <c r="H435" s="71" t="s">
        <v>572</v>
      </c>
      <c r="I435" s="73">
        <v>4820.5083000000004</v>
      </c>
      <c r="J435" s="71">
        <v>1.5095000000000001</v>
      </c>
      <c r="K435" s="73">
        <v>4822.0177999999996</v>
      </c>
      <c r="L435" t="s">
        <v>572</v>
      </c>
    </row>
    <row r="436" spans="1:12" x14ac:dyDescent="0.25">
      <c r="A436" s="71" t="s">
        <v>386</v>
      </c>
      <c r="B436" s="71" t="s">
        <v>1006</v>
      </c>
      <c r="C436" s="71">
        <v>0</v>
      </c>
      <c r="D436" s="71" t="s">
        <v>572</v>
      </c>
      <c r="E436" s="71">
        <v>2367.5655000000002</v>
      </c>
      <c r="F436" s="71" t="s">
        <v>573</v>
      </c>
      <c r="G436" s="71">
        <v>2251.2638000000002</v>
      </c>
      <c r="H436" s="71" t="s">
        <v>572</v>
      </c>
      <c r="I436" s="71">
        <v>2347.2345</v>
      </c>
      <c r="J436" s="71">
        <v>18.2559</v>
      </c>
      <c r="K436" s="71">
        <v>2365.4904000000001</v>
      </c>
      <c r="L436" t="s">
        <v>572</v>
      </c>
    </row>
    <row r="437" spans="1:12" x14ac:dyDescent="0.25">
      <c r="A437" s="71" t="s">
        <v>387</v>
      </c>
      <c r="B437" s="71" t="s">
        <v>1007</v>
      </c>
      <c r="C437" s="71">
        <v>0</v>
      </c>
      <c r="D437" s="71" t="s">
        <v>572</v>
      </c>
      <c r="E437" s="71">
        <v>316.48059999999998</v>
      </c>
      <c r="F437" s="71" t="s">
        <v>573</v>
      </c>
      <c r="G437" s="71">
        <v>290.64589999999998</v>
      </c>
      <c r="H437" s="71" t="s">
        <v>572</v>
      </c>
      <c r="I437" s="71">
        <v>316.48059999999998</v>
      </c>
      <c r="J437" s="71">
        <v>0</v>
      </c>
      <c r="K437" s="71">
        <v>316.48059999999998</v>
      </c>
      <c r="L437" t="s">
        <v>572</v>
      </c>
    </row>
    <row r="438" spans="1:12" x14ac:dyDescent="0.25">
      <c r="A438" s="71" t="s">
        <v>555</v>
      </c>
      <c r="B438" s="71" t="s">
        <v>1008</v>
      </c>
      <c r="C438" s="71">
        <v>0</v>
      </c>
      <c r="D438" s="71" t="s">
        <v>572</v>
      </c>
      <c r="E438" s="71">
        <v>61.692399999999999</v>
      </c>
      <c r="F438" s="71" t="s">
        <v>572</v>
      </c>
      <c r="G438" s="71">
        <v>71.807599999999994</v>
      </c>
      <c r="H438" s="71" t="s">
        <v>573</v>
      </c>
      <c r="I438" s="71">
        <v>71.620800000000003</v>
      </c>
      <c r="J438" s="71">
        <v>0</v>
      </c>
      <c r="K438" s="71">
        <v>71.620800000000003</v>
      </c>
      <c r="L438" t="s">
        <v>572</v>
      </c>
    </row>
    <row r="439" spans="1:12" x14ac:dyDescent="0.25">
      <c r="A439" s="71" t="s">
        <v>388</v>
      </c>
      <c r="B439" s="71" t="s">
        <v>1009</v>
      </c>
      <c r="C439" s="71">
        <v>0</v>
      </c>
      <c r="D439" s="71" t="s">
        <v>572</v>
      </c>
      <c r="E439" s="71">
        <v>407.42939999999999</v>
      </c>
      <c r="F439" s="71" t="s">
        <v>573</v>
      </c>
      <c r="G439" s="71">
        <v>384.53730000000002</v>
      </c>
      <c r="H439" s="71" t="s">
        <v>572</v>
      </c>
      <c r="I439" s="71">
        <v>401.02940000000001</v>
      </c>
      <c r="J439" s="71">
        <v>0</v>
      </c>
      <c r="K439" s="71">
        <v>401.02940000000001</v>
      </c>
      <c r="L439" t="s">
        <v>572</v>
      </c>
    </row>
    <row r="440" spans="1:12" x14ac:dyDescent="0.25">
      <c r="A440" s="71" t="s">
        <v>389</v>
      </c>
      <c r="B440" s="71" t="s">
        <v>1010</v>
      </c>
      <c r="C440" s="71">
        <v>0</v>
      </c>
      <c r="D440" s="71" t="s">
        <v>572</v>
      </c>
      <c r="E440" s="71">
        <v>538.82539999999995</v>
      </c>
      <c r="F440" s="71" t="s">
        <v>573</v>
      </c>
      <c r="G440" s="71">
        <v>519.99829999999997</v>
      </c>
      <c r="H440" s="71" t="s">
        <v>572</v>
      </c>
      <c r="I440" s="71">
        <v>525.50919999999996</v>
      </c>
      <c r="J440" s="71">
        <v>14.437900000000001</v>
      </c>
      <c r="K440" s="71">
        <v>539.94709999999998</v>
      </c>
      <c r="L440" t="s">
        <v>572</v>
      </c>
    </row>
    <row r="441" spans="1:12" x14ac:dyDescent="0.25">
      <c r="A441" s="71" t="s">
        <v>390</v>
      </c>
      <c r="B441" s="71" t="s">
        <v>1011</v>
      </c>
      <c r="C441" s="71">
        <v>0</v>
      </c>
      <c r="D441" s="71" t="s">
        <v>572</v>
      </c>
      <c r="E441" s="73">
        <v>448.44470000000001</v>
      </c>
      <c r="F441" s="71" t="s">
        <v>572</v>
      </c>
      <c r="G441" s="73">
        <v>480.52760000000001</v>
      </c>
      <c r="H441" s="71" t="s">
        <v>573</v>
      </c>
      <c r="I441" s="73">
        <v>467.09989999999999</v>
      </c>
      <c r="J441" s="71">
        <v>8.0460999999999991</v>
      </c>
      <c r="K441" s="73">
        <v>475.14600000000002</v>
      </c>
      <c r="L441" t="s">
        <v>572</v>
      </c>
    </row>
    <row r="442" spans="1:12" x14ac:dyDescent="0.25">
      <c r="A442" s="71" t="s">
        <v>391</v>
      </c>
      <c r="B442" s="71" t="s">
        <v>1012</v>
      </c>
      <c r="C442" s="71">
        <v>0</v>
      </c>
      <c r="D442" s="71" t="s">
        <v>572</v>
      </c>
      <c r="E442" s="73">
        <v>3899.0223000000001</v>
      </c>
      <c r="F442" s="71" t="s">
        <v>573</v>
      </c>
      <c r="G442" s="73">
        <v>3822.9562999999998</v>
      </c>
      <c r="H442" s="71" t="s">
        <v>572</v>
      </c>
      <c r="I442" s="73">
        <v>3787.2186999999999</v>
      </c>
      <c r="J442" s="71">
        <v>128.553</v>
      </c>
      <c r="K442" s="73">
        <v>3915.7716999999998</v>
      </c>
      <c r="L442" t="s">
        <v>572</v>
      </c>
    </row>
    <row r="443" spans="1:12" x14ac:dyDescent="0.25">
      <c r="A443" s="71" t="s">
        <v>392</v>
      </c>
      <c r="B443" s="71" t="s">
        <v>1013</v>
      </c>
      <c r="C443" s="71">
        <v>0</v>
      </c>
      <c r="D443" s="71" t="s">
        <v>572</v>
      </c>
      <c r="E443" s="73">
        <v>2481.1633999999999</v>
      </c>
      <c r="F443" s="71" t="s">
        <v>572</v>
      </c>
      <c r="G443" s="73">
        <v>2544.9124000000002</v>
      </c>
      <c r="H443" s="71" t="s">
        <v>573</v>
      </c>
      <c r="I443" s="73">
        <v>2490.384</v>
      </c>
      <c r="J443" s="71">
        <v>56.241399999999999</v>
      </c>
      <c r="K443" s="73">
        <v>2546.6253999999999</v>
      </c>
      <c r="L443" t="s">
        <v>572</v>
      </c>
    </row>
    <row r="444" spans="1:12" x14ac:dyDescent="0.25">
      <c r="A444" s="71" t="s">
        <v>393</v>
      </c>
      <c r="B444" s="71" t="s">
        <v>1014</v>
      </c>
      <c r="C444" s="71">
        <v>0</v>
      </c>
      <c r="D444" s="71" t="s">
        <v>572</v>
      </c>
      <c r="E444" s="73">
        <v>2101.1279</v>
      </c>
      <c r="F444" s="71" t="s">
        <v>573</v>
      </c>
      <c r="G444" s="73">
        <v>2080.5423999999998</v>
      </c>
      <c r="H444" s="71" t="s">
        <v>572</v>
      </c>
      <c r="I444" s="71">
        <v>2010.7521999999999</v>
      </c>
      <c r="J444" s="71">
        <v>108.43729999999999</v>
      </c>
      <c r="K444" s="71">
        <v>2119.1895</v>
      </c>
      <c r="L444" t="s">
        <v>572</v>
      </c>
    </row>
    <row r="445" spans="1:12" x14ac:dyDescent="0.25">
      <c r="A445" s="71" t="s">
        <v>394</v>
      </c>
      <c r="B445" s="71" t="s">
        <v>1015</v>
      </c>
      <c r="C445" s="71">
        <v>0</v>
      </c>
      <c r="D445" s="71" t="s">
        <v>572</v>
      </c>
      <c r="E445" s="73">
        <v>1043.6243999999999</v>
      </c>
      <c r="F445" s="71" t="s">
        <v>573</v>
      </c>
      <c r="G445" s="73">
        <v>1011.3246</v>
      </c>
      <c r="H445" s="71" t="s">
        <v>572</v>
      </c>
      <c r="I445" s="73">
        <v>974.43320000000006</v>
      </c>
      <c r="J445" s="71">
        <v>58.391100000000002</v>
      </c>
      <c r="K445" s="73">
        <v>1032.8243</v>
      </c>
      <c r="L445" t="s">
        <v>572</v>
      </c>
    </row>
    <row r="446" spans="1:12" x14ac:dyDescent="0.25">
      <c r="A446" s="71" t="s">
        <v>395</v>
      </c>
      <c r="B446" s="71" t="s">
        <v>1016</v>
      </c>
      <c r="C446" s="71">
        <v>0</v>
      </c>
      <c r="D446" s="71" t="s">
        <v>572</v>
      </c>
      <c r="E446" s="73">
        <v>1926.2001</v>
      </c>
      <c r="F446" s="71" t="s">
        <v>573</v>
      </c>
      <c r="G446" s="73">
        <v>1833.0201</v>
      </c>
      <c r="H446" s="71" t="s">
        <v>572</v>
      </c>
      <c r="I446" s="73">
        <v>1922.9323999999999</v>
      </c>
      <c r="J446" s="71">
        <v>4.4295999999999998</v>
      </c>
      <c r="K446" s="73">
        <v>1927.3620000000001</v>
      </c>
      <c r="L446" t="s">
        <v>572</v>
      </c>
    </row>
    <row r="447" spans="1:12" x14ac:dyDescent="0.25">
      <c r="A447" s="71" t="s">
        <v>396</v>
      </c>
      <c r="B447" s="71" t="s">
        <v>1017</v>
      </c>
      <c r="C447" s="71">
        <v>0</v>
      </c>
      <c r="D447" s="71" t="s">
        <v>572</v>
      </c>
      <c r="E447" s="73">
        <v>15771.3141</v>
      </c>
      <c r="F447" s="71" t="s">
        <v>573</v>
      </c>
      <c r="G447" s="73">
        <v>15137.7215</v>
      </c>
      <c r="H447" s="71" t="s">
        <v>572</v>
      </c>
      <c r="I447" s="73">
        <v>15546.7734</v>
      </c>
      <c r="J447" s="71">
        <v>253.309</v>
      </c>
      <c r="K447" s="73">
        <v>15800.082399999999</v>
      </c>
      <c r="L447" t="s">
        <v>572</v>
      </c>
    </row>
    <row r="448" spans="1:12" x14ac:dyDescent="0.25">
      <c r="A448" s="71" t="s">
        <v>397</v>
      </c>
      <c r="B448" s="71" t="s">
        <v>1018</v>
      </c>
      <c r="C448" s="71">
        <v>0</v>
      </c>
      <c r="D448" s="71" t="s">
        <v>572</v>
      </c>
      <c r="E448" s="73">
        <v>9339.1849000000002</v>
      </c>
      <c r="F448" s="71" t="s">
        <v>572</v>
      </c>
      <c r="G448" s="73">
        <v>9601.4393999999993</v>
      </c>
      <c r="H448" s="71" t="s">
        <v>573</v>
      </c>
      <c r="I448" s="73">
        <v>9557.4207000000006</v>
      </c>
      <c r="J448" s="71">
        <v>4.0228999999999999</v>
      </c>
      <c r="K448" s="73">
        <v>9561.4436000000005</v>
      </c>
      <c r="L448" t="s">
        <v>572</v>
      </c>
    </row>
    <row r="449" spans="1:12" x14ac:dyDescent="0.25">
      <c r="A449" s="71" t="s">
        <v>398</v>
      </c>
      <c r="B449" s="71" t="s">
        <v>1019</v>
      </c>
      <c r="C449" s="71">
        <v>0</v>
      </c>
      <c r="D449" s="71" t="s">
        <v>572</v>
      </c>
      <c r="E449" s="73">
        <v>6340.3827000000001</v>
      </c>
      <c r="F449" s="71" t="s">
        <v>573</v>
      </c>
      <c r="G449" s="73">
        <v>6013.2119000000002</v>
      </c>
      <c r="H449" s="71" t="s">
        <v>572</v>
      </c>
      <c r="I449" s="73">
        <v>6276.2746999999999</v>
      </c>
      <c r="J449" s="71">
        <v>52.997999999999998</v>
      </c>
      <c r="K449" s="73">
        <v>6329.2727000000004</v>
      </c>
      <c r="L449" t="s">
        <v>572</v>
      </c>
    </row>
    <row r="450" spans="1:12" x14ac:dyDescent="0.25">
      <c r="A450" s="71" t="s">
        <v>399</v>
      </c>
      <c r="B450" s="71" t="s">
        <v>1020</v>
      </c>
      <c r="C450" s="71">
        <v>0</v>
      </c>
      <c r="D450" s="71" t="s">
        <v>572</v>
      </c>
      <c r="E450" s="73">
        <v>17212.324799999999</v>
      </c>
      <c r="F450" s="71" t="s">
        <v>572</v>
      </c>
      <c r="G450" s="73">
        <v>17471.642</v>
      </c>
      <c r="H450" s="71" t="s">
        <v>573</v>
      </c>
      <c r="I450" s="73">
        <v>17263.551100000001</v>
      </c>
      <c r="J450" s="71">
        <v>123.03019999999999</v>
      </c>
      <c r="K450" s="73">
        <v>17386.581300000002</v>
      </c>
      <c r="L450" t="s">
        <v>572</v>
      </c>
    </row>
    <row r="451" spans="1:12" x14ac:dyDescent="0.25">
      <c r="A451" s="71" t="s">
        <v>400</v>
      </c>
      <c r="B451" s="71" t="s">
        <v>1021</v>
      </c>
      <c r="C451" s="71">
        <v>0</v>
      </c>
      <c r="D451" s="71" t="s">
        <v>572</v>
      </c>
      <c r="E451" s="73">
        <v>5289.4562999999998</v>
      </c>
      <c r="F451" s="71" t="s">
        <v>572</v>
      </c>
      <c r="G451" s="73">
        <v>5391.1494000000002</v>
      </c>
      <c r="H451" s="71" t="s">
        <v>573</v>
      </c>
      <c r="I451" s="73">
        <v>5321.8341</v>
      </c>
      <c r="J451" s="71">
        <v>92.079499999999996</v>
      </c>
      <c r="K451" s="73">
        <v>5413.9135999999999</v>
      </c>
      <c r="L451" t="s">
        <v>572</v>
      </c>
    </row>
    <row r="452" spans="1:12" x14ac:dyDescent="0.25">
      <c r="A452" s="71" t="s">
        <v>401</v>
      </c>
      <c r="B452" s="71" t="s">
        <v>1022</v>
      </c>
      <c r="C452" s="71">
        <v>0</v>
      </c>
      <c r="D452" s="71" t="s">
        <v>572</v>
      </c>
      <c r="E452" s="73">
        <v>7025.2569999999996</v>
      </c>
      <c r="F452" s="71" t="s">
        <v>573</v>
      </c>
      <c r="G452" s="73">
        <v>6826.5545000000002</v>
      </c>
      <c r="H452" s="71" t="s">
        <v>572</v>
      </c>
      <c r="I452" s="73">
        <v>6886.2766000000001</v>
      </c>
      <c r="J452" s="71">
        <v>119.5818</v>
      </c>
      <c r="K452" s="73">
        <v>7005.8584000000001</v>
      </c>
      <c r="L452" t="s">
        <v>572</v>
      </c>
    </row>
    <row r="453" spans="1:12" x14ac:dyDescent="0.25">
      <c r="A453" s="71" t="s">
        <v>402</v>
      </c>
      <c r="B453" s="71" t="s">
        <v>1023</v>
      </c>
      <c r="C453" s="71">
        <v>0</v>
      </c>
      <c r="D453" s="71" t="s">
        <v>572</v>
      </c>
      <c r="E453" s="73">
        <v>9943.4529999999995</v>
      </c>
      <c r="F453" s="71" t="s">
        <v>573</v>
      </c>
      <c r="G453" s="73">
        <v>9619.7697000000007</v>
      </c>
      <c r="H453" s="71" t="s">
        <v>572</v>
      </c>
      <c r="I453" s="73">
        <v>9788.5933999999997</v>
      </c>
      <c r="J453" s="71">
        <v>153.16</v>
      </c>
      <c r="K453" s="73">
        <v>9941.7533999999996</v>
      </c>
      <c r="L453" t="s">
        <v>572</v>
      </c>
    </row>
    <row r="454" spans="1:12" x14ac:dyDescent="0.25">
      <c r="A454" s="71" t="s">
        <v>403</v>
      </c>
      <c r="B454" s="71" t="s">
        <v>1024</v>
      </c>
      <c r="C454" s="71">
        <v>0</v>
      </c>
      <c r="D454" s="71" t="s">
        <v>572</v>
      </c>
      <c r="E454" s="73">
        <v>15137.698200000001</v>
      </c>
      <c r="F454" s="71" t="s">
        <v>573</v>
      </c>
      <c r="G454" s="73">
        <v>14928.750400000001</v>
      </c>
      <c r="H454" s="71" t="s">
        <v>572</v>
      </c>
      <c r="I454" s="73">
        <v>15137.698200000001</v>
      </c>
      <c r="J454" s="71">
        <v>157.98240000000001</v>
      </c>
      <c r="K454" s="73">
        <v>15295.6806</v>
      </c>
      <c r="L454" t="s">
        <v>572</v>
      </c>
    </row>
    <row r="455" spans="1:12" x14ac:dyDescent="0.25">
      <c r="A455" s="71" t="s">
        <v>404</v>
      </c>
      <c r="B455" s="71" t="s">
        <v>1025</v>
      </c>
      <c r="C455" s="71">
        <v>0</v>
      </c>
      <c r="D455" s="71" t="s">
        <v>572</v>
      </c>
      <c r="E455" s="73">
        <v>2482.8292000000001</v>
      </c>
      <c r="F455" s="71" t="s">
        <v>573</v>
      </c>
      <c r="G455" s="73">
        <v>2387.7073</v>
      </c>
      <c r="H455" s="71" t="s">
        <v>572</v>
      </c>
      <c r="I455" s="73">
        <v>2409.8249000000001</v>
      </c>
      <c r="J455" s="71">
        <v>71.906899999999993</v>
      </c>
      <c r="K455" s="73">
        <v>2481.7318</v>
      </c>
      <c r="L455" t="s">
        <v>572</v>
      </c>
    </row>
    <row r="456" spans="1:12" x14ac:dyDescent="0.25">
      <c r="A456" s="71" t="s">
        <v>405</v>
      </c>
      <c r="B456" s="71" t="s">
        <v>1026</v>
      </c>
      <c r="C456" s="71">
        <v>0</v>
      </c>
      <c r="D456" s="71" t="s">
        <v>572</v>
      </c>
      <c r="E456" s="71">
        <v>1964.8603000000001</v>
      </c>
      <c r="F456" s="71" t="s">
        <v>573</v>
      </c>
      <c r="G456" s="71">
        <v>1906.5436</v>
      </c>
      <c r="H456" s="71" t="s">
        <v>572</v>
      </c>
      <c r="I456" s="71">
        <v>1908.3453999999999</v>
      </c>
      <c r="J456" s="71">
        <v>60.583399999999997</v>
      </c>
      <c r="K456" s="71">
        <v>1968.9287999999999</v>
      </c>
      <c r="L456" t="s">
        <v>572</v>
      </c>
    </row>
    <row r="457" spans="1:12" x14ac:dyDescent="0.25">
      <c r="A457" s="71" t="s">
        <v>406</v>
      </c>
      <c r="B457" s="71" t="s">
        <v>1027</v>
      </c>
      <c r="C457" s="71">
        <v>0</v>
      </c>
      <c r="D457" s="71" t="s">
        <v>572</v>
      </c>
      <c r="E457" s="73">
        <v>692.92529999999999</v>
      </c>
      <c r="F457" s="71" t="s">
        <v>573</v>
      </c>
      <c r="G457" s="73">
        <v>647.22860000000003</v>
      </c>
      <c r="H457" s="71" t="s">
        <v>572</v>
      </c>
      <c r="I457" s="73">
        <v>687.22550000000001</v>
      </c>
      <c r="J457" s="71">
        <v>5.8601999999999999</v>
      </c>
      <c r="K457" s="73">
        <v>693.08569999999997</v>
      </c>
      <c r="L457" t="s">
        <v>572</v>
      </c>
    </row>
    <row r="458" spans="1:12" x14ac:dyDescent="0.25">
      <c r="A458" s="71" t="s">
        <v>407</v>
      </c>
      <c r="B458" s="71" t="s">
        <v>1028</v>
      </c>
      <c r="C458" s="71">
        <v>0</v>
      </c>
      <c r="D458" s="71" t="s">
        <v>572</v>
      </c>
      <c r="E458" s="73">
        <v>2144.4892</v>
      </c>
      <c r="F458" s="71" t="s">
        <v>572</v>
      </c>
      <c r="G458" s="73">
        <v>2165.6401999999998</v>
      </c>
      <c r="H458" s="71" t="s">
        <v>573</v>
      </c>
      <c r="I458" s="73">
        <v>2151.0374999999999</v>
      </c>
      <c r="J458" s="71">
        <v>21.2379</v>
      </c>
      <c r="K458" s="73">
        <v>2172.2754</v>
      </c>
      <c r="L458" t="s">
        <v>572</v>
      </c>
    </row>
    <row r="459" spans="1:12" x14ac:dyDescent="0.25">
      <c r="A459" s="71" t="s">
        <v>408</v>
      </c>
      <c r="B459" s="71" t="s">
        <v>1029</v>
      </c>
      <c r="C459" s="71">
        <v>0</v>
      </c>
      <c r="D459" s="71" t="s">
        <v>572</v>
      </c>
      <c r="E459" s="73">
        <v>1274.0505000000001</v>
      </c>
      <c r="F459" s="71" t="s">
        <v>573</v>
      </c>
      <c r="G459" s="73">
        <v>1144.9925000000001</v>
      </c>
      <c r="H459" s="71" t="s">
        <v>572</v>
      </c>
      <c r="I459" s="73">
        <v>1244.0835</v>
      </c>
      <c r="J459" s="71">
        <v>36.162700000000001</v>
      </c>
      <c r="K459" s="73">
        <v>1280.2462</v>
      </c>
      <c r="L459" t="s">
        <v>572</v>
      </c>
    </row>
    <row r="460" spans="1:12" x14ac:dyDescent="0.25">
      <c r="A460" s="71" t="s">
        <v>409</v>
      </c>
      <c r="B460" s="71" t="s">
        <v>1030</v>
      </c>
      <c r="C460" s="71">
        <v>0</v>
      </c>
      <c r="D460" s="71" t="s">
        <v>572</v>
      </c>
      <c r="E460" s="73">
        <v>2263.9126000000001</v>
      </c>
      <c r="F460" s="71" t="s">
        <v>573</v>
      </c>
      <c r="G460" s="73">
        <v>2183.8407000000002</v>
      </c>
      <c r="H460" s="71" t="s">
        <v>572</v>
      </c>
      <c r="I460" s="73">
        <v>2224.7132999999999</v>
      </c>
      <c r="J460" s="71">
        <v>23.664000000000001</v>
      </c>
      <c r="K460" s="73">
        <v>2248.3773000000001</v>
      </c>
      <c r="L460" t="s">
        <v>572</v>
      </c>
    </row>
    <row r="461" spans="1:12" x14ac:dyDescent="0.25">
      <c r="A461" s="71" t="s">
        <v>410</v>
      </c>
      <c r="B461" s="71" t="s">
        <v>1031</v>
      </c>
      <c r="C461" s="71">
        <v>0</v>
      </c>
      <c r="D461" s="71" t="s">
        <v>572</v>
      </c>
      <c r="E461" s="73">
        <v>4154.5558000000001</v>
      </c>
      <c r="F461" s="71" t="s">
        <v>573</v>
      </c>
      <c r="G461" s="73">
        <v>4075.7619</v>
      </c>
      <c r="H461" s="71" t="s">
        <v>572</v>
      </c>
      <c r="I461" s="73">
        <v>4147.3310000000001</v>
      </c>
      <c r="J461" s="71">
        <v>7.0075000000000003</v>
      </c>
      <c r="K461" s="73">
        <v>4154.3384999999998</v>
      </c>
      <c r="L461" t="s">
        <v>572</v>
      </c>
    </row>
    <row r="462" spans="1:12" x14ac:dyDescent="0.25">
      <c r="A462" s="71" t="s">
        <v>411</v>
      </c>
      <c r="B462" s="71" t="s">
        <v>1032</v>
      </c>
      <c r="C462" s="71">
        <v>0</v>
      </c>
      <c r="D462" s="71" t="s">
        <v>572</v>
      </c>
      <c r="E462" s="73">
        <v>1393.3869</v>
      </c>
      <c r="F462" s="71" t="s">
        <v>573</v>
      </c>
      <c r="G462" s="73">
        <v>1319.1585</v>
      </c>
      <c r="H462" s="71" t="s">
        <v>572</v>
      </c>
      <c r="I462" s="73">
        <v>1352.9773</v>
      </c>
      <c r="J462" s="71">
        <v>41.863700000000001</v>
      </c>
      <c r="K462" s="73">
        <v>1394.8409999999999</v>
      </c>
      <c r="L462" t="s">
        <v>572</v>
      </c>
    </row>
    <row r="463" spans="1:12" x14ac:dyDescent="0.25">
      <c r="A463" s="71" t="s">
        <v>412</v>
      </c>
      <c r="B463" s="71" t="s">
        <v>1033</v>
      </c>
      <c r="C463" s="71">
        <v>0</v>
      </c>
      <c r="D463" s="71" t="s">
        <v>572</v>
      </c>
      <c r="E463" s="73">
        <v>2764.2665999999999</v>
      </c>
      <c r="F463" s="71" t="s">
        <v>572</v>
      </c>
      <c r="G463" s="73">
        <v>2917.1307000000002</v>
      </c>
      <c r="H463" s="71" t="s">
        <v>573</v>
      </c>
      <c r="I463" s="73">
        <v>2892.5176999999999</v>
      </c>
      <c r="J463" s="71">
        <v>52.365000000000002</v>
      </c>
      <c r="K463" s="73">
        <v>2944.8827000000001</v>
      </c>
      <c r="L463" t="s">
        <v>572</v>
      </c>
    </row>
    <row r="464" spans="1:12" x14ac:dyDescent="0.25">
      <c r="A464" s="71" t="s">
        <v>413</v>
      </c>
      <c r="B464" s="71" t="s">
        <v>1034</v>
      </c>
      <c r="C464" s="71">
        <v>0</v>
      </c>
      <c r="D464" s="71" t="s">
        <v>572</v>
      </c>
      <c r="E464" s="73">
        <v>7806.0812999999998</v>
      </c>
      <c r="F464" s="71" t="s">
        <v>573</v>
      </c>
      <c r="G464" s="73">
        <v>7224.1597000000002</v>
      </c>
      <c r="H464" s="71" t="s">
        <v>572</v>
      </c>
      <c r="I464" s="73">
        <v>7726.6338999999998</v>
      </c>
      <c r="J464" s="71">
        <v>80.335999999999999</v>
      </c>
      <c r="K464" s="73">
        <v>7806.9699000000001</v>
      </c>
      <c r="L464" t="s">
        <v>572</v>
      </c>
    </row>
    <row r="465" spans="1:12" x14ac:dyDescent="0.25">
      <c r="A465" s="71" t="s">
        <v>414</v>
      </c>
      <c r="B465" s="71" t="s">
        <v>1035</v>
      </c>
      <c r="C465" s="71">
        <v>0</v>
      </c>
      <c r="D465" s="71" t="s">
        <v>572</v>
      </c>
      <c r="E465" s="73">
        <v>5019.4116999999997</v>
      </c>
      <c r="F465" s="71" t="s">
        <v>573</v>
      </c>
      <c r="G465" s="73">
        <v>4877.2676000000001</v>
      </c>
      <c r="H465" s="71" t="s">
        <v>572</v>
      </c>
      <c r="I465" s="73">
        <v>5019.4116999999997</v>
      </c>
      <c r="J465" s="71">
        <v>0</v>
      </c>
      <c r="K465" s="73">
        <v>5019.4116999999997</v>
      </c>
      <c r="L465" t="s">
        <v>572</v>
      </c>
    </row>
    <row r="466" spans="1:12" x14ac:dyDescent="0.25">
      <c r="A466" s="71" t="s">
        <v>415</v>
      </c>
      <c r="B466" s="71" t="s">
        <v>1036</v>
      </c>
      <c r="C466" s="71">
        <v>3027.0835999999999</v>
      </c>
      <c r="D466" s="71" t="s">
        <v>573</v>
      </c>
      <c r="E466" s="71">
        <v>2968.5133000000001</v>
      </c>
      <c r="F466" s="71" t="s">
        <v>572</v>
      </c>
      <c r="G466" s="71">
        <v>2706.4449</v>
      </c>
      <c r="H466" s="71" t="s">
        <v>572</v>
      </c>
      <c r="I466" s="71">
        <v>2993.2345999999998</v>
      </c>
      <c r="J466" s="71">
        <v>33.848999999999997</v>
      </c>
      <c r="K466" s="71">
        <v>3027.0835999999999</v>
      </c>
      <c r="L466" t="s">
        <v>572</v>
      </c>
    </row>
    <row r="467" spans="1:12" x14ac:dyDescent="0.25">
      <c r="A467" s="71" t="s">
        <v>416</v>
      </c>
      <c r="B467" s="71" t="s">
        <v>1037</v>
      </c>
      <c r="C467" s="71">
        <v>0</v>
      </c>
      <c r="D467" s="71" t="s">
        <v>572</v>
      </c>
      <c r="E467" s="73">
        <v>633.59140000000002</v>
      </c>
      <c r="F467" s="71" t="s">
        <v>572</v>
      </c>
      <c r="G467" s="73">
        <v>636.76480000000004</v>
      </c>
      <c r="H467" s="71" t="s">
        <v>573</v>
      </c>
      <c r="I467" s="73">
        <v>635.16319999999996</v>
      </c>
      <c r="J467" s="71">
        <v>0</v>
      </c>
      <c r="K467" s="73">
        <v>635.16319999999996</v>
      </c>
      <c r="L467" t="s">
        <v>572</v>
      </c>
    </row>
    <row r="468" spans="1:12" x14ac:dyDescent="0.25">
      <c r="A468" s="71" t="s">
        <v>417</v>
      </c>
      <c r="B468" s="71" t="s">
        <v>1038</v>
      </c>
      <c r="C468" s="71">
        <v>0</v>
      </c>
      <c r="D468" s="71" t="s">
        <v>572</v>
      </c>
      <c r="E468" s="73">
        <v>3846.3098</v>
      </c>
      <c r="F468" s="71" t="s">
        <v>572</v>
      </c>
      <c r="G468" s="73">
        <v>3923.2467999999999</v>
      </c>
      <c r="H468" s="71" t="s">
        <v>573</v>
      </c>
      <c r="I468" s="73">
        <v>3851.8292000000001</v>
      </c>
      <c r="J468" s="71">
        <v>94.045199999999994</v>
      </c>
      <c r="K468" s="73">
        <v>3945.8744000000002</v>
      </c>
      <c r="L468" t="s">
        <v>572</v>
      </c>
    </row>
    <row r="469" spans="1:12" x14ac:dyDescent="0.25">
      <c r="A469" s="71" t="s">
        <v>418</v>
      </c>
      <c r="B469" s="71" t="s">
        <v>1039</v>
      </c>
      <c r="C469" s="71">
        <v>0</v>
      </c>
      <c r="D469" s="71" t="s">
        <v>572</v>
      </c>
      <c r="E469" s="73">
        <v>5791.5419000000002</v>
      </c>
      <c r="F469" s="71" t="s">
        <v>572</v>
      </c>
      <c r="G469" s="73">
        <v>6106.4868999999999</v>
      </c>
      <c r="H469" s="71" t="s">
        <v>573</v>
      </c>
      <c r="I469" s="73">
        <v>6042.4110000000001</v>
      </c>
      <c r="J469" s="71">
        <v>74.931299999999993</v>
      </c>
      <c r="K469" s="73">
        <v>6117.3423000000003</v>
      </c>
      <c r="L469" t="s">
        <v>572</v>
      </c>
    </row>
    <row r="470" spans="1:12" x14ac:dyDescent="0.25">
      <c r="A470" s="71" t="s">
        <v>419</v>
      </c>
      <c r="B470" s="71" t="s">
        <v>1040</v>
      </c>
      <c r="C470" s="71">
        <v>0</v>
      </c>
      <c r="D470" s="71" t="s">
        <v>572</v>
      </c>
      <c r="E470" s="71">
        <v>2223.5736999999999</v>
      </c>
      <c r="F470" s="71" t="s">
        <v>572</v>
      </c>
      <c r="G470" s="71">
        <v>2566.7202000000002</v>
      </c>
      <c r="H470" s="71" t="s">
        <v>573</v>
      </c>
      <c r="I470" s="71">
        <v>2533.8883999999998</v>
      </c>
      <c r="J470" s="71">
        <v>25.621300000000002</v>
      </c>
      <c r="K470" s="71">
        <v>2559.5097000000001</v>
      </c>
      <c r="L470" t="s">
        <v>572</v>
      </c>
    </row>
    <row r="471" spans="1:12" x14ac:dyDescent="0.25">
      <c r="A471" s="71" t="s">
        <v>1240</v>
      </c>
      <c r="B471" s="71" t="s">
        <v>1241</v>
      </c>
      <c r="C471" s="71">
        <v>313.62790000000001</v>
      </c>
      <c r="D471" s="71" t="s">
        <v>573</v>
      </c>
      <c r="E471" s="71">
        <v>235.82820000000001</v>
      </c>
      <c r="F471" s="71" t="s">
        <v>572</v>
      </c>
      <c r="G471" s="71">
        <v>153.04310000000001</v>
      </c>
      <c r="H471" s="71" t="s">
        <v>572</v>
      </c>
      <c r="I471" s="71">
        <v>310.62819999999999</v>
      </c>
      <c r="J471" s="71">
        <v>2.9996999999999998</v>
      </c>
      <c r="K471" s="71">
        <v>313.62790000000001</v>
      </c>
      <c r="L471" t="s">
        <v>572</v>
      </c>
    </row>
    <row r="472" spans="1:12" x14ac:dyDescent="0.25">
      <c r="A472" s="71" t="s">
        <v>556</v>
      </c>
      <c r="B472" s="71" t="s">
        <v>595</v>
      </c>
      <c r="C472" s="71">
        <v>0</v>
      </c>
      <c r="D472" s="71" t="s">
        <v>572</v>
      </c>
      <c r="E472" s="71">
        <v>84.292299999999997</v>
      </c>
      <c r="F472" s="71" t="s">
        <v>572</v>
      </c>
      <c r="G472" s="71">
        <v>85.814800000000005</v>
      </c>
      <c r="H472" s="71" t="s">
        <v>573</v>
      </c>
      <c r="I472" s="71">
        <v>85.814800000000005</v>
      </c>
      <c r="J472" s="71">
        <v>0</v>
      </c>
      <c r="K472" s="71">
        <v>85.814800000000005</v>
      </c>
      <c r="L472" t="s">
        <v>572</v>
      </c>
    </row>
    <row r="473" spans="1:12" x14ac:dyDescent="0.25">
      <c r="A473" s="71" t="s">
        <v>557</v>
      </c>
      <c r="B473" s="71" t="s">
        <v>1041</v>
      </c>
      <c r="C473" s="71">
        <v>0</v>
      </c>
      <c r="D473" s="71" t="s">
        <v>572</v>
      </c>
      <c r="E473" s="71">
        <v>69.043700000000001</v>
      </c>
      <c r="F473" s="71" t="s">
        <v>572</v>
      </c>
      <c r="G473" s="71">
        <v>70.428100000000001</v>
      </c>
      <c r="H473" s="71" t="s">
        <v>573</v>
      </c>
      <c r="I473" s="71">
        <v>70.428100000000001</v>
      </c>
      <c r="J473" s="71">
        <v>3.1661999999999999</v>
      </c>
      <c r="K473" s="71">
        <v>73.594300000000004</v>
      </c>
      <c r="L473" t="s">
        <v>572</v>
      </c>
    </row>
    <row r="474" spans="1:12" x14ac:dyDescent="0.25">
      <c r="A474" s="71" t="s">
        <v>420</v>
      </c>
      <c r="B474" s="71" t="s">
        <v>1042</v>
      </c>
      <c r="C474" s="71">
        <v>0</v>
      </c>
      <c r="D474" s="71" t="s">
        <v>572</v>
      </c>
      <c r="E474" s="71">
        <v>62.602699999999999</v>
      </c>
      <c r="F474" s="71" t="s">
        <v>573</v>
      </c>
      <c r="G474" s="71">
        <v>63.443600000000004</v>
      </c>
      <c r="H474" s="71" t="s">
        <v>572</v>
      </c>
      <c r="I474" s="71">
        <v>62.4236</v>
      </c>
      <c r="J474" s="71">
        <v>0.81989999999999996</v>
      </c>
      <c r="K474" s="71">
        <v>63.243499999999997</v>
      </c>
      <c r="L474" t="s">
        <v>572</v>
      </c>
    </row>
    <row r="475" spans="1:12" x14ac:dyDescent="0.25">
      <c r="A475" s="71" t="s">
        <v>558</v>
      </c>
      <c r="B475" s="71" t="s">
        <v>1043</v>
      </c>
      <c r="C475" s="71">
        <v>0</v>
      </c>
      <c r="D475" s="71" t="s">
        <v>572</v>
      </c>
      <c r="E475" s="71">
        <v>67.100700000000003</v>
      </c>
      <c r="F475" s="71" t="s">
        <v>572</v>
      </c>
      <c r="G475" s="71">
        <v>70.473799999999997</v>
      </c>
      <c r="H475" s="71" t="s">
        <v>573</v>
      </c>
      <c r="I475" s="71">
        <v>70.473799999999997</v>
      </c>
      <c r="J475" s="71">
        <v>0</v>
      </c>
      <c r="K475" s="71">
        <v>70.473799999999997</v>
      </c>
      <c r="L475" t="s">
        <v>572</v>
      </c>
    </row>
    <row r="476" spans="1:12" x14ac:dyDescent="0.25">
      <c r="A476" s="71" t="s">
        <v>559</v>
      </c>
      <c r="B476" s="71" t="s">
        <v>1044</v>
      </c>
      <c r="C476" s="71">
        <v>0</v>
      </c>
      <c r="D476" s="71" t="s">
        <v>572</v>
      </c>
      <c r="E476" s="73">
        <v>56.230899999999998</v>
      </c>
      <c r="F476" s="71" t="s">
        <v>573</v>
      </c>
      <c r="G476" s="73">
        <v>45.795000000000002</v>
      </c>
      <c r="H476" s="71" t="s">
        <v>572</v>
      </c>
      <c r="I476" s="73">
        <v>56.230899999999998</v>
      </c>
      <c r="J476" s="71">
        <v>0</v>
      </c>
      <c r="K476" s="73">
        <v>56.230899999999998</v>
      </c>
      <c r="L476" t="s">
        <v>572</v>
      </c>
    </row>
    <row r="477" spans="1:12" x14ac:dyDescent="0.25">
      <c r="A477" s="71" t="s">
        <v>421</v>
      </c>
      <c r="B477" s="71" t="s">
        <v>1045</v>
      </c>
      <c r="C477" s="71">
        <v>0</v>
      </c>
      <c r="D477" s="71" t="s">
        <v>572</v>
      </c>
      <c r="E477" s="71">
        <v>2619.9856</v>
      </c>
      <c r="F477" s="71" t="s">
        <v>573</v>
      </c>
      <c r="G477" s="71">
        <v>2506.4787999999999</v>
      </c>
      <c r="H477" s="71" t="s">
        <v>572</v>
      </c>
      <c r="I477" s="71">
        <v>2537.7458999999999</v>
      </c>
      <c r="J477" s="71">
        <v>81.116100000000003</v>
      </c>
      <c r="K477" s="71">
        <v>2618.8620000000001</v>
      </c>
      <c r="L477" t="s">
        <v>572</v>
      </c>
    </row>
    <row r="478" spans="1:12" x14ac:dyDescent="0.25">
      <c r="A478" s="71" t="s">
        <v>422</v>
      </c>
      <c r="B478" s="71" t="s">
        <v>1046</v>
      </c>
      <c r="C478" s="71">
        <v>0</v>
      </c>
      <c r="D478" s="71" t="s">
        <v>572</v>
      </c>
      <c r="E478" s="71">
        <v>323.94869999999997</v>
      </c>
      <c r="F478" s="71" t="s">
        <v>573</v>
      </c>
      <c r="G478" s="71">
        <v>306.53890000000001</v>
      </c>
      <c r="H478" s="71" t="s">
        <v>572</v>
      </c>
      <c r="I478" s="71">
        <v>323.94869999999997</v>
      </c>
      <c r="J478" s="71">
        <v>0</v>
      </c>
      <c r="K478" s="71">
        <v>323.94869999999997</v>
      </c>
      <c r="L478" t="s">
        <v>572</v>
      </c>
    </row>
    <row r="479" spans="1:12" x14ac:dyDescent="0.25">
      <c r="A479" s="71" t="s">
        <v>423</v>
      </c>
      <c r="B479" s="71" t="s">
        <v>1047</v>
      </c>
      <c r="C479" s="71">
        <v>0</v>
      </c>
      <c r="D479" s="71" t="s">
        <v>572</v>
      </c>
      <c r="E479" s="71">
        <v>354.36340000000001</v>
      </c>
      <c r="F479" s="71" t="s">
        <v>572</v>
      </c>
      <c r="G479" s="71">
        <v>357.97300000000001</v>
      </c>
      <c r="H479" s="71" t="s">
        <v>573</v>
      </c>
      <c r="I479" s="71">
        <v>347.7638</v>
      </c>
      <c r="J479" s="71">
        <v>4.8912000000000004</v>
      </c>
      <c r="K479" s="71">
        <v>352.65499999999997</v>
      </c>
      <c r="L479" t="s">
        <v>572</v>
      </c>
    </row>
    <row r="480" spans="1:12" x14ac:dyDescent="0.25">
      <c r="A480" s="71" t="s">
        <v>424</v>
      </c>
      <c r="B480" s="71" t="s">
        <v>1048</v>
      </c>
      <c r="C480" s="71">
        <v>0</v>
      </c>
      <c r="D480" s="71" t="s">
        <v>572</v>
      </c>
      <c r="E480" s="71">
        <v>597.70230000000004</v>
      </c>
      <c r="F480" s="71" t="s">
        <v>573</v>
      </c>
      <c r="G480" s="71">
        <v>564.24620000000004</v>
      </c>
      <c r="H480" s="71" t="s">
        <v>572</v>
      </c>
      <c r="I480" s="71">
        <v>597.70230000000004</v>
      </c>
      <c r="J480" s="71">
        <v>10.6791</v>
      </c>
      <c r="K480" s="71">
        <v>608.38139999999999</v>
      </c>
      <c r="L480" t="s">
        <v>572</v>
      </c>
    </row>
    <row r="481" spans="1:12" x14ac:dyDescent="0.25">
      <c r="A481" s="71" t="s">
        <v>425</v>
      </c>
      <c r="B481" s="71" t="s">
        <v>1049</v>
      </c>
      <c r="C481" s="71">
        <v>0</v>
      </c>
      <c r="D481" s="71" t="s">
        <v>572</v>
      </c>
      <c r="E481" s="71">
        <v>543.41319999999996</v>
      </c>
      <c r="F481" s="71" t="s">
        <v>573</v>
      </c>
      <c r="G481" s="71">
        <v>516.30399999999997</v>
      </c>
      <c r="H481" s="71" t="s">
        <v>572</v>
      </c>
      <c r="I481" s="71">
        <v>530.46559999999999</v>
      </c>
      <c r="J481" s="71">
        <v>10.1084</v>
      </c>
      <c r="K481" s="71">
        <v>540.57399999999996</v>
      </c>
      <c r="L481" t="s">
        <v>572</v>
      </c>
    </row>
    <row r="482" spans="1:12" x14ac:dyDescent="0.25">
      <c r="A482" s="71" t="s">
        <v>426</v>
      </c>
      <c r="B482" s="71" t="s">
        <v>1050</v>
      </c>
      <c r="C482" s="71">
        <v>0</v>
      </c>
      <c r="D482" s="71" t="s">
        <v>572</v>
      </c>
      <c r="E482" s="71">
        <v>806.2867</v>
      </c>
      <c r="F482" s="71" t="s">
        <v>573</v>
      </c>
      <c r="G482" s="71">
        <v>789.45429999999999</v>
      </c>
      <c r="H482" s="71" t="s">
        <v>572</v>
      </c>
      <c r="I482" s="71">
        <v>770.11959999999999</v>
      </c>
      <c r="J482" s="71">
        <v>40.553800000000003</v>
      </c>
      <c r="K482" s="71">
        <v>810.67340000000002</v>
      </c>
      <c r="L482" t="s">
        <v>572</v>
      </c>
    </row>
    <row r="483" spans="1:12" x14ac:dyDescent="0.25">
      <c r="A483" s="71" t="s">
        <v>427</v>
      </c>
      <c r="B483" s="71" t="s">
        <v>1051</v>
      </c>
      <c r="C483" s="71">
        <v>0</v>
      </c>
      <c r="D483" s="71" t="s">
        <v>572</v>
      </c>
      <c r="E483" s="71">
        <v>596.26030000000003</v>
      </c>
      <c r="F483" s="71" t="s">
        <v>572</v>
      </c>
      <c r="G483" s="71">
        <v>607.39750000000004</v>
      </c>
      <c r="H483" s="71" t="s">
        <v>573</v>
      </c>
      <c r="I483" s="71">
        <v>596.08569999999997</v>
      </c>
      <c r="J483" s="71">
        <v>13.1876</v>
      </c>
      <c r="K483" s="71">
        <v>609.27329999999995</v>
      </c>
      <c r="L483" t="s">
        <v>572</v>
      </c>
    </row>
    <row r="484" spans="1:12" x14ac:dyDescent="0.25">
      <c r="A484" s="71" t="s">
        <v>428</v>
      </c>
      <c r="B484" s="71" t="s">
        <v>1052</v>
      </c>
      <c r="C484" s="71">
        <v>0</v>
      </c>
      <c r="D484" s="71" t="s">
        <v>572</v>
      </c>
      <c r="E484" s="71">
        <v>890.03470000000004</v>
      </c>
      <c r="F484" s="71" t="s">
        <v>572</v>
      </c>
      <c r="G484" s="71">
        <v>900.73630000000003</v>
      </c>
      <c r="H484" s="71" t="s">
        <v>573</v>
      </c>
      <c r="I484" s="71">
        <v>874.94740000000002</v>
      </c>
      <c r="J484" s="71">
        <v>20.837900000000001</v>
      </c>
      <c r="K484" s="71">
        <v>895.78530000000001</v>
      </c>
      <c r="L484" t="s">
        <v>572</v>
      </c>
    </row>
    <row r="485" spans="1:12" x14ac:dyDescent="0.25">
      <c r="A485" s="71" t="s">
        <v>429</v>
      </c>
      <c r="B485" s="71" t="s">
        <v>1053</v>
      </c>
      <c r="C485" s="71">
        <v>0</v>
      </c>
      <c r="D485" s="71" t="s">
        <v>572</v>
      </c>
      <c r="E485" s="73">
        <v>288.55829999999997</v>
      </c>
      <c r="F485" s="71" t="s">
        <v>573</v>
      </c>
      <c r="G485" s="73">
        <v>256.80779999999999</v>
      </c>
      <c r="H485" s="71" t="s">
        <v>572</v>
      </c>
      <c r="I485" s="73">
        <v>288.55829999999997</v>
      </c>
      <c r="J485" s="71">
        <v>0</v>
      </c>
      <c r="K485" s="73">
        <v>288.55829999999997</v>
      </c>
      <c r="L485" t="s">
        <v>572</v>
      </c>
    </row>
    <row r="486" spans="1:12" x14ac:dyDescent="0.25">
      <c r="A486" s="71" t="s">
        <v>430</v>
      </c>
      <c r="B486" s="71" t="s">
        <v>1054</v>
      </c>
      <c r="C486" s="71">
        <v>0</v>
      </c>
      <c r="D486" s="71" t="s">
        <v>572</v>
      </c>
      <c r="E486" s="71">
        <v>3301.4141</v>
      </c>
      <c r="F486" s="71" t="s">
        <v>573</v>
      </c>
      <c r="G486" s="71">
        <v>3130.5047</v>
      </c>
      <c r="H486" s="71" t="s">
        <v>572</v>
      </c>
      <c r="I486" s="71">
        <v>3301.4141</v>
      </c>
      <c r="J486" s="71">
        <v>0</v>
      </c>
      <c r="K486" s="71">
        <v>3301.4141</v>
      </c>
      <c r="L486" t="s">
        <v>572</v>
      </c>
    </row>
    <row r="487" spans="1:12" x14ac:dyDescent="0.25">
      <c r="A487" s="71" t="s">
        <v>561</v>
      </c>
      <c r="B487" s="71" t="s">
        <v>1055</v>
      </c>
      <c r="C487" s="71">
        <v>0</v>
      </c>
      <c r="D487" s="71" t="s">
        <v>572</v>
      </c>
      <c r="E487" s="71">
        <v>214.1592</v>
      </c>
      <c r="F487" s="71" t="s">
        <v>573</v>
      </c>
      <c r="G487" s="71">
        <v>206.09989999999999</v>
      </c>
      <c r="H487" s="71" t="s">
        <v>572</v>
      </c>
      <c r="I487" s="71">
        <v>214.1592</v>
      </c>
      <c r="J487" s="71">
        <v>0</v>
      </c>
      <c r="K487" s="71">
        <v>214.1592</v>
      </c>
      <c r="L487" t="s">
        <v>572</v>
      </c>
    </row>
    <row r="488" spans="1:12" x14ac:dyDescent="0.25">
      <c r="A488" s="71" t="s">
        <v>431</v>
      </c>
      <c r="B488" s="71" t="s">
        <v>1056</v>
      </c>
      <c r="C488" s="71">
        <v>0</v>
      </c>
      <c r="D488" s="71" t="s">
        <v>572</v>
      </c>
      <c r="E488" s="71">
        <v>313.43540000000002</v>
      </c>
      <c r="F488" s="71" t="s">
        <v>572</v>
      </c>
      <c r="G488" s="71">
        <v>319.48520000000002</v>
      </c>
      <c r="H488" s="71" t="s">
        <v>573</v>
      </c>
      <c r="I488" s="71">
        <v>307.10160000000002</v>
      </c>
      <c r="J488" s="71">
        <v>11.680999999999999</v>
      </c>
      <c r="K488" s="71">
        <v>318.7826</v>
      </c>
      <c r="L488" t="s">
        <v>572</v>
      </c>
    </row>
    <row r="489" spans="1:12" x14ac:dyDescent="0.25">
      <c r="A489" s="71" t="s">
        <v>432</v>
      </c>
      <c r="B489" s="71" t="s">
        <v>1057</v>
      </c>
      <c r="C489" s="71">
        <v>0</v>
      </c>
      <c r="D489" s="71" t="s">
        <v>572</v>
      </c>
      <c r="E489" s="71">
        <v>492.45080000000002</v>
      </c>
      <c r="F489" s="71" t="s">
        <v>573</v>
      </c>
      <c r="G489" s="71">
        <v>452.28460000000001</v>
      </c>
      <c r="H489" s="71" t="s">
        <v>572</v>
      </c>
      <c r="I489" s="71">
        <v>468.7824</v>
      </c>
      <c r="J489" s="71">
        <v>30.4298</v>
      </c>
      <c r="K489" s="71">
        <v>499.2122</v>
      </c>
      <c r="L489" t="s">
        <v>572</v>
      </c>
    </row>
    <row r="490" spans="1:12" x14ac:dyDescent="0.25">
      <c r="A490" s="71" t="s">
        <v>433</v>
      </c>
      <c r="B490" s="71" t="s">
        <v>1058</v>
      </c>
      <c r="C490" s="71">
        <v>0</v>
      </c>
      <c r="D490" s="71" t="s">
        <v>572</v>
      </c>
      <c r="E490" s="71">
        <v>271.923</v>
      </c>
      <c r="F490" s="71" t="s">
        <v>573</v>
      </c>
      <c r="G490" s="71">
        <v>252.8588</v>
      </c>
      <c r="H490" s="71" t="s">
        <v>572</v>
      </c>
      <c r="I490" s="71">
        <v>265.16199999999998</v>
      </c>
      <c r="J490" s="71">
        <v>0</v>
      </c>
      <c r="K490" s="71">
        <v>265.16199999999998</v>
      </c>
      <c r="L490" t="s">
        <v>572</v>
      </c>
    </row>
    <row r="491" spans="1:12" x14ac:dyDescent="0.25">
      <c r="A491" s="71" t="s">
        <v>434</v>
      </c>
      <c r="B491" s="71" t="s">
        <v>1059</v>
      </c>
      <c r="C491" s="71">
        <v>0</v>
      </c>
      <c r="D491" s="71" t="s">
        <v>572</v>
      </c>
      <c r="E491" s="71">
        <v>272.92309999999998</v>
      </c>
      <c r="F491" s="71" t="s">
        <v>573</v>
      </c>
      <c r="G491" s="71">
        <v>263.03809999999999</v>
      </c>
      <c r="H491" s="71" t="s">
        <v>572</v>
      </c>
      <c r="I491" s="71">
        <v>272.92309999999998</v>
      </c>
      <c r="J491" s="71">
        <v>0</v>
      </c>
      <c r="K491" s="71">
        <v>272.92309999999998</v>
      </c>
      <c r="L491" t="s">
        <v>572</v>
      </c>
    </row>
    <row r="492" spans="1:12" x14ac:dyDescent="0.25">
      <c r="A492" s="71" t="s">
        <v>435</v>
      </c>
      <c r="B492" s="71" t="s">
        <v>1060</v>
      </c>
      <c r="C492" s="71">
        <v>0</v>
      </c>
      <c r="D492" s="71" t="s">
        <v>572</v>
      </c>
      <c r="E492" s="71">
        <v>603.31209999999999</v>
      </c>
      <c r="F492" s="71" t="s">
        <v>572</v>
      </c>
      <c r="G492" s="71">
        <v>631.02610000000004</v>
      </c>
      <c r="H492" s="71" t="s">
        <v>573</v>
      </c>
      <c r="I492" s="71">
        <v>625.30970000000002</v>
      </c>
      <c r="J492" s="71">
        <v>2.5503999999999998</v>
      </c>
      <c r="K492" s="71">
        <v>627.86009999999999</v>
      </c>
      <c r="L492" t="s">
        <v>572</v>
      </c>
    </row>
    <row r="493" spans="1:12" x14ac:dyDescent="0.25">
      <c r="A493" s="71" t="s">
        <v>436</v>
      </c>
      <c r="B493" s="71" t="s">
        <v>1061</v>
      </c>
      <c r="C493" s="71">
        <v>0</v>
      </c>
      <c r="D493" s="71" t="s">
        <v>572</v>
      </c>
      <c r="E493" s="71">
        <v>277.98439999999999</v>
      </c>
      <c r="F493" s="71" t="s">
        <v>573</v>
      </c>
      <c r="G493" s="71">
        <v>253.51939999999999</v>
      </c>
      <c r="H493" s="71" t="s">
        <v>572</v>
      </c>
      <c r="I493" s="71">
        <v>277.98439999999999</v>
      </c>
      <c r="J493" s="71">
        <v>0</v>
      </c>
      <c r="K493" s="71">
        <v>277.98439999999999</v>
      </c>
      <c r="L493" t="s">
        <v>572</v>
      </c>
    </row>
    <row r="494" spans="1:12" x14ac:dyDescent="0.25">
      <c r="A494" s="71" t="s">
        <v>437</v>
      </c>
      <c r="B494" s="71" t="s">
        <v>1062</v>
      </c>
      <c r="C494" s="71">
        <v>0</v>
      </c>
      <c r="D494" s="71" t="s">
        <v>572</v>
      </c>
      <c r="E494" s="71">
        <v>202.7287</v>
      </c>
      <c r="F494" s="71" t="s">
        <v>572</v>
      </c>
      <c r="G494" s="71">
        <v>217.0966</v>
      </c>
      <c r="H494" s="71" t="s">
        <v>573</v>
      </c>
      <c r="I494" s="71">
        <v>217.0966</v>
      </c>
      <c r="J494" s="71">
        <v>0</v>
      </c>
      <c r="K494" s="71">
        <v>217.0966</v>
      </c>
      <c r="L494" t="s">
        <v>572</v>
      </c>
    </row>
    <row r="495" spans="1:12" x14ac:dyDescent="0.25">
      <c r="A495" s="71" t="s">
        <v>438</v>
      </c>
      <c r="B495" s="71" t="s">
        <v>1063</v>
      </c>
      <c r="C495" s="71">
        <v>0</v>
      </c>
      <c r="D495" s="71" t="s">
        <v>572</v>
      </c>
      <c r="E495" s="71">
        <v>439.63529999999997</v>
      </c>
      <c r="F495" s="71" t="s">
        <v>573</v>
      </c>
      <c r="G495" s="71">
        <v>415.95940000000002</v>
      </c>
      <c r="H495" s="71" t="s">
        <v>572</v>
      </c>
      <c r="I495" s="71">
        <v>428.61599999999999</v>
      </c>
      <c r="J495" s="71">
        <v>9.9289000000000005</v>
      </c>
      <c r="K495" s="71">
        <v>438.54489999999998</v>
      </c>
      <c r="L495" t="s">
        <v>572</v>
      </c>
    </row>
    <row r="496" spans="1:12" x14ac:dyDescent="0.25">
      <c r="A496" s="71" t="s">
        <v>439</v>
      </c>
      <c r="B496" s="71" t="s">
        <v>1064</v>
      </c>
      <c r="C496" s="71">
        <v>0</v>
      </c>
      <c r="D496" s="71" t="s">
        <v>572</v>
      </c>
      <c r="E496" s="71">
        <v>794.42010000000005</v>
      </c>
      <c r="F496" s="71" t="s">
        <v>573</v>
      </c>
      <c r="G496" s="71">
        <v>774.09969999999998</v>
      </c>
      <c r="H496" s="71" t="s">
        <v>572</v>
      </c>
      <c r="I496" s="71">
        <v>743.00139999999999</v>
      </c>
      <c r="J496" s="71">
        <v>45.841000000000001</v>
      </c>
      <c r="K496" s="71">
        <v>788.8424</v>
      </c>
      <c r="L496" t="s">
        <v>572</v>
      </c>
    </row>
    <row r="497" spans="1:12" x14ac:dyDescent="0.25">
      <c r="A497" s="71" t="s">
        <v>440</v>
      </c>
      <c r="B497" s="71" t="s">
        <v>1065</v>
      </c>
      <c r="C497" s="71">
        <v>0</v>
      </c>
      <c r="D497" s="71" t="s">
        <v>572</v>
      </c>
      <c r="E497" s="73">
        <v>598.29200000000003</v>
      </c>
      <c r="F497" s="71" t="s">
        <v>573</v>
      </c>
      <c r="G497" s="73">
        <v>595.51909999999998</v>
      </c>
      <c r="H497" s="71" t="s">
        <v>572</v>
      </c>
      <c r="I497" s="73">
        <v>583.12540000000001</v>
      </c>
      <c r="J497" s="71">
        <v>14.924099999999999</v>
      </c>
      <c r="K497" s="73">
        <v>598.04949999999997</v>
      </c>
      <c r="L497" t="s">
        <v>572</v>
      </c>
    </row>
    <row r="498" spans="1:12" x14ac:dyDescent="0.25">
      <c r="A498" s="71" t="s">
        <v>441</v>
      </c>
      <c r="B498" s="71" t="s">
        <v>1066</v>
      </c>
      <c r="C498" s="71">
        <v>0</v>
      </c>
      <c r="D498" s="71" t="s">
        <v>572</v>
      </c>
      <c r="E498" s="71">
        <v>2125.0925000000002</v>
      </c>
      <c r="F498" s="71" t="s">
        <v>573</v>
      </c>
      <c r="G498" s="71">
        <v>2078.3485000000001</v>
      </c>
      <c r="H498" s="71" t="s">
        <v>572</v>
      </c>
      <c r="I498" s="71">
        <v>2065.4821000000002</v>
      </c>
      <c r="J498" s="71">
        <v>58.990200000000002</v>
      </c>
      <c r="K498" s="71">
        <v>2124.4722999999999</v>
      </c>
      <c r="L498" t="s">
        <v>572</v>
      </c>
    </row>
    <row r="499" spans="1:12" x14ac:dyDescent="0.25">
      <c r="A499" s="71" t="s">
        <v>442</v>
      </c>
      <c r="B499" s="71" t="s">
        <v>1067</v>
      </c>
      <c r="C499" s="71">
        <v>0</v>
      </c>
      <c r="D499" s="71" t="s">
        <v>572</v>
      </c>
      <c r="E499" s="71">
        <v>478.67910000000001</v>
      </c>
      <c r="F499" s="71" t="s">
        <v>573</v>
      </c>
      <c r="G499" s="71">
        <v>472.8503</v>
      </c>
      <c r="H499" s="71" t="s">
        <v>572</v>
      </c>
      <c r="I499" s="71">
        <v>464.70089999999999</v>
      </c>
      <c r="J499" s="71">
        <v>16.21</v>
      </c>
      <c r="K499" s="71">
        <v>480.91090000000003</v>
      </c>
      <c r="L499" t="s">
        <v>572</v>
      </c>
    </row>
    <row r="500" spans="1:12" x14ac:dyDescent="0.25">
      <c r="A500" s="71" t="s">
        <v>443</v>
      </c>
      <c r="B500" s="71" t="s">
        <v>1068</v>
      </c>
      <c r="C500" s="71">
        <v>0</v>
      </c>
      <c r="D500" s="71" t="s">
        <v>572</v>
      </c>
      <c r="E500" s="71">
        <v>228.49979999999999</v>
      </c>
      <c r="F500" s="71" t="s">
        <v>573</v>
      </c>
      <c r="G500" s="71">
        <v>214.0318</v>
      </c>
      <c r="H500" s="71" t="s">
        <v>572</v>
      </c>
      <c r="I500" s="71">
        <v>228.49979999999999</v>
      </c>
      <c r="J500" s="71">
        <v>6.5568</v>
      </c>
      <c r="K500" s="71">
        <v>235.0566</v>
      </c>
      <c r="L500" t="s">
        <v>572</v>
      </c>
    </row>
    <row r="501" spans="1:12" x14ac:dyDescent="0.25">
      <c r="A501" s="71" t="s">
        <v>444</v>
      </c>
      <c r="B501" s="71" t="s">
        <v>1069</v>
      </c>
      <c r="C501" s="71">
        <v>0</v>
      </c>
      <c r="D501" s="71" t="s">
        <v>572</v>
      </c>
      <c r="E501" s="71">
        <v>418.61040000000003</v>
      </c>
      <c r="F501" s="71" t="s">
        <v>572</v>
      </c>
      <c r="G501" s="71">
        <v>427.642</v>
      </c>
      <c r="H501" s="71" t="s">
        <v>573</v>
      </c>
      <c r="I501" s="71">
        <v>406.13339999999999</v>
      </c>
      <c r="J501" s="71">
        <v>18.360600000000002</v>
      </c>
      <c r="K501" s="71">
        <v>424.49400000000003</v>
      </c>
      <c r="L501" t="s">
        <v>572</v>
      </c>
    </row>
    <row r="502" spans="1:12" x14ac:dyDescent="0.25">
      <c r="A502" s="71" t="s">
        <v>445</v>
      </c>
      <c r="B502" s="71" t="s">
        <v>1070</v>
      </c>
      <c r="C502" s="71">
        <v>0</v>
      </c>
      <c r="D502" s="71" t="s">
        <v>572</v>
      </c>
      <c r="E502" s="73">
        <v>603.3578</v>
      </c>
      <c r="F502" s="71" t="s">
        <v>573</v>
      </c>
      <c r="G502" s="73">
        <v>573.63610000000006</v>
      </c>
      <c r="H502" s="71" t="s">
        <v>572</v>
      </c>
      <c r="I502" s="73">
        <v>581.63049999999998</v>
      </c>
      <c r="J502" s="71">
        <v>24.264299999999999</v>
      </c>
      <c r="K502" s="73">
        <v>605.89480000000003</v>
      </c>
      <c r="L502" t="s">
        <v>572</v>
      </c>
    </row>
    <row r="503" spans="1:12" x14ac:dyDescent="0.25">
      <c r="A503" s="71" t="s">
        <v>446</v>
      </c>
      <c r="B503" s="71" t="s">
        <v>1071</v>
      </c>
      <c r="C503" s="71">
        <v>0</v>
      </c>
      <c r="D503" s="71" t="s">
        <v>572</v>
      </c>
      <c r="E503" s="71">
        <v>1757.1822</v>
      </c>
      <c r="F503" s="71" t="s">
        <v>572</v>
      </c>
      <c r="G503" s="71">
        <v>1792.7689</v>
      </c>
      <c r="H503" s="71" t="s">
        <v>573</v>
      </c>
      <c r="I503" s="71">
        <v>1730.9869000000001</v>
      </c>
      <c r="J503" s="71">
        <v>59.616799999999998</v>
      </c>
      <c r="K503" s="71">
        <v>1790.6036999999999</v>
      </c>
      <c r="L503" t="s">
        <v>572</v>
      </c>
    </row>
    <row r="504" spans="1:12" x14ac:dyDescent="0.25">
      <c r="A504" s="71" t="s">
        <v>447</v>
      </c>
      <c r="B504" s="71" t="s">
        <v>1072</v>
      </c>
      <c r="C504" s="71">
        <v>0</v>
      </c>
      <c r="D504" s="71" t="s">
        <v>572</v>
      </c>
      <c r="E504" s="71">
        <v>535.13670000000002</v>
      </c>
      <c r="F504" s="71" t="s">
        <v>573</v>
      </c>
      <c r="G504" s="71">
        <v>512.57889999999998</v>
      </c>
      <c r="H504" s="71" t="s">
        <v>572</v>
      </c>
      <c r="I504" s="71">
        <v>508.41300000000001</v>
      </c>
      <c r="J504" s="71">
        <v>24.785399999999999</v>
      </c>
      <c r="K504" s="71">
        <v>533.19839999999999</v>
      </c>
      <c r="L504" t="s">
        <v>572</v>
      </c>
    </row>
    <row r="505" spans="1:12" x14ac:dyDescent="0.25">
      <c r="A505" s="71" t="s">
        <v>448</v>
      </c>
      <c r="B505" s="71" t="s">
        <v>1073</v>
      </c>
      <c r="C505" s="71">
        <v>0</v>
      </c>
      <c r="D505" s="71" t="s">
        <v>572</v>
      </c>
      <c r="E505" s="71">
        <v>245.2089</v>
      </c>
      <c r="F505" s="71" t="s">
        <v>572</v>
      </c>
      <c r="G505" s="71">
        <v>255.2458</v>
      </c>
      <c r="H505" s="71" t="s">
        <v>573</v>
      </c>
      <c r="I505" s="71">
        <v>255.2458</v>
      </c>
      <c r="J505" s="71">
        <v>0</v>
      </c>
      <c r="K505" s="71">
        <v>255.2458</v>
      </c>
      <c r="L505" t="s">
        <v>572</v>
      </c>
    </row>
    <row r="506" spans="1:12" x14ac:dyDescent="0.25">
      <c r="A506" s="71" t="s">
        <v>449</v>
      </c>
      <c r="B506" s="71" t="s">
        <v>1074</v>
      </c>
      <c r="C506" s="71">
        <v>0</v>
      </c>
      <c r="D506" s="71" t="s">
        <v>572</v>
      </c>
      <c r="E506" s="71">
        <v>810.76859999999999</v>
      </c>
      <c r="F506" s="71" t="s">
        <v>573</v>
      </c>
      <c r="G506" s="71">
        <v>760.31110000000001</v>
      </c>
      <c r="H506" s="71" t="s">
        <v>572</v>
      </c>
      <c r="I506" s="71">
        <v>786.81089999999995</v>
      </c>
      <c r="J506" s="71">
        <v>34.089500000000001</v>
      </c>
      <c r="K506" s="71">
        <v>820.90039999999999</v>
      </c>
      <c r="L506" t="s">
        <v>572</v>
      </c>
    </row>
    <row r="507" spans="1:12" x14ac:dyDescent="0.25">
      <c r="A507" s="71" t="s">
        <v>450</v>
      </c>
      <c r="B507" s="71" t="s">
        <v>1075</v>
      </c>
      <c r="C507" s="71">
        <v>0</v>
      </c>
      <c r="D507" s="71" t="s">
        <v>572</v>
      </c>
      <c r="E507" s="71">
        <v>69.064400000000006</v>
      </c>
      <c r="F507" s="71" t="s">
        <v>572</v>
      </c>
      <c r="G507" s="71">
        <v>79.113299999999995</v>
      </c>
      <c r="H507" s="71" t="s">
        <v>573</v>
      </c>
      <c r="I507" s="71">
        <v>79.113299999999995</v>
      </c>
      <c r="J507" s="71">
        <v>0</v>
      </c>
      <c r="K507" s="71">
        <v>79.113299999999995</v>
      </c>
      <c r="L507" t="s">
        <v>572</v>
      </c>
    </row>
    <row r="508" spans="1:12" x14ac:dyDescent="0.25">
      <c r="A508" s="71" t="s">
        <v>451</v>
      </c>
      <c r="B508" s="71" t="s">
        <v>1076</v>
      </c>
      <c r="C508" s="71">
        <v>0</v>
      </c>
      <c r="D508" s="71" t="s">
        <v>572</v>
      </c>
      <c r="E508" s="71">
        <v>185.2655</v>
      </c>
      <c r="F508" s="71" t="s">
        <v>573</v>
      </c>
      <c r="G508" s="71">
        <v>166.45740000000001</v>
      </c>
      <c r="H508" s="71" t="s">
        <v>572</v>
      </c>
      <c r="I508" s="71">
        <v>183.50540000000001</v>
      </c>
      <c r="J508" s="71">
        <v>1.4511000000000001</v>
      </c>
      <c r="K508" s="71">
        <v>184.95650000000001</v>
      </c>
      <c r="L508" t="s">
        <v>572</v>
      </c>
    </row>
    <row r="509" spans="1:12" x14ac:dyDescent="0.25">
      <c r="A509" s="71" t="s">
        <v>562</v>
      </c>
      <c r="B509" s="71" t="s">
        <v>1077</v>
      </c>
      <c r="C509" s="71">
        <v>0</v>
      </c>
      <c r="D509" s="71" t="s">
        <v>572</v>
      </c>
      <c r="E509" s="73">
        <v>206.5248</v>
      </c>
      <c r="F509" s="71" t="s">
        <v>572</v>
      </c>
      <c r="G509" s="73">
        <v>214.5436</v>
      </c>
      <c r="H509" s="71" t="s">
        <v>573</v>
      </c>
      <c r="I509" s="73">
        <v>209.7012</v>
      </c>
      <c r="J509" s="71">
        <v>4.0999999999999996</v>
      </c>
      <c r="K509" s="73">
        <v>213.80119999999999</v>
      </c>
      <c r="L509" t="s">
        <v>572</v>
      </c>
    </row>
    <row r="510" spans="1:12" x14ac:dyDescent="0.25">
      <c r="A510" s="71" t="s">
        <v>452</v>
      </c>
      <c r="B510" s="71" t="s">
        <v>1078</v>
      </c>
      <c r="C510" s="71">
        <v>0</v>
      </c>
      <c r="D510" s="71" t="s">
        <v>572</v>
      </c>
      <c r="E510" s="73">
        <v>1267.8543</v>
      </c>
      <c r="F510" s="71" t="s">
        <v>573</v>
      </c>
      <c r="G510" s="73">
        <v>1254.7437</v>
      </c>
      <c r="H510" s="71" t="s">
        <v>572</v>
      </c>
      <c r="I510" s="73">
        <v>1226.1896999999999</v>
      </c>
      <c r="J510" s="71">
        <v>43.328400000000002</v>
      </c>
      <c r="K510" s="73">
        <v>1269.5181</v>
      </c>
      <c r="L510" t="s">
        <v>572</v>
      </c>
    </row>
    <row r="511" spans="1:12" x14ac:dyDescent="0.25">
      <c r="A511" s="71" t="s">
        <v>453</v>
      </c>
      <c r="B511" s="71" t="s">
        <v>1079</v>
      </c>
      <c r="C511" s="71">
        <v>0</v>
      </c>
      <c r="D511" s="71" t="s">
        <v>572</v>
      </c>
      <c r="E511" s="73">
        <v>4793.5652</v>
      </c>
      <c r="F511" s="71" t="s">
        <v>573</v>
      </c>
      <c r="G511" s="73">
        <v>4594.7803000000004</v>
      </c>
      <c r="H511" s="71" t="s">
        <v>572</v>
      </c>
      <c r="I511" s="73">
        <v>4713.2484999999997</v>
      </c>
      <c r="J511" s="71">
        <v>92.233599999999996</v>
      </c>
      <c r="K511" s="73">
        <v>4805.4821000000002</v>
      </c>
      <c r="L511" t="s">
        <v>572</v>
      </c>
    </row>
    <row r="512" spans="1:12" x14ac:dyDescent="0.25">
      <c r="A512" s="71" t="s">
        <v>454</v>
      </c>
      <c r="B512" s="71" t="s">
        <v>1080</v>
      </c>
      <c r="C512" s="71">
        <v>0</v>
      </c>
      <c r="D512" s="71" t="s">
        <v>572</v>
      </c>
      <c r="E512" s="71">
        <v>1409.7462</v>
      </c>
      <c r="F512" s="71" t="s">
        <v>573</v>
      </c>
      <c r="G512" s="71">
        <v>1322.2402</v>
      </c>
      <c r="H512" s="71" t="s">
        <v>572</v>
      </c>
      <c r="I512" s="71">
        <v>1354.8198</v>
      </c>
      <c r="J512" s="71">
        <v>55.7196</v>
      </c>
      <c r="K512" s="71">
        <v>1410.5393999999999</v>
      </c>
      <c r="L512" t="s">
        <v>572</v>
      </c>
    </row>
    <row r="513" spans="1:12" x14ac:dyDescent="0.25">
      <c r="A513" s="71" t="s">
        <v>563</v>
      </c>
      <c r="B513" s="71" t="s">
        <v>1081</v>
      </c>
      <c r="C513" s="71">
        <v>0</v>
      </c>
      <c r="D513" s="71" t="s">
        <v>572</v>
      </c>
      <c r="E513" s="71">
        <v>332.37790000000001</v>
      </c>
      <c r="F513" s="71" t="s">
        <v>572</v>
      </c>
      <c r="G513" s="71">
        <v>338.69670000000002</v>
      </c>
      <c r="H513" s="71" t="s">
        <v>573</v>
      </c>
      <c r="I513" s="71">
        <v>331.6284</v>
      </c>
      <c r="J513" s="71">
        <v>9.782</v>
      </c>
      <c r="K513" s="71">
        <v>341.41039999999998</v>
      </c>
      <c r="L513" t="s">
        <v>572</v>
      </c>
    </row>
    <row r="514" spans="1:12" x14ac:dyDescent="0.25">
      <c r="A514" s="71" t="s">
        <v>564</v>
      </c>
      <c r="B514" s="71" t="s">
        <v>1082</v>
      </c>
      <c r="C514" s="71">
        <v>0</v>
      </c>
      <c r="D514" s="71" t="s">
        <v>572</v>
      </c>
      <c r="E514" s="71">
        <v>87.584500000000006</v>
      </c>
      <c r="F514" s="71" t="s">
        <v>572</v>
      </c>
      <c r="G514" s="71">
        <v>90.507499999999993</v>
      </c>
      <c r="H514" s="71" t="s">
        <v>573</v>
      </c>
      <c r="I514" s="71">
        <v>90.507499999999993</v>
      </c>
      <c r="J514" s="71">
        <v>4.3906000000000001</v>
      </c>
      <c r="K514" s="71">
        <v>94.898099999999999</v>
      </c>
      <c r="L514" t="s">
        <v>572</v>
      </c>
    </row>
    <row r="515" spans="1:12" x14ac:dyDescent="0.25">
      <c r="A515" s="71" t="s">
        <v>565</v>
      </c>
      <c r="B515" s="71" t="s">
        <v>1083</v>
      </c>
      <c r="C515" s="71">
        <v>0</v>
      </c>
      <c r="D515" s="71" t="s">
        <v>572</v>
      </c>
      <c r="E515" s="71">
        <v>131.18199999999999</v>
      </c>
      <c r="F515" s="71" t="s">
        <v>573</v>
      </c>
      <c r="G515" s="71">
        <v>126.35290000000001</v>
      </c>
      <c r="H515" s="71" t="s">
        <v>572</v>
      </c>
      <c r="I515" s="71">
        <v>127.8083</v>
      </c>
      <c r="J515" s="71">
        <v>2.2364000000000002</v>
      </c>
      <c r="K515" s="71">
        <v>130.04470000000001</v>
      </c>
      <c r="L515" t="s">
        <v>572</v>
      </c>
    </row>
    <row r="516" spans="1:12" x14ac:dyDescent="0.25">
      <c r="A516" s="71" t="s">
        <v>455</v>
      </c>
      <c r="B516" s="71" t="s">
        <v>1084</v>
      </c>
      <c r="C516" s="71">
        <v>0</v>
      </c>
      <c r="D516" s="71" t="s">
        <v>572</v>
      </c>
      <c r="E516" s="71">
        <v>970.40660000000003</v>
      </c>
      <c r="F516" s="71" t="s">
        <v>573</v>
      </c>
      <c r="G516" s="71">
        <v>947.18259999999998</v>
      </c>
      <c r="H516" s="71" t="s">
        <v>572</v>
      </c>
      <c r="I516" s="71">
        <v>945.81219999999996</v>
      </c>
      <c r="J516" s="71">
        <v>38.061300000000003</v>
      </c>
      <c r="K516" s="71">
        <v>983.87350000000004</v>
      </c>
      <c r="L516" t="s">
        <v>572</v>
      </c>
    </row>
    <row r="517" spans="1:12" x14ac:dyDescent="0.25">
      <c r="A517" s="71" t="s">
        <v>456</v>
      </c>
      <c r="B517" s="71" t="s">
        <v>1085</v>
      </c>
      <c r="C517" s="71">
        <v>0</v>
      </c>
      <c r="D517" s="71" t="s">
        <v>572</v>
      </c>
      <c r="E517" s="71">
        <v>420.3734</v>
      </c>
      <c r="F517" s="71" t="s">
        <v>572</v>
      </c>
      <c r="G517" s="71">
        <v>432.66820000000001</v>
      </c>
      <c r="H517" s="71" t="s">
        <v>573</v>
      </c>
      <c r="I517" s="71">
        <v>424.44319999999999</v>
      </c>
      <c r="J517" s="71">
        <v>3.101</v>
      </c>
      <c r="K517" s="71">
        <v>427.54419999999999</v>
      </c>
      <c r="L517" t="s">
        <v>572</v>
      </c>
    </row>
    <row r="518" spans="1:12" x14ac:dyDescent="0.25">
      <c r="A518" s="71" t="s">
        <v>457</v>
      </c>
      <c r="B518" s="71" t="s">
        <v>1086</v>
      </c>
      <c r="C518" s="71">
        <v>0</v>
      </c>
      <c r="D518" s="71" t="s">
        <v>572</v>
      </c>
      <c r="E518" s="71">
        <v>768.50959999999998</v>
      </c>
      <c r="F518" s="71" t="s">
        <v>573</v>
      </c>
      <c r="G518" s="71">
        <v>734.17750000000001</v>
      </c>
      <c r="H518" s="71" t="s">
        <v>572</v>
      </c>
      <c r="I518" s="71">
        <v>759.01279999999997</v>
      </c>
      <c r="J518" s="71">
        <v>0</v>
      </c>
      <c r="K518" s="71">
        <v>759.01279999999997</v>
      </c>
      <c r="L518" t="s">
        <v>572</v>
      </c>
    </row>
    <row r="519" spans="1:12" x14ac:dyDescent="0.25">
      <c r="A519" s="71" t="s">
        <v>458</v>
      </c>
      <c r="B519" s="71" t="s">
        <v>1087</v>
      </c>
      <c r="C519" s="71">
        <v>0</v>
      </c>
      <c r="D519" s="71" t="s">
        <v>572</v>
      </c>
      <c r="E519" s="71">
        <v>794.98220000000003</v>
      </c>
      <c r="F519" s="71" t="s">
        <v>573</v>
      </c>
      <c r="G519" s="71">
        <v>767.1979</v>
      </c>
      <c r="H519" s="71" t="s">
        <v>572</v>
      </c>
      <c r="I519" s="71">
        <v>772.06190000000004</v>
      </c>
      <c r="J519" s="71">
        <v>23.311299999999999</v>
      </c>
      <c r="K519" s="71">
        <v>795.3732</v>
      </c>
      <c r="L519" t="s">
        <v>572</v>
      </c>
    </row>
    <row r="520" spans="1:12" x14ac:dyDescent="0.25">
      <c r="A520" s="71" t="s">
        <v>459</v>
      </c>
      <c r="B520" s="71" t="s">
        <v>1088</v>
      </c>
      <c r="C520" s="71">
        <v>0</v>
      </c>
      <c r="D520" s="71" t="s">
        <v>572</v>
      </c>
      <c r="E520" s="71">
        <v>485.21530000000001</v>
      </c>
      <c r="F520" s="71" t="s">
        <v>572</v>
      </c>
      <c r="G520" s="71">
        <v>502.70729999999998</v>
      </c>
      <c r="H520" s="71" t="s">
        <v>573</v>
      </c>
      <c r="I520" s="71">
        <v>493.3537</v>
      </c>
      <c r="J520" s="71">
        <v>9.8819999999999997</v>
      </c>
      <c r="K520" s="71">
        <v>503.23570000000001</v>
      </c>
      <c r="L520" t="s">
        <v>572</v>
      </c>
    </row>
    <row r="521" spans="1:12" x14ac:dyDescent="0.25">
      <c r="A521" s="71" t="s">
        <v>566</v>
      </c>
      <c r="B521" s="71" t="s">
        <v>1089</v>
      </c>
      <c r="C521" s="71">
        <v>0</v>
      </c>
      <c r="D521" s="71" t="s">
        <v>572</v>
      </c>
      <c r="E521" s="73">
        <v>182.63290000000001</v>
      </c>
      <c r="F521" s="71" t="s">
        <v>572</v>
      </c>
      <c r="G521" s="73">
        <v>180.0222</v>
      </c>
      <c r="H521" s="71" t="s">
        <v>573</v>
      </c>
      <c r="I521" s="73">
        <v>180.0222</v>
      </c>
      <c r="J521" s="71">
        <v>3.6101000000000001</v>
      </c>
      <c r="K521" s="73">
        <v>183.63229999999999</v>
      </c>
      <c r="L521" t="s">
        <v>572</v>
      </c>
    </row>
    <row r="522" spans="1:12" x14ac:dyDescent="0.25">
      <c r="A522" s="71" t="s">
        <v>460</v>
      </c>
      <c r="B522" s="71" t="s">
        <v>1090</v>
      </c>
      <c r="C522" s="71">
        <v>0</v>
      </c>
      <c r="D522" s="71" t="s">
        <v>572</v>
      </c>
      <c r="E522" s="71">
        <v>2373.8245999999999</v>
      </c>
      <c r="F522" s="71" t="s">
        <v>573</v>
      </c>
      <c r="G522" s="71">
        <v>2308.2449000000001</v>
      </c>
      <c r="H522" s="71" t="s">
        <v>572</v>
      </c>
      <c r="I522" s="71">
        <v>2326.0151999999998</v>
      </c>
      <c r="J522" s="71">
        <v>53.150799999999997</v>
      </c>
      <c r="K522" s="71">
        <v>2379.1660000000002</v>
      </c>
      <c r="L522" t="s">
        <v>572</v>
      </c>
    </row>
    <row r="523" spans="1:12" x14ac:dyDescent="0.25">
      <c r="A523" s="71" t="s">
        <v>461</v>
      </c>
      <c r="B523" s="71" t="s">
        <v>1091</v>
      </c>
      <c r="C523" s="71">
        <v>0</v>
      </c>
      <c r="D523" s="71" t="s">
        <v>572</v>
      </c>
      <c r="E523" s="71">
        <v>169.4041</v>
      </c>
      <c r="F523" s="71" t="s">
        <v>572</v>
      </c>
      <c r="G523" s="71">
        <v>171.46379999999999</v>
      </c>
      <c r="H523" s="71" t="s">
        <v>573</v>
      </c>
      <c r="I523" s="71">
        <v>171.46379999999999</v>
      </c>
      <c r="J523" s="71">
        <v>0</v>
      </c>
      <c r="K523" s="71">
        <v>171.46379999999999</v>
      </c>
      <c r="L523" t="s">
        <v>572</v>
      </c>
    </row>
    <row r="524" spans="1:12" x14ac:dyDescent="0.25">
      <c r="A524" s="71" t="s">
        <v>462</v>
      </c>
      <c r="B524" s="71" t="s">
        <v>1092</v>
      </c>
      <c r="C524" s="71">
        <v>0</v>
      </c>
      <c r="D524" s="71" t="s">
        <v>572</v>
      </c>
      <c r="E524" s="71">
        <v>211.98150000000001</v>
      </c>
      <c r="F524" s="71" t="s">
        <v>573</v>
      </c>
      <c r="G524" s="71">
        <v>214.48419999999999</v>
      </c>
      <c r="H524" s="71" t="s">
        <v>572</v>
      </c>
      <c r="I524" s="71">
        <v>211.98150000000001</v>
      </c>
      <c r="J524" s="71">
        <v>0</v>
      </c>
      <c r="K524" s="71">
        <v>211.98150000000001</v>
      </c>
      <c r="L524" t="s">
        <v>572</v>
      </c>
    </row>
    <row r="525" spans="1:12" x14ac:dyDescent="0.25">
      <c r="A525" s="71" t="s">
        <v>463</v>
      </c>
      <c r="B525" s="71" t="s">
        <v>1093</v>
      </c>
      <c r="C525" s="71">
        <v>0</v>
      </c>
      <c r="D525" s="71" t="s">
        <v>572</v>
      </c>
      <c r="E525" s="73">
        <v>192.9006</v>
      </c>
      <c r="F525" s="71" t="s">
        <v>572</v>
      </c>
      <c r="G525" s="73">
        <v>196.83430000000001</v>
      </c>
      <c r="H525" s="71" t="s">
        <v>573</v>
      </c>
      <c r="I525" s="73">
        <v>196.83430000000001</v>
      </c>
      <c r="J525" s="71">
        <v>0</v>
      </c>
      <c r="K525" s="73">
        <v>196.83430000000001</v>
      </c>
      <c r="L525" t="s">
        <v>572</v>
      </c>
    </row>
    <row r="526" spans="1:12" x14ac:dyDescent="0.25">
      <c r="A526" s="71" t="s">
        <v>464</v>
      </c>
      <c r="B526" s="71" t="s">
        <v>1094</v>
      </c>
      <c r="C526" s="71">
        <v>0</v>
      </c>
      <c r="D526" s="71" t="s">
        <v>572</v>
      </c>
      <c r="E526" s="73">
        <v>1904.9975999999999</v>
      </c>
      <c r="F526" s="71" t="s">
        <v>573</v>
      </c>
      <c r="G526" s="73">
        <v>1786.0904</v>
      </c>
      <c r="H526" s="71" t="s">
        <v>572</v>
      </c>
      <c r="I526" s="73">
        <v>1842.9619</v>
      </c>
      <c r="J526" s="71">
        <v>61.742199999999997</v>
      </c>
      <c r="K526" s="73">
        <v>1904.7040999999999</v>
      </c>
      <c r="L526" t="s">
        <v>572</v>
      </c>
    </row>
    <row r="527" spans="1:12" x14ac:dyDescent="0.25">
      <c r="A527" s="71" t="s">
        <v>465</v>
      </c>
      <c r="B527" s="71" t="s">
        <v>1095</v>
      </c>
      <c r="C527" s="71">
        <v>0</v>
      </c>
      <c r="D527" s="71" t="s">
        <v>572</v>
      </c>
      <c r="E527" s="71">
        <v>2982.5944</v>
      </c>
      <c r="F527" s="71" t="s">
        <v>573</v>
      </c>
      <c r="G527" s="71">
        <v>2908.0545000000002</v>
      </c>
      <c r="H527" s="71" t="s">
        <v>572</v>
      </c>
      <c r="I527" s="71">
        <v>2893.0888</v>
      </c>
      <c r="J527" s="71">
        <v>84.247200000000007</v>
      </c>
      <c r="K527" s="71">
        <v>2977.3359999999998</v>
      </c>
      <c r="L527" t="s">
        <v>572</v>
      </c>
    </row>
    <row r="528" spans="1:12" x14ac:dyDescent="0.25">
      <c r="A528" s="71" t="s">
        <v>466</v>
      </c>
      <c r="B528" s="71" t="s">
        <v>1096</v>
      </c>
      <c r="C528" s="71">
        <v>0</v>
      </c>
      <c r="D528" s="71" t="s">
        <v>572</v>
      </c>
      <c r="E528" s="73">
        <v>881.60940000000005</v>
      </c>
      <c r="F528" s="71" t="s">
        <v>573</v>
      </c>
      <c r="G528" s="73">
        <v>836.57050000000004</v>
      </c>
      <c r="H528" s="71" t="s">
        <v>572</v>
      </c>
      <c r="I528" s="73">
        <v>859.71410000000003</v>
      </c>
      <c r="J528" s="71">
        <v>30.196200000000001</v>
      </c>
      <c r="K528" s="73">
        <v>889.91030000000001</v>
      </c>
      <c r="L528" t="s">
        <v>572</v>
      </c>
    </row>
    <row r="529" spans="1:12" x14ac:dyDescent="0.25">
      <c r="A529" s="71" t="s">
        <v>467</v>
      </c>
      <c r="B529" s="71" t="s">
        <v>1097</v>
      </c>
      <c r="C529" s="71">
        <v>0</v>
      </c>
      <c r="D529" s="71" t="s">
        <v>572</v>
      </c>
      <c r="E529" s="71">
        <v>2226.096</v>
      </c>
      <c r="F529" s="71" t="s">
        <v>573</v>
      </c>
      <c r="G529" s="71">
        <v>2138.7332000000001</v>
      </c>
      <c r="H529" s="71" t="s">
        <v>572</v>
      </c>
      <c r="I529" s="71">
        <v>2148.5524</v>
      </c>
      <c r="J529" s="71">
        <v>81.457099999999997</v>
      </c>
      <c r="K529" s="71">
        <v>2230.0095000000001</v>
      </c>
      <c r="L529" t="s">
        <v>572</v>
      </c>
    </row>
    <row r="530" spans="1:12" x14ac:dyDescent="0.25">
      <c r="A530" s="71" t="s">
        <v>567</v>
      </c>
      <c r="B530" s="71" t="s">
        <v>1098</v>
      </c>
      <c r="C530" s="71">
        <v>0</v>
      </c>
      <c r="D530" s="71" t="s">
        <v>572</v>
      </c>
      <c r="E530" s="71">
        <v>193.83170000000001</v>
      </c>
      <c r="F530" s="71" t="s">
        <v>573</v>
      </c>
      <c r="G530" s="71">
        <v>180.60120000000001</v>
      </c>
      <c r="H530" s="71" t="s">
        <v>572</v>
      </c>
      <c r="I530" s="71">
        <v>193.83170000000001</v>
      </c>
      <c r="J530" s="71">
        <v>0</v>
      </c>
      <c r="K530" s="71">
        <v>193.83170000000001</v>
      </c>
      <c r="L530" t="s">
        <v>572</v>
      </c>
    </row>
    <row r="531" spans="1:12" x14ac:dyDescent="0.25">
      <c r="A531" s="71" t="s">
        <v>468</v>
      </c>
      <c r="B531" s="71" t="s">
        <v>1099</v>
      </c>
      <c r="C531" s="71">
        <v>0</v>
      </c>
      <c r="D531" s="71" t="s">
        <v>572</v>
      </c>
      <c r="E531" s="71">
        <v>354.60500000000002</v>
      </c>
      <c r="F531" s="71" t="s">
        <v>573</v>
      </c>
      <c r="G531" s="71">
        <v>323.17129999999997</v>
      </c>
      <c r="H531" s="71" t="s">
        <v>572</v>
      </c>
      <c r="I531" s="71">
        <v>354.60500000000002</v>
      </c>
      <c r="J531" s="71">
        <v>1.9923999999999999</v>
      </c>
      <c r="K531" s="71">
        <v>356.59739999999999</v>
      </c>
      <c r="L531" t="s">
        <v>572</v>
      </c>
    </row>
    <row r="532" spans="1:12" x14ac:dyDescent="0.25">
      <c r="A532" s="71" t="s">
        <v>469</v>
      </c>
      <c r="B532" s="71" t="s">
        <v>1100</v>
      </c>
      <c r="C532" s="71">
        <v>0</v>
      </c>
      <c r="D532" s="71" t="s">
        <v>572</v>
      </c>
      <c r="E532" s="71">
        <v>647.47140000000002</v>
      </c>
      <c r="F532" s="71" t="s">
        <v>572</v>
      </c>
      <c r="G532" s="71">
        <v>646.91020000000003</v>
      </c>
      <c r="H532" s="71" t="s">
        <v>573</v>
      </c>
      <c r="I532" s="71">
        <v>629.13379999999995</v>
      </c>
      <c r="J532" s="71">
        <v>16.123899999999999</v>
      </c>
      <c r="K532" s="71">
        <v>645.2577</v>
      </c>
      <c r="L532" t="s">
        <v>572</v>
      </c>
    </row>
    <row r="533" spans="1:12" x14ac:dyDescent="0.25">
      <c r="A533" s="71" t="s">
        <v>470</v>
      </c>
      <c r="B533" s="71" t="s">
        <v>1101</v>
      </c>
      <c r="C533" s="71">
        <v>0</v>
      </c>
      <c r="D533" s="71" t="s">
        <v>572</v>
      </c>
      <c r="E533" s="71">
        <v>867.80920000000003</v>
      </c>
      <c r="F533" s="71" t="s">
        <v>573</v>
      </c>
      <c r="G533" s="71">
        <v>843.20719999999994</v>
      </c>
      <c r="H533" s="71" t="s">
        <v>572</v>
      </c>
      <c r="I533" s="71">
        <v>849.33450000000005</v>
      </c>
      <c r="J533" s="71">
        <v>22.691400000000002</v>
      </c>
      <c r="K533" s="71">
        <v>872.02589999999998</v>
      </c>
      <c r="L533" t="s">
        <v>572</v>
      </c>
    </row>
    <row r="534" spans="1:12" x14ac:dyDescent="0.25">
      <c r="A534" s="71" t="s">
        <v>471</v>
      </c>
      <c r="B534" s="71" t="s">
        <v>1102</v>
      </c>
      <c r="C534" s="71">
        <v>0</v>
      </c>
      <c r="D534" s="71" t="s">
        <v>572</v>
      </c>
      <c r="E534" s="71">
        <v>277.88499999999999</v>
      </c>
      <c r="F534" s="71" t="s">
        <v>573</v>
      </c>
      <c r="G534" s="71">
        <v>268.29649999999998</v>
      </c>
      <c r="H534" s="71" t="s">
        <v>572</v>
      </c>
      <c r="I534" s="71">
        <v>277.88499999999999</v>
      </c>
      <c r="J534" s="71">
        <v>8.3794000000000004</v>
      </c>
      <c r="K534" s="71">
        <v>286.26440000000002</v>
      </c>
      <c r="L534" t="s">
        <v>572</v>
      </c>
    </row>
    <row r="535" spans="1:12" x14ac:dyDescent="0.25">
      <c r="A535" s="71" t="s">
        <v>472</v>
      </c>
      <c r="B535" s="71" t="s">
        <v>1103</v>
      </c>
      <c r="C535" s="71">
        <v>0</v>
      </c>
      <c r="D535" s="71" t="s">
        <v>572</v>
      </c>
      <c r="E535" s="73">
        <v>649.9203</v>
      </c>
      <c r="F535" s="71" t="s">
        <v>573</v>
      </c>
      <c r="G535" s="73">
        <v>620.21420000000001</v>
      </c>
      <c r="H535" s="71" t="s">
        <v>572</v>
      </c>
      <c r="I535" s="73">
        <v>622.50800000000004</v>
      </c>
      <c r="J535" s="71">
        <v>28.3916</v>
      </c>
      <c r="K535" s="73">
        <v>650.89959999999996</v>
      </c>
      <c r="L535" t="s">
        <v>572</v>
      </c>
    </row>
    <row r="536" spans="1:12" x14ac:dyDescent="0.25">
      <c r="A536" s="71" t="s">
        <v>473</v>
      </c>
      <c r="B536" s="71" t="s">
        <v>1104</v>
      </c>
      <c r="C536" s="71">
        <v>0</v>
      </c>
      <c r="D536" s="71" t="s">
        <v>572</v>
      </c>
      <c r="E536" s="71">
        <v>3001.7330999999999</v>
      </c>
      <c r="F536" s="71" t="s">
        <v>573</v>
      </c>
      <c r="G536" s="71">
        <v>2867.0646000000002</v>
      </c>
      <c r="H536" s="71" t="s">
        <v>572</v>
      </c>
      <c r="I536" s="71">
        <v>2908.8895000000002</v>
      </c>
      <c r="J536" s="71">
        <v>106.6936</v>
      </c>
      <c r="K536" s="71">
        <v>3015.5830999999998</v>
      </c>
      <c r="L536" t="s">
        <v>572</v>
      </c>
    </row>
    <row r="537" spans="1:12" x14ac:dyDescent="0.25">
      <c r="A537" s="71" t="s">
        <v>474</v>
      </c>
      <c r="B537" s="71" t="s">
        <v>1105</v>
      </c>
      <c r="C537" s="71">
        <v>0</v>
      </c>
      <c r="D537" s="71" t="s">
        <v>572</v>
      </c>
      <c r="E537" s="71">
        <v>766.77750000000003</v>
      </c>
      <c r="F537" s="71" t="s">
        <v>573</v>
      </c>
      <c r="G537" s="71">
        <v>744.22820000000002</v>
      </c>
      <c r="H537" s="71" t="s">
        <v>572</v>
      </c>
      <c r="I537" s="71">
        <v>731.61710000000005</v>
      </c>
      <c r="J537" s="71">
        <v>36.564</v>
      </c>
      <c r="K537" s="71">
        <v>768.18110000000001</v>
      </c>
      <c r="L537" t="s">
        <v>572</v>
      </c>
    </row>
    <row r="538" spans="1:12" x14ac:dyDescent="0.25">
      <c r="A538" s="71" t="s">
        <v>475</v>
      </c>
      <c r="B538" s="71" t="s">
        <v>1106</v>
      </c>
      <c r="C538" s="71">
        <v>0</v>
      </c>
      <c r="D538" s="71" t="s">
        <v>572</v>
      </c>
      <c r="E538" s="71">
        <v>294.279</v>
      </c>
      <c r="F538" s="71" t="s">
        <v>573</v>
      </c>
      <c r="G538" s="71">
        <v>266.17419999999998</v>
      </c>
      <c r="H538" s="71" t="s">
        <v>572</v>
      </c>
      <c r="I538" s="71">
        <v>294.279</v>
      </c>
      <c r="J538" s="71">
        <v>0</v>
      </c>
      <c r="K538" s="71">
        <v>294.279</v>
      </c>
      <c r="L538" t="s">
        <v>572</v>
      </c>
    </row>
    <row r="539" spans="1:12" x14ac:dyDescent="0.25">
      <c r="A539" s="71" t="s">
        <v>476</v>
      </c>
      <c r="B539" s="71" t="s">
        <v>1107</v>
      </c>
      <c r="C539" s="71">
        <v>0</v>
      </c>
      <c r="D539" s="71" t="s">
        <v>572</v>
      </c>
      <c r="E539" s="71">
        <v>287.6551</v>
      </c>
      <c r="F539" s="71" t="s">
        <v>573</v>
      </c>
      <c r="G539" s="71">
        <v>287.5573</v>
      </c>
      <c r="H539" s="71" t="s">
        <v>572</v>
      </c>
      <c r="I539" s="71">
        <v>287.6551</v>
      </c>
      <c r="J539" s="71">
        <v>0</v>
      </c>
      <c r="K539" s="71">
        <v>287.6551</v>
      </c>
      <c r="L539" t="s">
        <v>572</v>
      </c>
    </row>
    <row r="540" spans="1:12" x14ac:dyDescent="0.25">
      <c r="A540" s="71" t="s">
        <v>477</v>
      </c>
      <c r="B540" s="71" t="s">
        <v>1108</v>
      </c>
      <c r="C540" s="71">
        <v>0</v>
      </c>
      <c r="D540" s="71" t="s">
        <v>572</v>
      </c>
      <c r="E540" s="73">
        <v>652.08479999999997</v>
      </c>
      <c r="F540" s="71" t="s">
        <v>572</v>
      </c>
      <c r="G540" s="73">
        <v>657.49850000000004</v>
      </c>
      <c r="H540" s="71" t="s">
        <v>573</v>
      </c>
      <c r="I540" s="73">
        <v>612.31880000000001</v>
      </c>
      <c r="J540" s="71">
        <v>32.988500000000002</v>
      </c>
      <c r="K540" s="73">
        <v>645.30730000000005</v>
      </c>
      <c r="L540" t="s">
        <v>572</v>
      </c>
    </row>
    <row r="541" spans="1:12" x14ac:dyDescent="0.25">
      <c r="A541" s="71" t="s">
        <v>478</v>
      </c>
      <c r="B541" s="71" t="s">
        <v>1109</v>
      </c>
      <c r="C541" s="71">
        <v>0</v>
      </c>
      <c r="D541" s="71" t="s">
        <v>572</v>
      </c>
      <c r="E541" s="71">
        <v>1471.0419999999999</v>
      </c>
      <c r="F541" s="71" t="s">
        <v>572</v>
      </c>
      <c r="G541" s="71">
        <v>1481.8771999999999</v>
      </c>
      <c r="H541" s="71" t="s">
        <v>573</v>
      </c>
      <c r="I541" s="71">
        <v>1431.9824000000001</v>
      </c>
      <c r="J541" s="71">
        <v>53.049500000000002</v>
      </c>
      <c r="K541" s="71">
        <v>1485.0319</v>
      </c>
      <c r="L541" t="s">
        <v>572</v>
      </c>
    </row>
    <row r="542" spans="1:12" x14ac:dyDescent="0.25">
      <c r="A542" s="71" t="s">
        <v>479</v>
      </c>
      <c r="B542" s="71" t="s">
        <v>1110</v>
      </c>
      <c r="C542" s="71">
        <v>0</v>
      </c>
      <c r="D542" s="71" t="s">
        <v>572</v>
      </c>
      <c r="E542" s="71">
        <v>710.798</v>
      </c>
      <c r="F542" s="71" t="s">
        <v>573</v>
      </c>
      <c r="G542" s="71">
        <v>662.74760000000003</v>
      </c>
      <c r="H542" s="71" t="s">
        <v>572</v>
      </c>
      <c r="I542" s="71">
        <v>670.61609999999996</v>
      </c>
      <c r="J542" s="71">
        <v>45.657600000000002</v>
      </c>
      <c r="K542" s="71">
        <v>716.27369999999996</v>
      </c>
      <c r="L542" t="s">
        <v>572</v>
      </c>
    </row>
    <row r="543" spans="1:12" x14ac:dyDescent="0.25">
      <c r="A543" s="71" t="s">
        <v>568</v>
      </c>
      <c r="B543" s="71" t="s">
        <v>1111</v>
      </c>
      <c r="C543" s="71">
        <v>0</v>
      </c>
      <c r="D543" s="71" t="s">
        <v>572</v>
      </c>
      <c r="E543" s="73">
        <v>51.557000000000002</v>
      </c>
      <c r="F543" s="71" t="s">
        <v>572</v>
      </c>
      <c r="G543" s="73">
        <v>58.075499999999998</v>
      </c>
      <c r="H543" s="71" t="s">
        <v>573</v>
      </c>
      <c r="I543" s="73">
        <v>55.6479</v>
      </c>
      <c r="J543" s="71">
        <v>2.1978</v>
      </c>
      <c r="K543" s="73">
        <v>57.845700000000001</v>
      </c>
      <c r="L543" t="s">
        <v>572</v>
      </c>
    </row>
    <row r="544" spans="1:12" x14ac:dyDescent="0.25">
      <c r="A544" s="71" t="s">
        <v>480</v>
      </c>
      <c r="B544" s="71" t="s">
        <v>1112</v>
      </c>
      <c r="C544" s="71">
        <v>0</v>
      </c>
      <c r="D544" s="71" t="s">
        <v>572</v>
      </c>
      <c r="E544" s="71">
        <v>18667.0033</v>
      </c>
      <c r="F544" s="71" t="s">
        <v>573</v>
      </c>
      <c r="G544" s="71">
        <v>18212.9247</v>
      </c>
      <c r="H544" s="71" t="s">
        <v>572</v>
      </c>
      <c r="I544" s="71">
        <v>18289.9925</v>
      </c>
      <c r="J544" s="71">
        <v>227.68549999999999</v>
      </c>
      <c r="K544" s="71">
        <v>18517.678</v>
      </c>
      <c r="L544" t="s">
        <v>572</v>
      </c>
    </row>
    <row r="545" spans="1:12" x14ac:dyDescent="0.25">
      <c r="A545" s="71" t="s">
        <v>482</v>
      </c>
      <c r="B545" s="71" t="s">
        <v>1113</v>
      </c>
      <c r="C545" s="71">
        <v>973.61760000000004</v>
      </c>
      <c r="D545" s="71" t="s">
        <v>573</v>
      </c>
      <c r="E545" s="73">
        <v>960.01670000000001</v>
      </c>
      <c r="F545" s="71" t="s">
        <v>572</v>
      </c>
      <c r="G545" s="73">
        <v>928.84680000000003</v>
      </c>
      <c r="H545" s="71" t="s">
        <v>572</v>
      </c>
      <c r="I545" s="73">
        <v>953.50139999999999</v>
      </c>
      <c r="J545" s="71">
        <v>20.116199999999999</v>
      </c>
      <c r="K545" s="73">
        <v>973.61760000000004</v>
      </c>
      <c r="L545" t="s">
        <v>572</v>
      </c>
    </row>
    <row r="546" spans="1:12" x14ac:dyDescent="0.25">
      <c r="A546" s="71" t="s">
        <v>483</v>
      </c>
      <c r="B546" s="71" t="s">
        <v>1114</v>
      </c>
      <c r="C546" s="71">
        <v>1150.4545000000001</v>
      </c>
      <c r="D546" s="71" t="s">
        <v>573</v>
      </c>
      <c r="E546" s="73">
        <v>1091.6551999999999</v>
      </c>
      <c r="F546" s="71" t="s">
        <v>572</v>
      </c>
      <c r="G546" s="73">
        <v>1001.5327</v>
      </c>
      <c r="H546" s="71" t="s">
        <v>572</v>
      </c>
      <c r="I546" s="73">
        <v>1131.578</v>
      </c>
      <c r="J546" s="71">
        <v>18.8765</v>
      </c>
      <c r="K546" s="73">
        <v>1150.4545000000001</v>
      </c>
      <c r="L546" t="s">
        <v>572</v>
      </c>
    </row>
    <row r="547" spans="1:12" x14ac:dyDescent="0.25">
      <c r="A547" s="71" t="s">
        <v>484</v>
      </c>
      <c r="B547" s="71" t="s">
        <v>1115</v>
      </c>
      <c r="C547" s="71">
        <v>0</v>
      </c>
      <c r="D547" s="71" t="s">
        <v>572</v>
      </c>
      <c r="E547" s="71">
        <v>3011.7285000000002</v>
      </c>
      <c r="F547" s="71" t="s">
        <v>573</v>
      </c>
      <c r="G547" s="71">
        <v>2677.6233000000002</v>
      </c>
      <c r="H547" s="71" t="s">
        <v>572</v>
      </c>
      <c r="I547" s="71">
        <v>2948.7235000000001</v>
      </c>
      <c r="J547" s="71">
        <v>55.139400000000002</v>
      </c>
      <c r="K547" s="71">
        <v>3003.8629000000001</v>
      </c>
      <c r="L547" t="s">
        <v>572</v>
      </c>
    </row>
    <row r="548" spans="1:12" x14ac:dyDescent="0.25">
      <c r="A548" s="71" t="s">
        <v>485</v>
      </c>
      <c r="B548" s="71" t="s">
        <v>1116</v>
      </c>
      <c r="C548" s="71">
        <v>571.45079999999996</v>
      </c>
      <c r="D548" s="71" t="s">
        <v>573</v>
      </c>
      <c r="E548" s="71">
        <v>532.56939999999997</v>
      </c>
      <c r="F548" s="71" t="s">
        <v>572</v>
      </c>
      <c r="G548" s="71">
        <v>483.30160000000001</v>
      </c>
      <c r="H548" s="71" t="s">
        <v>572</v>
      </c>
      <c r="I548" s="71">
        <v>543.5779</v>
      </c>
      <c r="J548" s="71">
        <v>27.872900000000001</v>
      </c>
      <c r="K548" s="71">
        <v>571.45079999999996</v>
      </c>
      <c r="L548" t="s">
        <v>572</v>
      </c>
    </row>
    <row r="549" spans="1:12" x14ac:dyDescent="0.25">
      <c r="A549" s="71" t="s">
        <v>486</v>
      </c>
      <c r="B549" s="71" t="s">
        <v>1236</v>
      </c>
      <c r="C549" s="71">
        <v>523.59680000000003</v>
      </c>
      <c r="D549" s="71" t="s">
        <v>573</v>
      </c>
      <c r="E549" s="71">
        <v>491.2396</v>
      </c>
      <c r="F549" s="71" t="s">
        <v>572</v>
      </c>
      <c r="G549" s="71">
        <v>410.34789999999998</v>
      </c>
      <c r="H549" s="71" t="s">
        <v>572</v>
      </c>
      <c r="I549" s="71">
        <v>523.59680000000003</v>
      </c>
      <c r="J549" s="71">
        <v>0</v>
      </c>
      <c r="K549" s="71">
        <v>523.59680000000003</v>
      </c>
      <c r="L549" t="s">
        <v>572</v>
      </c>
    </row>
    <row r="550" spans="1:12" x14ac:dyDescent="0.25">
      <c r="A550" s="71" t="s">
        <v>487</v>
      </c>
      <c r="B550" s="71" t="s">
        <v>1118</v>
      </c>
      <c r="C550" s="71">
        <v>583.18340000000001</v>
      </c>
      <c r="D550" s="71" t="s">
        <v>573</v>
      </c>
      <c r="E550" s="73">
        <v>485.6431</v>
      </c>
      <c r="F550" s="71" t="s">
        <v>572</v>
      </c>
      <c r="G550" s="73">
        <v>423.81380000000001</v>
      </c>
      <c r="H550" s="71" t="s">
        <v>572</v>
      </c>
      <c r="I550" s="73">
        <v>566.5181</v>
      </c>
      <c r="J550" s="71">
        <v>16.665299999999998</v>
      </c>
      <c r="K550" s="73">
        <v>583.18340000000001</v>
      </c>
      <c r="L550" t="s">
        <v>572</v>
      </c>
    </row>
    <row r="551" spans="1:12" x14ac:dyDescent="0.25">
      <c r="A551" s="71" t="s">
        <v>488</v>
      </c>
      <c r="B551" s="71" t="s">
        <v>1183</v>
      </c>
      <c r="C551" s="71">
        <v>0</v>
      </c>
      <c r="D551" s="71" t="s">
        <v>572</v>
      </c>
      <c r="E551" s="73">
        <v>2149.7004000000002</v>
      </c>
      <c r="F551" s="71" t="s">
        <v>572</v>
      </c>
      <c r="G551" s="73">
        <v>2354.4328</v>
      </c>
      <c r="H551" s="71" t="s">
        <v>573</v>
      </c>
      <c r="I551" s="73">
        <v>2327.0684000000001</v>
      </c>
      <c r="J551" s="71">
        <v>28.262499999999999</v>
      </c>
      <c r="K551" s="73">
        <v>2355.3308999999999</v>
      </c>
      <c r="L551" t="s">
        <v>572</v>
      </c>
    </row>
    <row r="552" spans="1:12" x14ac:dyDescent="0.25">
      <c r="A552" s="71" t="s">
        <v>490</v>
      </c>
      <c r="B552" s="71" t="s">
        <v>1121</v>
      </c>
      <c r="C552" s="71">
        <v>1897.5395000000001</v>
      </c>
      <c r="D552" s="71" t="s">
        <v>573</v>
      </c>
      <c r="E552" s="71">
        <v>1763.7130999999999</v>
      </c>
      <c r="F552" s="71" t="s">
        <v>572</v>
      </c>
      <c r="G552" s="71">
        <v>1633.1506999999999</v>
      </c>
      <c r="H552" s="71" t="s">
        <v>572</v>
      </c>
      <c r="I552" s="71">
        <v>1870.2819</v>
      </c>
      <c r="J552" s="71">
        <v>27.2576</v>
      </c>
      <c r="K552" s="71">
        <v>1897.5395000000001</v>
      </c>
      <c r="L552" t="s">
        <v>572</v>
      </c>
    </row>
    <row r="553" spans="1:12" x14ac:dyDescent="0.25">
      <c r="A553" s="71" t="s">
        <v>569</v>
      </c>
      <c r="B553" s="71" t="s">
        <v>1242</v>
      </c>
      <c r="C553" s="71">
        <v>0</v>
      </c>
      <c r="D553" s="71" t="s">
        <v>572</v>
      </c>
      <c r="E553" s="71">
        <v>646.70630000000006</v>
      </c>
      <c r="F553" s="71" t="s">
        <v>572</v>
      </c>
      <c r="G553" s="71">
        <v>695.28070000000002</v>
      </c>
      <c r="H553" s="71" t="s">
        <v>573</v>
      </c>
      <c r="I553" s="71">
        <v>687.56759999999997</v>
      </c>
      <c r="J553" s="71">
        <v>10.5139</v>
      </c>
      <c r="K553" s="71">
        <v>698.08150000000001</v>
      </c>
      <c r="L553" t="s">
        <v>572</v>
      </c>
    </row>
    <row r="554" spans="1:12" x14ac:dyDescent="0.25">
      <c r="A554" s="71" t="s">
        <v>570</v>
      </c>
      <c r="B554" s="71" t="s">
        <v>1128</v>
      </c>
      <c r="C554" s="71">
        <v>0</v>
      </c>
      <c r="D554" s="71" t="s">
        <v>572</v>
      </c>
      <c r="E554" s="71">
        <v>423.92439999999999</v>
      </c>
      <c r="F554" s="71" t="s">
        <v>573</v>
      </c>
      <c r="G554" s="71">
        <v>399.58890000000002</v>
      </c>
      <c r="H554" s="71" t="s">
        <v>572</v>
      </c>
      <c r="I554" s="71">
        <v>423.92439999999999</v>
      </c>
      <c r="J554" s="71">
        <v>0</v>
      </c>
      <c r="K554" s="71">
        <v>423.92439999999999</v>
      </c>
      <c r="L554" t="s">
        <v>572</v>
      </c>
    </row>
    <row r="555" spans="1:12" x14ac:dyDescent="0.25">
      <c r="A555" s="71" t="s">
        <v>1131</v>
      </c>
      <c r="B555" s="71" t="s">
        <v>1132</v>
      </c>
      <c r="C555" s="71">
        <v>192.6225</v>
      </c>
      <c r="D555" s="71" t="s">
        <v>573</v>
      </c>
      <c r="E555" s="71">
        <v>181.72579999999999</v>
      </c>
      <c r="F555" s="71" t="s">
        <v>572</v>
      </c>
      <c r="G555" s="71">
        <v>158.96860000000001</v>
      </c>
      <c r="H555" s="71" t="s">
        <v>572</v>
      </c>
      <c r="I555" s="71">
        <v>192.6225</v>
      </c>
      <c r="J555" s="71">
        <v>0</v>
      </c>
      <c r="K555" s="71">
        <v>192.6225</v>
      </c>
      <c r="L555" t="s">
        <v>572</v>
      </c>
    </row>
    <row r="556" spans="1:12" x14ac:dyDescent="0.25">
      <c r="A556" s="71" t="s">
        <v>1224</v>
      </c>
      <c r="B556" s="71" t="s">
        <v>1227</v>
      </c>
      <c r="C556" s="71">
        <v>0</v>
      </c>
      <c r="D556" s="71" t="s">
        <v>572</v>
      </c>
      <c r="E556" s="71">
        <v>535.21</v>
      </c>
      <c r="F556" s="71" t="s">
        <v>573</v>
      </c>
      <c r="G556" s="71">
        <v>501.00189999999998</v>
      </c>
      <c r="H556" s="71" t="s">
        <v>572</v>
      </c>
      <c r="I556" s="71">
        <v>482.88459999999998</v>
      </c>
      <c r="J556" s="71">
        <v>20.7514</v>
      </c>
      <c r="K556" s="71">
        <v>503.63600000000002</v>
      </c>
      <c r="L556" t="s">
        <v>572</v>
      </c>
    </row>
    <row r="557" spans="1:12" x14ac:dyDescent="0.25">
      <c r="A557" s="71" t="s">
        <v>1225</v>
      </c>
      <c r="B557" s="71" t="s">
        <v>1228</v>
      </c>
      <c r="C557" s="71">
        <v>0</v>
      </c>
      <c r="D557" s="71" t="s">
        <v>572</v>
      </c>
      <c r="E557" s="71">
        <v>134.88460000000001</v>
      </c>
      <c r="F557" s="71" t="s">
        <v>573</v>
      </c>
      <c r="G557" s="71">
        <v>131.61779999999999</v>
      </c>
      <c r="H557" s="71" t="s">
        <v>572</v>
      </c>
      <c r="I557" s="71">
        <v>132.79300000000001</v>
      </c>
      <c r="J557" s="71">
        <v>2.1661999999999999</v>
      </c>
      <c r="K557" s="71">
        <v>134.95920000000001</v>
      </c>
      <c r="L557" t="s">
        <v>572</v>
      </c>
    </row>
    <row r="558" spans="1:12" x14ac:dyDescent="0.25">
      <c r="A558" s="71" t="s">
        <v>1237</v>
      </c>
      <c r="B558" s="71" t="s">
        <v>1238</v>
      </c>
      <c r="C558" s="71">
        <v>600.11969999999997</v>
      </c>
      <c r="D558" s="71" t="s">
        <v>573</v>
      </c>
      <c r="E558" s="71">
        <v>458.27769999999998</v>
      </c>
      <c r="F558" s="71" t="s">
        <v>572</v>
      </c>
      <c r="G558" s="71">
        <v>318.86950000000002</v>
      </c>
      <c r="H558" s="71" t="s">
        <v>572</v>
      </c>
      <c r="I558" s="71">
        <v>556.39189999999996</v>
      </c>
      <c r="J558" s="71">
        <v>43.727800000000002</v>
      </c>
      <c r="K558" s="71">
        <v>600.11969999999997</v>
      </c>
      <c r="L558" t="s">
        <v>572</v>
      </c>
    </row>
    <row r="559" spans="1:12" x14ac:dyDescent="0.25">
      <c r="A559" s="71" t="s">
        <v>1243</v>
      </c>
      <c r="B559" s="71" t="s">
        <v>1244</v>
      </c>
      <c r="C559" s="71">
        <v>0</v>
      </c>
      <c r="D559" s="71" t="s">
        <v>572</v>
      </c>
      <c r="E559" s="71">
        <v>143.2825</v>
      </c>
      <c r="F559" s="71" t="s">
        <v>573</v>
      </c>
      <c r="G559" s="71">
        <v>68.305400000000006</v>
      </c>
      <c r="H559" s="71" t="s">
        <v>572</v>
      </c>
      <c r="I559" s="71">
        <v>138.8389</v>
      </c>
      <c r="J559" s="71">
        <v>7.7327000000000004</v>
      </c>
      <c r="K559" s="71">
        <v>146.57159999999999</v>
      </c>
      <c r="L559" t="s">
        <v>572</v>
      </c>
    </row>
    <row r="560" spans="1:12" x14ac:dyDescent="0.25">
      <c r="A560" s="71" t="s">
        <v>1251</v>
      </c>
      <c r="B560" s="71" t="s">
        <v>1371</v>
      </c>
      <c r="C560" s="71">
        <v>262.46910000000003</v>
      </c>
      <c r="D560" s="71" t="s">
        <v>573</v>
      </c>
      <c r="E560" s="71">
        <v>99.078699999999998</v>
      </c>
      <c r="F560" s="71" t="s">
        <v>572</v>
      </c>
      <c r="G560" s="71">
        <v>0</v>
      </c>
      <c r="H560" s="71" t="s">
        <v>572</v>
      </c>
      <c r="I560" s="71">
        <v>257.69510000000002</v>
      </c>
      <c r="J560" s="71">
        <v>4.774</v>
      </c>
      <c r="K560" s="71">
        <v>262.46910000000003</v>
      </c>
      <c r="L560" t="s">
        <v>572</v>
      </c>
    </row>
    <row r="561" spans="1:12" x14ac:dyDescent="0.25">
      <c r="A561" s="71" t="s">
        <v>1267</v>
      </c>
      <c r="B561" s="71" t="s">
        <v>1312</v>
      </c>
      <c r="C561" s="71">
        <v>66.2</v>
      </c>
      <c r="D561" s="71" t="s">
        <v>573</v>
      </c>
      <c r="E561" s="71">
        <v>0</v>
      </c>
      <c r="F561" s="71" t="s">
        <v>572</v>
      </c>
      <c r="G561" s="71">
        <v>0</v>
      </c>
      <c r="H561" s="71" t="s">
        <v>572</v>
      </c>
      <c r="I561" s="71">
        <v>66.2</v>
      </c>
      <c r="J561" s="71">
        <v>0</v>
      </c>
      <c r="K561" s="71">
        <v>66.2</v>
      </c>
      <c r="L561" t="s">
        <v>572</v>
      </c>
    </row>
    <row r="562" spans="1:12" x14ac:dyDescent="0.25">
      <c r="A562" s="69" t="s">
        <v>496</v>
      </c>
      <c r="B562" s="69" t="s">
        <v>1135</v>
      </c>
      <c r="C562" s="69">
        <v>0</v>
      </c>
      <c r="D562" s="69" t="s">
        <v>572</v>
      </c>
      <c r="E562" s="70">
        <v>724.62170000000003</v>
      </c>
      <c r="F562" s="69" t="s">
        <v>573</v>
      </c>
      <c r="G562" s="70">
        <v>636.12040000000002</v>
      </c>
      <c r="H562" s="69" t="s">
        <v>572</v>
      </c>
      <c r="I562" s="70">
        <v>724.62170000000003</v>
      </c>
      <c r="J562" s="69">
        <v>0</v>
      </c>
      <c r="K562" s="70">
        <v>724.62170000000003</v>
      </c>
    </row>
  </sheetData>
  <sortState xmlns:xlrd2="http://schemas.microsoft.com/office/spreadsheetml/2017/richdata2" ref="A2:K563">
    <sortCondition ref="A2:A56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BF00-D45F-44BF-A192-319FF4188A1C}">
  <sheetPr>
    <tabColor theme="9" tint="0.59999389629810485"/>
  </sheetPr>
  <dimension ref="A1:V562"/>
  <sheetViews>
    <sheetView workbookViewId="0">
      <selection activeCell="A398" sqref="A398:XFD398"/>
    </sheetView>
  </sheetViews>
  <sheetFormatPr defaultRowHeight="15" x14ac:dyDescent="0.25"/>
  <cols>
    <col min="2" max="2" width="36" bestFit="1" customWidth="1"/>
  </cols>
  <sheetData>
    <row r="1" spans="1:22" ht="45.75" x14ac:dyDescent="0.25">
      <c r="A1" s="98" t="s">
        <v>1215</v>
      </c>
      <c r="B1" s="98" t="s">
        <v>1291</v>
      </c>
      <c r="C1" s="98" t="s">
        <v>1292</v>
      </c>
      <c r="D1" s="98" t="s">
        <v>1293</v>
      </c>
      <c r="E1" s="98" t="s">
        <v>1294</v>
      </c>
      <c r="F1" s="98" t="s">
        <v>1295</v>
      </c>
      <c r="G1" s="98" t="s">
        <v>1296</v>
      </c>
      <c r="H1" s="98" t="s">
        <v>1297</v>
      </c>
      <c r="I1" s="98" t="s">
        <v>1298</v>
      </c>
      <c r="J1" s="98" t="s">
        <v>1299</v>
      </c>
      <c r="K1" s="98" t="s">
        <v>1300</v>
      </c>
      <c r="L1" s="98" t="s">
        <v>1301</v>
      </c>
      <c r="M1" s="98" t="s">
        <v>1302</v>
      </c>
    </row>
    <row r="2" spans="1:22" x14ac:dyDescent="0.25">
      <c r="A2" s="71" t="s">
        <v>10</v>
      </c>
      <c r="B2" s="71" t="s">
        <v>571</v>
      </c>
      <c r="C2" s="71">
        <v>0.1</v>
      </c>
      <c r="D2" s="71">
        <v>0</v>
      </c>
      <c r="E2" s="71">
        <v>0</v>
      </c>
      <c r="F2" s="71">
        <v>0</v>
      </c>
      <c r="G2" s="71">
        <v>0</v>
      </c>
      <c r="H2" s="71">
        <v>0.9</v>
      </c>
      <c r="I2" s="71">
        <v>0</v>
      </c>
      <c r="J2" s="71">
        <v>0</v>
      </c>
      <c r="K2" s="71">
        <v>0</v>
      </c>
      <c r="L2" s="71">
        <v>0</v>
      </c>
      <c r="M2" s="71">
        <v>0</v>
      </c>
      <c r="N2" s="71"/>
      <c r="O2" s="71"/>
      <c r="P2" s="71"/>
      <c r="Q2" s="71"/>
      <c r="R2" s="71"/>
      <c r="S2" s="71"/>
      <c r="T2" s="71"/>
      <c r="U2" s="71"/>
      <c r="V2" s="71"/>
    </row>
    <row r="3" spans="1:22" x14ac:dyDescent="0.25">
      <c r="A3" s="71" t="s">
        <v>11</v>
      </c>
      <c r="B3" s="71" t="s">
        <v>574</v>
      </c>
      <c r="C3" s="71">
        <v>0.1</v>
      </c>
      <c r="D3" s="71">
        <v>0</v>
      </c>
      <c r="E3" s="71">
        <v>93.1173</v>
      </c>
      <c r="F3" s="71">
        <v>9.3117000000000001</v>
      </c>
      <c r="G3" s="71">
        <v>0</v>
      </c>
      <c r="H3" s="71">
        <v>0.9</v>
      </c>
      <c r="I3" s="71">
        <v>0</v>
      </c>
      <c r="J3" s="71">
        <v>93.117199999999997</v>
      </c>
      <c r="K3" s="71">
        <v>83.805499999999995</v>
      </c>
      <c r="L3" s="71">
        <v>0</v>
      </c>
      <c r="M3" s="71">
        <v>0</v>
      </c>
      <c r="N3" s="71"/>
      <c r="O3" s="71"/>
      <c r="P3" s="71"/>
      <c r="Q3" s="71"/>
      <c r="R3" s="71"/>
      <c r="S3" s="71"/>
      <c r="T3" s="71"/>
      <c r="U3" s="71"/>
      <c r="V3" s="71"/>
    </row>
    <row r="4" spans="1:22" x14ac:dyDescent="0.25">
      <c r="A4" s="71" t="s">
        <v>12</v>
      </c>
      <c r="B4" s="71" t="s">
        <v>575</v>
      </c>
      <c r="C4" s="71">
        <v>0.1</v>
      </c>
      <c r="D4" s="71">
        <v>0</v>
      </c>
      <c r="E4" s="71">
        <v>0</v>
      </c>
      <c r="F4" s="71">
        <v>0</v>
      </c>
      <c r="G4" s="71">
        <v>0</v>
      </c>
      <c r="H4" s="71">
        <v>0.9</v>
      </c>
      <c r="I4" s="71">
        <v>0</v>
      </c>
      <c r="J4" s="71">
        <v>0</v>
      </c>
      <c r="K4" s="71">
        <v>0</v>
      </c>
      <c r="L4" s="71">
        <v>0</v>
      </c>
      <c r="M4" s="71">
        <v>0</v>
      </c>
      <c r="N4" s="71"/>
      <c r="O4" s="71"/>
      <c r="P4" s="71"/>
      <c r="Q4" s="71"/>
      <c r="R4" s="71"/>
      <c r="S4" s="71"/>
      <c r="T4" s="71"/>
      <c r="U4" s="71"/>
      <c r="V4" s="71"/>
    </row>
    <row r="5" spans="1:22" x14ac:dyDescent="0.25">
      <c r="A5" s="71" t="s">
        <v>13</v>
      </c>
      <c r="B5" s="71" t="s">
        <v>576</v>
      </c>
      <c r="C5" s="71">
        <v>0.1</v>
      </c>
      <c r="D5" s="71">
        <v>0</v>
      </c>
      <c r="E5" s="71">
        <v>0</v>
      </c>
      <c r="F5" s="71">
        <v>0</v>
      </c>
      <c r="G5" s="71">
        <v>0</v>
      </c>
      <c r="H5" s="71">
        <v>0.9</v>
      </c>
      <c r="I5" s="71">
        <v>0</v>
      </c>
      <c r="J5" s="71">
        <v>0</v>
      </c>
      <c r="K5" s="71">
        <v>0</v>
      </c>
      <c r="L5" s="71">
        <v>0</v>
      </c>
      <c r="M5" s="71">
        <v>0</v>
      </c>
      <c r="N5" s="71"/>
      <c r="O5" s="71"/>
      <c r="P5" s="71"/>
      <c r="Q5" s="71"/>
      <c r="R5" s="71"/>
      <c r="S5" s="71"/>
      <c r="T5" s="71"/>
      <c r="U5" s="71"/>
      <c r="V5" s="71"/>
    </row>
    <row r="6" spans="1:22" x14ac:dyDescent="0.25">
      <c r="A6" s="71" t="s">
        <v>497</v>
      </c>
      <c r="B6" s="71" t="s">
        <v>577</v>
      </c>
      <c r="C6" s="71">
        <v>0.1</v>
      </c>
      <c r="D6" s="71">
        <v>0</v>
      </c>
      <c r="E6" s="71">
        <v>0</v>
      </c>
      <c r="F6" s="71">
        <v>0</v>
      </c>
      <c r="G6" s="71">
        <v>0</v>
      </c>
      <c r="H6" s="71">
        <v>0.9</v>
      </c>
      <c r="I6" s="71">
        <v>0</v>
      </c>
      <c r="J6" s="71">
        <v>0</v>
      </c>
      <c r="K6" s="71">
        <v>0</v>
      </c>
      <c r="L6" s="71">
        <v>0</v>
      </c>
      <c r="M6" s="71">
        <v>0</v>
      </c>
      <c r="N6" s="71"/>
      <c r="O6" s="71"/>
      <c r="P6" s="71"/>
      <c r="Q6" s="71"/>
      <c r="R6" s="71"/>
      <c r="S6" s="71"/>
      <c r="T6" s="71"/>
      <c r="U6" s="71"/>
      <c r="V6" s="71"/>
    </row>
    <row r="7" spans="1:22" x14ac:dyDescent="0.25">
      <c r="A7" s="71" t="s">
        <v>14</v>
      </c>
      <c r="B7" s="71" t="s">
        <v>578</v>
      </c>
      <c r="C7" s="71">
        <v>0.1</v>
      </c>
      <c r="D7" s="71">
        <v>0</v>
      </c>
      <c r="E7" s="71">
        <v>72.536799999999999</v>
      </c>
      <c r="F7" s="71">
        <v>7.2537000000000003</v>
      </c>
      <c r="G7" s="71">
        <v>0</v>
      </c>
      <c r="H7" s="71">
        <v>0.9</v>
      </c>
      <c r="I7" s="71">
        <v>0</v>
      </c>
      <c r="J7" s="71">
        <v>72.536900000000003</v>
      </c>
      <c r="K7" s="71">
        <v>65.283199999999994</v>
      </c>
      <c r="L7" s="71">
        <v>0</v>
      </c>
      <c r="M7" s="71">
        <v>0</v>
      </c>
      <c r="N7" s="71"/>
      <c r="O7" s="71"/>
      <c r="P7" s="71"/>
      <c r="Q7" s="71"/>
      <c r="R7" s="71"/>
      <c r="S7" s="71"/>
      <c r="T7" s="71"/>
      <c r="U7" s="71"/>
      <c r="V7" s="71"/>
    </row>
    <row r="8" spans="1:22" x14ac:dyDescent="0.25">
      <c r="A8" s="71" t="s">
        <v>15</v>
      </c>
      <c r="B8" s="71" t="s">
        <v>579</v>
      </c>
      <c r="C8" s="71">
        <v>0.1</v>
      </c>
      <c r="D8" s="71">
        <v>0</v>
      </c>
      <c r="E8" s="71">
        <v>0</v>
      </c>
      <c r="F8" s="71">
        <v>0</v>
      </c>
      <c r="G8" s="71">
        <v>0</v>
      </c>
      <c r="H8" s="71">
        <v>0.9</v>
      </c>
      <c r="I8" s="71">
        <v>0</v>
      </c>
      <c r="J8" s="71">
        <v>0</v>
      </c>
      <c r="K8" s="71">
        <v>0</v>
      </c>
      <c r="L8" s="71">
        <v>0</v>
      </c>
      <c r="M8" s="71">
        <v>0</v>
      </c>
      <c r="N8" s="71"/>
      <c r="O8" s="71"/>
      <c r="P8" s="71"/>
      <c r="Q8" s="71"/>
      <c r="R8" s="71"/>
      <c r="S8" s="71"/>
      <c r="T8" s="71"/>
      <c r="U8" s="71"/>
      <c r="V8" s="71"/>
    </row>
    <row r="9" spans="1:22" x14ac:dyDescent="0.25">
      <c r="A9" s="71" t="s">
        <v>16</v>
      </c>
      <c r="B9" s="71" t="s">
        <v>580</v>
      </c>
      <c r="C9" s="71">
        <v>0.1</v>
      </c>
      <c r="D9" s="71">
        <v>0</v>
      </c>
      <c r="E9" s="71">
        <v>0</v>
      </c>
      <c r="F9" s="71">
        <v>0</v>
      </c>
      <c r="G9" s="71">
        <v>0</v>
      </c>
      <c r="H9" s="71">
        <v>0.9</v>
      </c>
      <c r="I9" s="71">
        <v>0</v>
      </c>
      <c r="J9" s="71">
        <v>0</v>
      </c>
      <c r="K9" s="71">
        <v>0</v>
      </c>
      <c r="L9" s="71">
        <v>0</v>
      </c>
      <c r="M9" s="71">
        <v>0</v>
      </c>
      <c r="N9" s="71"/>
      <c r="O9" s="71"/>
      <c r="P9" s="71"/>
      <c r="Q9" s="71"/>
      <c r="R9" s="71"/>
      <c r="S9" s="71"/>
      <c r="T9" s="71"/>
      <c r="U9" s="71"/>
      <c r="V9" s="71"/>
    </row>
    <row r="10" spans="1:22" x14ac:dyDescent="0.25">
      <c r="A10" s="71" t="s">
        <v>17</v>
      </c>
      <c r="B10" s="71" t="s">
        <v>581</v>
      </c>
      <c r="C10" s="71">
        <v>0.1</v>
      </c>
      <c r="D10" s="71">
        <v>0</v>
      </c>
      <c r="E10" s="71">
        <v>0</v>
      </c>
      <c r="F10" s="71">
        <v>0</v>
      </c>
      <c r="G10" s="71">
        <v>0</v>
      </c>
      <c r="H10" s="71">
        <v>0.9</v>
      </c>
      <c r="I10" s="71">
        <v>0</v>
      </c>
      <c r="J10" s="71">
        <v>0</v>
      </c>
      <c r="K10" s="71">
        <v>0</v>
      </c>
      <c r="L10" s="71">
        <v>0</v>
      </c>
      <c r="M10" s="71">
        <v>0</v>
      </c>
      <c r="N10" s="71"/>
      <c r="O10" s="71"/>
      <c r="P10" s="71"/>
      <c r="Q10" s="71"/>
      <c r="R10" s="71"/>
      <c r="S10" s="71"/>
      <c r="T10" s="71"/>
      <c r="U10" s="71"/>
      <c r="V10" s="71"/>
    </row>
    <row r="11" spans="1:22" x14ac:dyDescent="0.25">
      <c r="A11" s="71" t="s">
        <v>18</v>
      </c>
      <c r="B11" s="71" t="s">
        <v>582</v>
      </c>
      <c r="C11" s="71">
        <v>0.1</v>
      </c>
      <c r="D11" s="71">
        <v>0</v>
      </c>
      <c r="E11" s="71">
        <v>13.922000000000001</v>
      </c>
      <c r="F11" s="71">
        <v>1.3922000000000001</v>
      </c>
      <c r="G11" s="71">
        <v>0</v>
      </c>
      <c r="H11" s="71">
        <v>0.9</v>
      </c>
      <c r="I11" s="71">
        <v>0</v>
      </c>
      <c r="J11" s="71">
        <v>13.921900000000001</v>
      </c>
      <c r="K11" s="71">
        <v>12.5297</v>
      </c>
      <c r="L11" s="71">
        <v>0</v>
      </c>
      <c r="M11" s="71">
        <v>0</v>
      </c>
      <c r="N11" s="71"/>
      <c r="O11" s="71"/>
      <c r="P11" s="71"/>
      <c r="Q11" s="71"/>
      <c r="R11" s="71"/>
      <c r="S11" s="71"/>
      <c r="T11" s="71"/>
      <c r="U11" s="71"/>
      <c r="V11" s="71"/>
    </row>
    <row r="12" spans="1:22" x14ac:dyDescent="0.25">
      <c r="A12" s="71" t="s">
        <v>19</v>
      </c>
      <c r="B12" s="71" t="s">
        <v>583</v>
      </c>
      <c r="C12" s="71">
        <v>0.1</v>
      </c>
      <c r="D12" s="71">
        <v>0</v>
      </c>
      <c r="E12" s="71">
        <v>17.006499999999999</v>
      </c>
      <c r="F12" s="71">
        <v>1.7005999999999999</v>
      </c>
      <c r="G12" s="71">
        <v>0</v>
      </c>
      <c r="H12" s="71">
        <v>0.9</v>
      </c>
      <c r="I12" s="71">
        <v>0</v>
      </c>
      <c r="J12" s="71">
        <v>17.006399999999999</v>
      </c>
      <c r="K12" s="71">
        <v>15.3058</v>
      </c>
      <c r="L12" s="71">
        <v>0</v>
      </c>
      <c r="M12" s="71">
        <v>0</v>
      </c>
      <c r="N12" s="71"/>
      <c r="O12" s="71"/>
      <c r="P12" s="71"/>
      <c r="Q12" s="71"/>
      <c r="R12" s="71"/>
      <c r="S12" s="71"/>
      <c r="T12" s="71"/>
      <c r="U12" s="71"/>
      <c r="V12" s="71"/>
    </row>
    <row r="13" spans="1:22" x14ac:dyDescent="0.25">
      <c r="A13" s="71" t="s">
        <v>20</v>
      </c>
      <c r="B13" s="71" t="s">
        <v>584</v>
      </c>
      <c r="C13" s="71">
        <v>0.1</v>
      </c>
      <c r="D13" s="71">
        <v>0</v>
      </c>
      <c r="E13" s="71">
        <v>85.528199999999998</v>
      </c>
      <c r="F13" s="71">
        <v>8.5527999999999995</v>
      </c>
      <c r="G13" s="71">
        <v>0</v>
      </c>
      <c r="H13" s="71">
        <v>0.9</v>
      </c>
      <c r="I13" s="71">
        <v>0</v>
      </c>
      <c r="J13" s="71">
        <v>85.528000000000006</v>
      </c>
      <c r="K13" s="71">
        <v>76.975200000000001</v>
      </c>
      <c r="L13" s="71">
        <v>0</v>
      </c>
      <c r="M13" s="71">
        <v>0</v>
      </c>
      <c r="N13" s="71"/>
      <c r="O13" s="71"/>
      <c r="P13" s="71"/>
      <c r="Q13" s="71"/>
      <c r="R13" s="71"/>
      <c r="S13" s="71"/>
      <c r="T13" s="71"/>
      <c r="U13" s="71"/>
      <c r="V13" s="71"/>
    </row>
    <row r="14" spans="1:22" x14ac:dyDescent="0.25">
      <c r="A14" s="71" t="s">
        <v>21</v>
      </c>
      <c r="B14" s="71" t="s">
        <v>585</v>
      </c>
      <c r="C14" s="71">
        <v>0.1</v>
      </c>
      <c r="D14" s="71">
        <v>0</v>
      </c>
      <c r="E14" s="71">
        <v>15.278700000000001</v>
      </c>
      <c r="F14" s="71">
        <v>1.5279</v>
      </c>
      <c r="G14" s="71">
        <v>0</v>
      </c>
      <c r="H14" s="71">
        <v>0.9</v>
      </c>
      <c r="I14" s="71">
        <v>0</v>
      </c>
      <c r="J14" s="71">
        <v>15.2788</v>
      </c>
      <c r="K14" s="71">
        <v>13.7509</v>
      </c>
      <c r="L14" s="71">
        <v>0</v>
      </c>
      <c r="M14" s="71">
        <v>0</v>
      </c>
      <c r="N14" s="71"/>
      <c r="O14" s="71"/>
      <c r="P14" s="71"/>
      <c r="Q14" s="71"/>
      <c r="R14" s="71"/>
      <c r="S14" s="71"/>
      <c r="T14" s="71"/>
      <c r="U14" s="71"/>
      <c r="V14" s="71"/>
    </row>
    <row r="15" spans="1:22" x14ac:dyDescent="0.25">
      <c r="A15" s="71" t="s">
        <v>22</v>
      </c>
      <c r="B15" s="71" t="s">
        <v>586</v>
      </c>
      <c r="C15" s="71">
        <v>0.1</v>
      </c>
      <c r="D15" s="71">
        <v>0</v>
      </c>
      <c r="E15" s="71">
        <v>14.646699999999999</v>
      </c>
      <c r="F15" s="71">
        <v>1.4646999999999999</v>
      </c>
      <c r="G15" s="71">
        <v>0</v>
      </c>
      <c r="H15" s="71">
        <v>0.9</v>
      </c>
      <c r="I15" s="71">
        <v>0</v>
      </c>
      <c r="J15" s="71">
        <v>14.646699999999999</v>
      </c>
      <c r="K15" s="71">
        <v>13.182</v>
      </c>
      <c r="L15" s="71">
        <v>0</v>
      </c>
      <c r="M15" s="71">
        <v>0</v>
      </c>
      <c r="N15" s="71"/>
      <c r="O15" s="71"/>
      <c r="P15" s="71"/>
      <c r="Q15" s="71"/>
      <c r="R15" s="71"/>
      <c r="S15" s="71"/>
      <c r="T15" s="71"/>
      <c r="U15" s="71"/>
      <c r="V15" s="71"/>
    </row>
    <row r="16" spans="1:22" x14ac:dyDescent="0.25">
      <c r="A16" s="71" t="s">
        <v>23</v>
      </c>
      <c r="B16" s="71" t="s">
        <v>587</v>
      </c>
      <c r="C16" s="71">
        <v>0.1</v>
      </c>
      <c r="D16" s="71">
        <v>0</v>
      </c>
      <c r="E16" s="71">
        <v>9.0533999999999999</v>
      </c>
      <c r="F16" s="71">
        <v>0.90529999999999999</v>
      </c>
      <c r="G16" s="71">
        <v>0</v>
      </c>
      <c r="H16" s="71">
        <v>0.9</v>
      </c>
      <c r="I16" s="71">
        <v>0</v>
      </c>
      <c r="J16" s="71">
        <v>9.0533000000000001</v>
      </c>
      <c r="K16" s="71">
        <v>8.1479999999999997</v>
      </c>
      <c r="L16" s="71">
        <v>0</v>
      </c>
      <c r="M16" s="71">
        <v>0</v>
      </c>
      <c r="N16" s="71"/>
      <c r="O16" s="71"/>
      <c r="P16" s="71"/>
      <c r="Q16" s="71"/>
      <c r="R16" s="71"/>
      <c r="S16" s="71"/>
      <c r="T16" s="71"/>
      <c r="U16" s="71"/>
      <c r="V16" s="71"/>
    </row>
    <row r="17" spans="1:22" x14ac:dyDescent="0.25">
      <c r="A17" s="71" t="s">
        <v>24</v>
      </c>
      <c r="B17" s="71" t="s">
        <v>588</v>
      </c>
      <c r="C17" s="71">
        <v>0.1</v>
      </c>
      <c r="D17" s="71">
        <v>0</v>
      </c>
      <c r="E17" s="71">
        <v>84.012799999999999</v>
      </c>
      <c r="F17" s="71">
        <v>8.4013000000000009</v>
      </c>
      <c r="G17" s="71">
        <v>0</v>
      </c>
      <c r="H17" s="71">
        <v>0.9</v>
      </c>
      <c r="I17" s="71">
        <v>0</v>
      </c>
      <c r="J17" s="71">
        <v>84.012699999999995</v>
      </c>
      <c r="K17" s="71">
        <v>75.611400000000003</v>
      </c>
      <c r="L17" s="71">
        <v>0</v>
      </c>
      <c r="M17" s="71">
        <v>0</v>
      </c>
      <c r="N17" s="71"/>
      <c r="O17" s="71"/>
      <c r="P17" s="71"/>
      <c r="Q17" s="71"/>
      <c r="R17" s="71"/>
      <c r="S17" s="71"/>
      <c r="T17" s="71"/>
      <c r="U17" s="71"/>
      <c r="V17" s="71"/>
    </row>
    <row r="18" spans="1:22" x14ac:dyDescent="0.25">
      <c r="A18" s="71" t="s">
        <v>25</v>
      </c>
      <c r="B18" s="71" t="s">
        <v>589</v>
      </c>
      <c r="C18" s="71">
        <v>0.1</v>
      </c>
      <c r="D18" s="71">
        <v>0</v>
      </c>
      <c r="E18" s="71">
        <v>17.706700000000001</v>
      </c>
      <c r="F18" s="71">
        <v>1.7706999999999999</v>
      </c>
      <c r="G18" s="71">
        <v>0</v>
      </c>
      <c r="H18" s="71">
        <v>0.9</v>
      </c>
      <c r="I18" s="71">
        <v>0</v>
      </c>
      <c r="J18" s="71">
        <v>17.706600000000002</v>
      </c>
      <c r="K18" s="71">
        <v>15.9359</v>
      </c>
      <c r="L18" s="71">
        <v>0</v>
      </c>
      <c r="M18" s="71">
        <v>0</v>
      </c>
      <c r="N18" s="71"/>
      <c r="O18" s="71"/>
      <c r="P18" s="71"/>
      <c r="Q18" s="71"/>
      <c r="R18" s="71"/>
      <c r="S18" s="71"/>
      <c r="T18" s="71"/>
      <c r="U18" s="71"/>
      <c r="V18" s="71"/>
    </row>
    <row r="19" spans="1:22" x14ac:dyDescent="0.25">
      <c r="A19" s="71" t="s">
        <v>498</v>
      </c>
      <c r="B19" s="71" t="s">
        <v>590</v>
      </c>
      <c r="C19" s="71">
        <v>0.1</v>
      </c>
      <c r="D19" s="71">
        <v>0</v>
      </c>
      <c r="E19" s="71">
        <v>3.4710000000000001</v>
      </c>
      <c r="F19" s="71">
        <v>0.34710000000000002</v>
      </c>
      <c r="G19" s="71">
        <v>0</v>
      </c>
      <c r="H19" s="71">
        <v>0.9</v>
      </c>
      <c r="I19" s="71">
        <v>0</v>
      </c>
      <c r="J19" s="71">
        <v>3.4708999999999999</v>
      </c>
      <c r="K19" s="71">
        <v>3.1238000000000001</v>
      </c>
      <c r="L19" s="71">
        <v>0</v>
      </c>
      <c r="M19" s="71">
        <v>0</v>
      </c>
      <c r="N19" s="71"/>
      <c r="O19" s="71"/>
      <c r="P19" s="71"/>
      <c r="Q19" s="71"/>
      <c r="R19" s="71"/>
      <c r="S19" s="71"/>
      <c r="T19" s="71"/>
      <c r="U19" s="71"/>
      <c r="V19" s="71"/>
    </row>
    <row r="20" spans="1:22" x14ac:dyDescent="0.25">
      <c r="A20" s="71" t="s">
        <v>26</v>
      </c>
      <c r="B20" s="71" t="s">
        <v>591</v>
      </c>
      <c r="C20" s="71">
        <v>0.1</v>
      </c>
      <c r="D20" s="71">
        <v>0</v>
      </c>
      <c r="E20" s="71">
        <v>145.35069999999999</v>
      </c>
      <c r="F20" s="71">
        <v>14.5351</v>
      </c>
      <c r="G20" s="71">
        <v>0</v>
      </c>
      <c r="H20" s="71">
        <v>0.9</v>
      </c>
      <c r="I20" s="71">
        <v>0</v>
      </c>
      <c r="J20" s="71">
        <v>145.35069999999999</v>
      </c>
      <c r="K20" s="71">
        <v>130.81559999999999</v>
      </c>
      <c r="L20" s="71">
        <v>0</v>
      </c>
      <c r="M20" s="71">
        <v>0</v>
      </c>
      <c r="N20" s="71"/>
      <c r="O20" s="71"/>
      <c r="P20" s="71"/>
      <c r="Q20" s="71"/>
      <c r="R20" s="71"/>
      <c r="S20" s="71"/>
      <c r="T20" s="71"/>
      <c r="U20" s="71"/>
      <c r="V20" s="71"/>
    </row>
    <row r="21" spans="1:22" x14ac:dyDescent="0.25">
      <c r="A21" s="71" t="s">
        <v>27</v>
      </c>
      <c r="B21" s="71" t="s">
        <v>592</v>
      </c>
      <c r="C21" s="71">
        <v>0.1</v>
      </c>
      <c r="D21" s="71">
        <v>0</v>
      </c>
      <c r="E21" s="71">
        <v>0</v>
      </c>
      <c r="F21" s="71">
        <v>0</v>
      </c>
      <c r="G21" s="71">
        <v>0</v>
      </c>
      <c r="H21" s="71">
        <v>0.9</v>
      </c>
      <c r="I21" s="71">
        <v>0</v>
      </c>
      <c r="J21" s="71">
        <v>0</v>
      </c>
      <c r="K21" s="71">
        <v>0</v>
      </c>
      <c r="L21" s="71">
        <v>0</v>
      </c>
      <c r="M21" s="71">
        <v>0</v>
      </c>
      <c r="N21" s="71"/>
      <c r="O21" s="71"/>
      <c r="P21" s="71"/>
      <c r="Q21" s="71"/>
      <c r="R21" s="71"/>
      <c r="S21" s="71"/>
      <c r="T21" s="71"/>
      <c r="U21" s="71"/>
      <c r="V21" s="71"/>
    </row>
    <row r="22" spans="1:22" x14ac:dyDescent="0.25">
      <c r="A22" s="71" t="s">
        <v>28</v>
      </c>
      <c r="B22" s="71" t="s">
        <v>593</v>
      </c>
      <c r="C22" s="71">
        <v>0.1</v>
      </c>
      <c r="D22" s="71">
        <v>0</v>
      </c>
      <c r="E22" s="71">
        <v>0</v>
      </c>
      <c r="F22" s="71">
        <v>0</v>
      </c>
      <c r="G22" s="71">
        <v>0</v>
      </c>
      <c r="H22" s="71">
        <v>0.9</v>
      </c>
      <c r="I22" s="71">
        <v>0</v>
      </c>
      <c r="J22" s="71">
        <v>0</v>
      </c>
      <c r="K22" s="71">
        <v>0</v>
      </c>
      <c r="L22" s="71">
        <v>0</v>
      </c>
      <c r="M22" s="71">
        <v>0</v>
      </c>
      <c r="N22" s="71"/>
      <c r="O22" s="71"/>
      <c r="P22" s="71"/>
      <c r="Q22" s="71"/>
      <c r="R22" s="71"/>
      <c r="S22" s="71"/>
      <c r="T22" s="71"/>
      <c r="U22" s="71"/>
      <c r="V22" s="71"/>
    </row>
    <row r="23" spans="1:22" x14ac:dyDescent="0.25">
      <c r="A23" s="71" t="s">
        <v>29</v>
      </c>
      <c r="B23" s="71" t="s">
        <v>594</v>
      </c>
      <c r="C23" s="71">
        <v>0.1</v>
      </c>
      <c r="D23" s="71">
        <v>0</v>
      </c>
      <c r="E23" s="71">
        <v>19.0518</v>
      </c>
      <c r="F23" s="71">
        <v>1.9052</v>
      </c>
      <c r="G23" s="71">
        <v>0</v>
      </c>
      <c r="H23" s="71">
        <v>0.9</v>
      </c>
      <c r="I23" s="71">
        <v>0</v>
      </c>
      <c r="J23" s="71">
        <v>19.0518</v>
      </c>
      <c r="K23" s="71">
        <v>17.146599999999999</v>
      </c>
      <c r="L23" s="71">
        <v>0</v>
      </c>
      <c r="M23" s="71">
        <v>0</v>
      </c>
      <c r="N23" s="71"/>
      <c r="O23" s="71"/>
      <c r="P23" s="71"/>
      <c r="Q23" s="71"/>
      <c r="R23" s="71"/>
      <c r="S23" s="71"/>
      <c r="T23" s="71"/>
      <c r="U23" s="71"/>
      <c r="V23" s="71"/>
    </row>
    <row r="24" spans="1:22" x14ac:dyDescent="0.25">
      <c r="A24" s="71" t="s">
        <v>30</v>
      </c>
      <c r="B24" s="71" t="s">
        <v>595</v>
      </c>
      <c r="C24" s="71">
        <v>0.1</v>
      </c>
      <c r="D24" s="71">
        <v>0</v>
      </c>
      <c r="E24" s="71">
        <v>0</v>
      </c>
      <c r="F24" s="71">
        <v>0</v>
      </c>
      <c r="G24" s="71">
        <v>0</v>
      </c>
      <c r="H24" s="71">
        <v>0.9</v>
      </c>
      <c r="I24" s="71">
        <v>0</v>
      </c>
      <c r="J24" s="71">
        <v>0</v>
      </c>
      <c r="K24" s="71">
        <v>0</v>
      </c>
      <c r="L24" s="71">
        <v>0</v>
      </c>
      <c r="M24" s="71">
        <v>0</v>
      </c>
      <c r="N24" s="71"/>
      <c r="O24" s="71"/>
      <c r="P24" s="71"/>
      <c r="Q24" s="71"/>
      <c r="R24" s="71"/>
      <c r="S24" s="71"/>
      <c r="T24" s="71"/>
      <c r="U24" s="71"/>
      <c r="V24" s="71"/>
    </row>
    <row r="25" spans="1:22" x14ac:dyDescent="0.25">
      <c r="A25" s="71" t="s">
        <v>31</v>
      </c>
      <c r="B25" s="71" t="s">
        <v>596</v>
      </c>
      <c r="C25" s="71">
        <v>0.1</v>
      </c>
      <c r="D25" s="71">
        <v>0</v>
      </c>
      <c r="E25" s="71">
        <v>0</v>
      </c>
      <c r="F25" s="71">
        <v>0</v>
      </c>
      <c r="G25" s="71">
        <v>0</v>
      </c>
      <c r="H25" s="71">
        <v>0.9</v>
      </c>
      <c r="I25" s="71">
        <v>0</v>
      </c>
      <c r="J25" s="71">
        <v>0</v>
      </c>
      <c r="K25" s="71">
        <v>0</v>
      </c>
      <c r="L25" s="71">
        <v>0</v>
      </c>
      <c r="M25" s="71">
        <v>0</v>
      </c>
      <c r="N25" s="71"/>
      <c r="O25" s="71"/>
      <c r="P25" s="71"/>
      <c r="Q25" s="71"/>
      <c r="R25" s="71"/>
      <c r="S25" s="71"/>
      <c r="T25" s="71"/>
      <c r="U25" s="71"/>
      <c r="V25" s="71"/>
    </row>
    <row r="26" spans="1:22" x14ac:dyDescent="0.25">
      <c r="A26" s="71" t="s">
        <v>32</v>
      </c>
      <c r="B26" s="71" t="s">
        <v>597</v>
      </c>
      <c r="C26" s="71">
        <v>0.1</v>
      </c>
      <c r="D26" s="71">
        <v>0</v>
      </c>
      <c r="E26" s="71">
        <v>4.8948</v>
      </c>
      <c r="F26" s="71">
        <v>0.48949999999999999</v>
      </c>
      <c r="G26" s="71">
        <v>0</v>
      </c>
      <c r="H26" s="71">
        <v>0.9</v>
      </c>
      <c r="I26" s="71">
        <v>0</v>
      </c>
      <c r="J26" s="71">
        <v>4.8948999999999998</v>
      </c>
      <c r="K26" s="71">
        <v>4.4054000000000002</v>
      </c>
      <c r="L26" s="71">
        <v>0</v>
      </c>
      <c r="M26" s="71">
        <v>0</v>
      </c>
      <c r="N26" s="71"/>
      <c r="O26" s="71"/>
      <c r="P26" s="71"/>
      <c r="Q26" s="71"/>
      <c r="R26" s="71"/>
      <c r="S26" s="71"/>
      <c r="T26" s="71"/>
      <c r="U26" s="71"/>
      <c r="V26" s="71"/>
    </row>
    <row r="27" spans="1:22" x14ac:dyDescent="0.25">
      <c r="A27" s="71" t="s">
        <v>33</v>
      </c>
      <c r="B27" s="71" t="s">
        <v>598</v>
      </c>
      <c r="C27" s="71">
        <v>0.1</v>
      </c>
      <c r="D27" s="71">
        <v>0</v>
      </c>
      <c r="E27" s="71">
        <v>9.1778999999999993</v>
      </c>
      <c r="F27" s="71">
        <v>0.91779999999999995</v>
      </c>
      <c r="G27" s="71">
        <v>0</v>
      </c>
      <c r="H27" s="71">
        <v>0.9</v>
      </c>
      <c r="I27" s="71">
        <v>0</v>
      </c>
      <c r="J27" s="71">
        <v>9.1778999999999993</v>
      </c>
      <c r="K27" s="71">
        <v>8.2600999999999996</v>
      </c>
      <c r="L27" s="71">
        <v>0</v>
      </c>
      <c r="M27" s="71">
        <v>0</v>
      </c>
      <c r="N27" s="71"/>
      <c r="O27" s="71"/>
      <c r="P27" s="71"/>
      <c r="Q27" s="71"/>
      <c r="R27" s="71"/>
      <c r="S27" s="71"/>
      <c r="T27" s="71"/>
      <c r="U27" s="71"/>
      <c r="V27" s="71"/>
    </row>
    <row r="28" spans="1:22" x14ac:dyDescent="0.25">
      <c r="A28" s="71" t="s">
        <v>34</v>
      </c>
      <c r="B28" s="71" t="s">
        <v>599</v>
      </c>
      <c r="C28" s="71">
        <v>0.1</v>
      </c>
      <c r="D28" s="71">
        <v>0</v>
      </c>
      <c r="E28" s="71">
        <v>0</v>
      </c>
      <c r="F28" s="71">
        <v>0</v>
      </c>
      <c r="G28" s="71">
        <v>0</v>
      </c>
      <c r="H28" s="71">
        <v>0.9</v>
      </c>
      <c r="I28" s="71">
        <v>0</v>
      </c>
      <c r="J28" s="71">
        <v>0</v>
      </c>
      <c r="K28" s="71">
        <v>0</v>
      </c>
      <c r="L28" s="71">
        <v>0</v>
      </c>
      <c r="M28" s="71">
        <v>0</v>
      </c>
      <c r="N28" s="71"/>
      <c r="O28" s="71"/>
      <c r="P28" s="71"/>
      <c r="Q28" s="71"/>
      <c r="R28" s="71"/>
      <c r="S28" s="71"/>
      <c r="T28" s="71"/>
      <c r="U28" s="71"/>
      <c r="V28" s="71"/>
    </row>
    <row r="29" spans="1:22" x14ac:dyDescent="0.25">
      <c r="A29" s="71" t="s">
        <v>499</v>
      </c>
      <c r="B29" s="71" t="s">
        <v>600</v>
      </c>
      <c r="C29" s="71">
        <v>0.1</v>
      </c>
      <c r="D29" s="71">
        <v>0</v>
      </c>
      <c r="E29" s="71">
        <v>0</v>
      </c>
      <c r="F29" s="71">
        <v>0</v>
      </c>
      <c r="G29" s="71">
        <v>0</v>
      </c>
      <c r="H29" s="71">
        <v>0.9</v>
      </c>
      <c r="I29" s="71">
        <v>0</v>
      </c>
      <c r="J29" s="71">
        <v>0</v>
      </c>
      <c r="K29" s="71">
        <v>0</v>
      </c>
      <c r="L29" s="71">
        <v>0</v>
      </c>
      <c r="M29" s="71">
        <v>0</v>
      </c>
      <c r="N29" s="71"/>
      <c r="O29" s="71"/>
      <c r="P29" s="71"/>
      <c r="Q29" s="71"/>
      <c r="R29" s="71"/>
      <c r="S29" s="71"/>
      <c r="T29" s="71"/>
      <c r="U29" s="71"/>
      <c r="V29" s="71"/>
    </row>
    <row r="30" spans="1:22" x14ac:dyDescent="0.25">
      <c r="A30" s="71" t="s">
        <v>35</v>
      </c>
      <c r="B30" s="71" t="s">
        <v>601</v>
      </c>
      <c r="C30" s="71">
        <v>0.1</v>
      </c>
      <c r="D30" s="71">
        <v>0</v>
      </c>
      <c r="E30" s="71">
        <v>17.925699999999999</v>
      </c>
      <c r="F30" s="71">
        <v>1.7926</v>
      </c>
      <c r="G30" s="71">
        <v>0</v>
      </c>
      <c r="H30" s="71">
        <v>0.9</v>
      </c>
      <c r="I30" s="71">
        <v>0</v>
      </c>
      <c r="J30" s="71">
        <v>17.925799999999999</v>
      </c>
      <c r="K30" s="71">
        <v>16.133199999999999</v>
      </c>
      <c r="L30" s="71">
        <v>0</v>
      </c>
      <c r="M30" s="71">
        <v>0</v>
      </c>
      <c r="N30" s="71"/>
      <c r="O30" s="71"/>
      <c r="P30" s="71"/>
      <c r="Q30" s="71"/>
      <c r="R30" s="71"/>
      <c r="S30" s="71"/>
      <c r="T30" s="71"/>
      <c r="U30" s="71"/>
      <c r="V30" s="71"/>
    </row>
    <row r="31" spans="1:22" x14ac:dyDescent="0.25">
      <c r="A31" s="71" t="s">
        <v>36</v>
      </c>
      <c r="B31" s="71" t="s">
        <v>602</v>
      </c>
      <c r="C31" s="71">
        <v>0.1</v>
      </c>
      <c r="D31" s="71">
        <v>0</v>
      </c>
      <c r="E31" s="71">
        <v>0</v>
      </c>
      <c r="F31" s="71">
        <v>0</v>
      </c>
      <c r="G31" s="71">
        <v>0</v>
      </c>
      <c r="H31" s="71">
        <v>0.9</v>
      </c>
      <c r="I31" s="71">
        <v>0</v>
      </c>
      <c r="J31" s="71">
        <v>0</v>
      </c>
      <c r="K31" s="71">
        <v>0</v>
      </c>
      <c r="L31" s="71">
        <v>0</v>
      </c>
      <c r="M31" s="71">
        <v>0</v>
      </c>
      <c r="N31" s="71"/>
      <c r="O31" s="71"/>
      <c r="P31" s="71"/>
      <c r="Q31" s="71"/>
      <c r="R31" s="71"/>
      <c r="S31" s="71"/>
      <c r="T31" s="71"/>
      <c r="U31" s="71"/>
      <c r="V31" s="71"/>
    </row>
    <row r="32" spans="1:22" x14ac:dyDescent="0.25">
      <c r="A32" s="71" t="s">
        <v>37</v>
      </c>
      <c r="B32" s="71" t="s">
        <v>603</v>
      </c>
      <c r="C32" s="71">
        <v>0.1</v>
      </c>
      <c r="D32" s="71">
        <v>0</v>
      </c>
      <c r="E32" s="71">
        <v>31.0105</v>
      </c>
      <c r="F32" s="71">
        <v>3.101</v>
      </c>
      <c r="G32" s="71">
        <v>0</v>
      </c>
      <c r="H32" s="71">
        <v>0.9</v>
      </c>
      <c r="I32" s="71">
        <v>0</v>
      </c>
      <c r="J32" s="71">
        <v>31.0105</v>
      </c>
      <c r="K32" s="71">
        <v>27.909400000000002</v>
      </c>
      <c r="L32" s="71">
        <v>0</v>
      </c>
      <c r="M32" s="71">
        <v>0</v>
      </c>
      <c r="N32" s="71"/>
      <c r="O32" s="71"/>
      <c r="P32" s="71"/>
      <c r="Q32" s="71"/>
      <c r="R32" s="71"/>
      <c r="S32" s="71"/>
      <c r="T32" s="71"/>
      <c r="U32" s="71"/>
      <c r="V32" s="71"/>
    </row>
    <row r="33" spans="1:22" x14ac:dyDescent="0.25">
      <c r="A33" s="71" t="s">
        <v>38</v>
      </c>
      <c r="B33" s="71" t="s">
        <v>604</v>
      </c>
      <c r="C33" s="71">
        <v>0.1</v>
      </c>
      <c r="D33" s="71">
        <v>0</v>
      </c>
      <c r="E33" s="71">
        <v>25.059799999999999</v>
      </c>
      <c r="F33" s="71">
        <v>2.5059999999999998</v>
      </c>
      <c r="G33" s="71">
        <v>0</v>
      </c>
      <c r="H33" s="71">
        <v>0.9</v>
      </c>
      <c r="I33" s="71">
        <v>0</v>
      </c>
      <c r="J33" s="71">
        <v>25.059899999999999</v>
      </c>
      <c r="K33" s="71">
        <v>22.553899999999999</v>
      </c>
      <c r="L33" s="71">
        <v>0</v>
      </c>
      <c r="M33" s="71">
        <v>0</v>
      </c>
      <c r="N33" s="71"/>
      <c r="O33" s="71"/>
      <c r="P33" s="71"/>
      <c r="Q33" s="71"/>
      <c r="R33" s="71"/>
      <c r="S33" s="71"/>
      <c r="T33" s="71"/>
      <c r="U33" s="71"/>
      <c r="V33" s="71"/>
    </row>
    <row r="34" spans="1:22" x14ac:dyDescent="0.25">
      <c r="A34" s="71" t="s">
        <v>39</v>
      </c>
      <c r="B34" s="71" t="s">
        <v>605</v>
      </c>
      <c r="C34" s="71">
        <v>0.1</v>
      </c>
      <c r="D34" s="71">
        <v>0</v>
      </c>
      <c r="E34" s="71">
        <v>7.2615999999999996</v>
      </c>
      <c r="F34" s="71">
        <v>0.72619999999999996</v>
      </c>
      <c r="G34" s="71">
        <v>0</v>
      </c>
      <c r="H34" s="71">
        <v>0.9</v>
      </c>
      <c r="I34" s="71">
        <v>0</v>
      </c>
      <c r="J34" s="71">
        <v>7.2617000000000003</v>
      </c>
      <c r="K34" s="71">
        <v>6.5354999999999999</v>
      </c>
      <c r="L34" s="71">
        <v>0</v>
      </c>
      <c r="M34" s="71">
        <v>0</v>
      </c>
      <c r="N34" s="71"/>
      <c r="O34" s="71"/>
      <c r="P34" s="71"/>
      <c r="Q34" s="71"/>
      <c r="R34" s="71"/>
      <c r="S34" s="71"/>
      <c r="T34" s="71"/>
      <c r="U34" s="71"/>
      <c r="V34" s="71"/>
    </row>
    <row r="35" spans="1:22" x14ac:dyDescent="0.25">
      <c r="A35" s="71" t="s">
        <v>40</v>
      </c>
      <c r="B35" s="71" t="s">
        <v>606</v>
      </c>
      <c r="C35" s="71">
        <v>0.1</v>
      </c>
      <c r="D35" s="71">
        <v>0</v>
      </c>
      <c r="E35" s="71">
        <v>7.1551999999999998</v>
      </c>
      <c r="F35" s="71">
        <v>0.71550000000000002</v>
      </c>
      <c r="G35" s="71">
        <v>0</v>
      </c>
      <c r="H35" s="71">
        <v>0.9</v>
      </c>
      <c r="I35" s="71">
        <v>0</v>
      </c>
      <c r="J35" s="71">
        <v>7.1551</v>
      </c>
      <c r="K35" s="71">
        <v>6.4396000000000004</v>
      </c>
      <c r="L35" s="71">
        <v>0</v>
      </c>
      <c r="M35" s="71">
        <v>0</v>
      </c>
      <c r="N35" s="71"/>
      <c r="O35" s="71"/>
      <c r="P35" s="71"/>
      <c r="Q35" s="71"/>
      <c r="R35" s="71"/>
      <c r="S35" s="71"/>
      <c r="T35" s="71"/>
      <c r="U35" s="71"/>
      <c r="V35" s="71"/>
    </row>
    <row r="36" spans="1:22" x14ac:dyDescent="0.25">
      <c r="A36" s="71" t="s">
        <v>41</v>
      </c>
      <c r="B36" s="71" t="s">
        <v>607</v>
      </c>
      <c r="C36" s="71">
        <v>0.1</v>
      </c>
      <c r="D36" s="71">
        <v>0</v>
      </c>
      <c r="E36" s="71">
        <v>0</v>
      </c>
      <c r="F36" s="71">
        <v>0</v>
      </c>
      <c r="G36" s="71">
        <v>0</v>
      </c>
      <c r="H36" s="71">
        <v>0.9</v>
      </c>
      <c r="I36" s="71">
        <v>0</v>
      </c>
      <c r="J36" s="71">
        <v>0</v>
      </c>
      <c r="K36" s="71">
        <v>0</v>
      </c>
      <c r="L36" s="71">
        <v>0</v>
      </c>
      <c r="M36" s="71">
        <v>0</v>
      </c>
      <c r="N36" s="71"/>
      <c r="O36" s="71"/>
      <c r="P36" s="71"/>
      <c r="Q36" s="71"/>
      <c r="R36" s="71"/>
      <c r="S36" s="71"/>
      <c r="T36" s="71"/>
      <c r="U36" s="71"/>
      <c r="V36" s="71"/>
    </row>
    <row r="37" spans="1:22" x14ac:dyDescent="0.25">
      <c r="A37" s="71" t="s">
        <v>42</v>
      </c>
      <c r="B37" s="71" t="s">
        <v>608</v>
      </c>
      <c r="C37" s="71">
        <v>0.1</v>
      </c>
      <c r="D37" s="71">
        <v>0</v>
      </c>
      <c r="E37" s="71">
        <v>16.5</v>
      </c>
      <c r="F37" s="71">
        <v>1.65</v>
      </c>
      <c r="G37" s="71">
        <v>0</v>
      </c>
      <c r="H37" s="71">
        <v>0.9</v>
      </c>
      <c r="I37" s="71">
        <v>0</v>
      </c>
      <c r="J37" s="71">
        <v>16.5</v>
      </c>
      <c r="K37" s="71">
        <v>14.85</v>
      </c>
      <c r="L37" s="71">
        <v>0</v>
      </c>
      <c r="M37" s="71">
        <v>0</v>
      </c>
      <c r="N37" s="71"/>
      <c r="O37" s="71"/>
      <c r="P37" s="71"/>
      <c r="Q37" s="71"/>
      <c r="R37" s="71"/>
      <c r="S37" s="71"/>
      <c r="T37" s="71"/>
      <c r="U37" s="71"/>
      <c r="V37" s="71"/>
    </row>
    <row r="38" spans="1:22" x14ac:dyDescent="0.25">
      <c r="A38" s="71" t="s">
        <v>43</v>
      </c>
      <c r="B38" s="71" t="s">
        <v>609</v>
      </c>
      <c r="C38" s="71">
        <v>0.1</v>
      </c>
      <c r="D38" s="71">
        <v>0</v>
      </c>
      <c r="E38" s="71">
        <v>71.972999999999999</v>
      </c>
      <c r="F38" s="71">
        <v>7.1973000000000003</v>
      </c>
      <c r="G38" s="71">
        <v>0</v>
      </c>
      <c r="H38" s="71">
        <v>0.9</v>
      </c>
      <c r="I38" s="71">
        <v>0</v>
      </c>
      <c r="J38" s="71">
        <v>71.972899999999996</v>
      </c>
      <c r="K38" s="71">
        <v>64.775599999999997</v>
      </c>
      <c r="L38" s="71">
        <v>0</v>
      </c>
      <c r="M38" s="71">
        <v>0</v>
      </c>
      <c r="N38" s="71"/>
      <c r="O38" s="71"/>
      <c r="P38" s="71"/>
      <c r="Q38" s="71"/>
      <c r="R38" s="71"/>
      <c r="S38" s="71"/>
      <c r="T38" s="71"/>
      <c r="U38" s="71"/>
      <c r="V38" s="71"/>
    </row>
    <row r="39" spans="1:22" x14ac:dyDescent="0.25">
      <c r="A39" s="71" t="s">
        <v>44</v>
      </c>
      <c r="B39" s="71" t="s">
        <v>610</v>
      </c>
      <c r="C39" s="71">
        <v>0.1</v>
      </c>
      <c r="D39" s="71">
        <v>0</v>
      </c>
      <c r="E39" s="71">
        <v>49.253599999999999</v>
      </c>
      <c r="F39" s="71">
        <v>4.9253999999999998</v>
      </c>
      <c r="G39" s="71">
        <v>0</v>
      </c>
      <c r="H39" s="71">
        <v>0.9</v>
      </c>
      <c r="I39" s="71">
        <v>0</v>
      </c>
      <c r="J39" s="71">
        <v>49.253599999999999</v>
      </c>
      <c r="K39" s="71">
        <v>44.328200000000002</v>
      </c>
      <c r="L39" s="71">
        <v>0</v>
      </c>
      <c r="M39" s="71">
        <v>0</v>
      </c>
      <c r="N39" s="71"/>
      <c r="O39" s="71"/>
      <c r="P39" s="71"/>
      <c r="Q39" s="71"/>
      <c r="R39" s="71"/>
      <c r="S39" s="71"/>
      <c r="T39" s="71"/>
      <c r="U39" s="71"/>
      <c r="V39" s="71"/>
    </row>
    <row r="40" spans="1:22" x14ac:dyDescent="0.25">
      <c r="A40" s="71" t="s">
        <v>45</v>
      </c>
      <c r="B40" s="71" t="s">
        <v>611</v>
      </c>
      <c r="C40" s="71">
        <v>0.1</v>
      </c>
      <c r="D40" s="71">
        <v>0</v>
      </c>
      <c r="E40" s="71">
        <v>16.1861</v>
      </c>
      <c r="F40" s="71">
        <v>1.6186</v>
      </c>
      <c r="G40" s="71">
        <v>0</v>
      </c>
      <c r="H40" s="71">
        <v>0.9</v>
      </c>
      <c r="I40" s="71">
        <v>0</v>
      </c>
      <c r="J40" s="71">
        <v>16.186299999999999</v>
      </c>
      <c r="K40" s="71">
        <v>14.5677</v>
      </c>
      <c r="L40" s="71">
        <v>0</v>
      </c>
      <c r="M40" s="71">
        <v>0</v>
      </c>
      <c r="N40" s="71"/>
      <c r="O40" s="71"/>
      <c r="P40" s="71"/>
      <c r="Q40" s="71"/>
      <c r="R40" s="71"/>
      <c r="S40" s="71"/>
      <c r="T40" s="71"/>
      <c r="U40" s="71"/>
      <c r="V40" s="71"/>
    </row>
    <row r="41" spans="1:22" x14ac:dyDescent="0.25">
      <c r="A41" s="71" t="s">
        <v>46</v>
      </c>
      <c r="B41" s="71" t="s">
        <v>612</v>
      </c>
      <c r="C41" s="71">
        <v>0.1</v>
      </c>
      <c r="D41" s="71">
        <v>0</v>
      </c>
      <c r="E41" s="71">
        <v>37.513500000000001</v>
      </c>
      <c r="F41" s="71">
        <v>3.7513999999999998</v>
      </c>
      <c r="G41" s="71">
        <v>0</v>
      </c>
      <c r="H41" s="71">
        <v>0.9</v>
      </c>
      <c r="I41" s="71">
        <v>0</v>
      </c>
      <c r="J41" s="71">
        <v>37.513500000000001</v>
      </c>
      <c r="K41" s="71">
        <v>33.7622</v>
      </c>
      <c r="L41" s="71">
        <v>0</v>
      </c>
      <c r="M41" s="71">
        <v>0</v>
      </c>
      <c r="N41" s="71"/>
      <c r="O41" s="71"/>
      <c r="P41" s="71"/>
      <c r="Q41" s="71"/>
      <c r="R41" s="71"/>
      <c r="S41" s="71"/>
      <c r="T41" s="71"/>
      <c r="U41" s="71"/>
      <c r="V41" s="71"/>
    </row>
    <row r="42" spans="1:22" x14ac:dyDescent="0.25">
      <c r="A42" s="71" t="s">
        <v>47</v>
      </c>
      <c r="B42" s="71" t="s">
        <v>613</v>
      </c>
      <c r="C42" s="71">
        <v>0.1</v>
      </c>
      <c r="D42" s="71">
        <v>0</v>
      </c>
      <c r="E42" s="71">
        <v>20.089700000000001</v>
      </c>
      <c r="F42" s="71">
        <v>2.0089999999999999</v>
      </c>
      <c r="G42" s="71">
        <v>0</v>
      </c>
      <c r="H42" s="71">
        <v>0.9</v>
      </c>
      <c r="I42" s="71">
        <v>0</v>
      </c>
      <c r="J42" s="71">
        <v>20.0898</v>
      </c>
      <c r="K42" s="71">
        <v>18.0808</v>
      </c>
      <c r="L42" s="71">
        <v>0</v>
      </c>
      <c r="M42" s="71">
        <v>0</v>
      </c>
      <c r="N42" s="71"/>
      <c r="O42" s="71"/>
      <c r="P42" s="71"/>
      <c r="Q42" s="71"/>
      <c r="R42" s="71"/>
      <c r="S42" s="71"/>
      <c r="T42" s="71"/>
      <c r="U42" s="71"/>
      <c r="V42" s="71"/>
    </row>
    <row r="43" spans="1:22" x14ac:dyDescent="0.25">
      <c r="A43" s="71" t="s">
        <v>48</v>
      </c>
      <c r="B43" s="71" t="s">
        <v>614</v>
      </c>
      <c r="C43" s="71">
        <v>0.1</v>
      </c>
      <c r="D43" s="71">
        <v>0</v>
      </c>
      <c r="E43" s="71">
        <v>790.98350000000005</v>
      </c>
      <c r="F43" s="71">
        <v>79.098399999999998</v>
      </c>
      <c r="G43" s="71">
        <v>0</v>
      </c>
      <c r="H43" s="71">
        <v>0.9</v>
      </c>
      <c r="I43" s="71">
        <v>0</v>
      </c>
      <c r="J43" s="71">
        <v>790.98400000000004</v>
      </c>
      <c r="K43" s="71">
        <v>711.88559999999995</v>
      </c>
      <c r="L43" s="71">
        <v>0</v>
      </c>
      <c r="M43" s="71">
        <v>0</v>
      </c>
      <c r="N43" s="71"/>
      <c r="O43" s="71"/>
      <c r="P43" s="71"/>
      <c r="Q43" s="71"/>
      <c r="R43" s="71"/>
      <c r="S43" s="71"/>
      <c r="T43" s="71"/>
      <c r="U43" s="71"/>
      <c r="V43" s="71"/>
    </row>
    <row r="44" spans="1:22" x14ac:dyDescent="0.25">
      <c r="A44" s="71" t="s">
        <v>49</v>
      </c>
      <c r="B44" s="71" t="s">
        <v>1248</v>
      </c>
      <c r="C44" s="71">
        <v>0.1</v>
      </c>
      <c r="D44" s="71">
        <v>0</v>
      </c>
      <c r="E44" s="71">
        <v>9.2430000000000003</v>
      </c>
      <c r="F44" s="71">
        <v>0.92430000000000001</v>
      </c>
      <c r="G44" s="71">
        <v>0</v>
      </c>
      <c r="H44" s="71">
        <v>0.9</v>
      </c>
      <c r="I44" s="71">
        <v>0</v>
      </c>
      <c r="J44" s="71">
        <v>9.2432999999999996</v>
      </c>
      <c r="K44" s="71">
        <v>8.3190000000000008</v>
      </c>
      <c r="L44" s="71">
        <v>0</v>
      </c>
      <c r="M44" s="71">
        <v>0</v>
      </c>
      <c r="N44" s="71"/>
      <c r="O44" s="71"/>
      <c r="P44" s="71"/>
      <c r="Q44" s="71"/>
      <c r="R44" s="71"/>
      <c r="S44" s="71"/>
      <c r="T44" s="71"/>
      <c r="U44" s="71"/>
      <c r="V44" s="71"/>
    </row>
    <row r="45" spans="1:22" x14ac:dyDescent="0.25">
      <c r="A45" s="71" t="s">
        <v>50</v>
      </c>
      <c r="B45" s="71" t="s">
        <v>616</v>
      </c>
      <c r="C45" s="71">
        <v>0.1</v>
      </c>
      <c r="D45" s="71">
        <v>0</v>
      </c>
      <c r="E45" s="71">
        <v>27.760999999999999</v>
      </c>
      <c r="F45" s="71">
        <v>2.7761</v>
      </c>
      <c r="G45" s="71">
        <v>0</v>
      </c>
      <c r="H45" s="71">
        <v>0.9</v>
      </c>
      <c r="I45" s="71">
        <v>0</v>
      </c>
      <c r="J45" s="71">
        <v>27.761099999999999</v>
      </c>
      <c r="K45" s="71">
        <v>24.984999999999999</v>
      </c>
      <c r="L45" s="71">
        <v>0</v>
      </c>
      <c r="M45" s="71">
        <v>0</v>
      </c>
      <c r="N45" s="71"/>
      <c r="O45" s="71"/>
      <c r="P45" s="71"/>
      <c r="Q45" s="71"/>
      <c r="R45" s="71"/>
      <c r="S45" s="71"/>
      <c r="T45" s="71"/>
      <c r="U45" s="71"/>
      <c r="V45" s="71"/>
    </row>
    <row r="46" spans="1:22" x14ac:dyDescent="0.25">
      <c r="A46" s="71" t="s">
        <v>51</v>
      </c>
      <c r="B46" s="71" t="s">
        <v>617</v>
      </c>
      <c r="C46" s="71">
        <v>0.1</v>
      </c>
      <c r="D46" s="71">
        <v>0</v>
      </c>
      <c r="E46" s="71">
        <v>0</v>
      </c>
      <c r="F46" s="71">
        <v>0</v>
      </c>
      <c r="G46" s="71">
        <v>0</v>
      </c>
      <c r="H46" s="71">
        <v>0.9</v>
      </c>
      <c r="I46" s="71">
        <v>0</v>
      </c>
      <c r="J46" s="71">
        <v>0</v>
      </c>
      <c r="K46" s="71">
        <v>0</v>
      </c>
      <c r="L46" s="71">
        <v>0</v>
      </c>
      <c r="M46" s="71">
        <v>0</v>
      </c>
      <c r="N46" s="71"/>
      <c r="O46" s="71"/>
      <c r="P46" s="71"/>
      <c r="Q46" s="71"/>
      <c r="R46" s="71"/>
      <c r="S46" s="71"/>
      <c r="T46" s="71"/>
      <c r="U46" s="71"/>
      <c r="V46" s="71"/>
    </row>
    <row r="47" spans="1:22" x14ac:dyDescent="0.25">
      <c r="A47" s="71" t="s">
        <v>52</v>
      </c>
      <c r="B47" s="71" t="s">
        <v>618</v>
      </c>
      <c r="C47" s="71">
        <v>0.1</v>
      </c>
      <c r="D47" s="71">
        <v>0</v>
      </c>
      <c r="E47" s="71">
        <v>378.05829999999997</v>
      </c>
      <c r="F47" s="71">
        <v>37.805799999999998</v>
      </c>
      <c r="G47" s="71">
        <v>0</v>
      </c>
      <c r="H47" s="71">
        <v>0.9</v>
      </c>
      <c r="I47" s="71">
        <v>0</v>
      </c>
      <c r="J47" s="71">
        <v>378.05919999999998</v>
      </c>
      <c r="K47" s="71">
        <v>340.25330000000002</v>
      </c>
      <c r="L47" s="71">
        <v>0</v>
      </c>
      <c r="M47" s="71">
        <v>0</v>
      </c>
      <c r="N47" s="71"/>
      <c r="O47" s="71"/>
      <c r="P47" s="71"/>
      <c r="Q47" s="71"/>
      <c r="R47" s="71"/>
      <c r="S47" s="71"/>
      <c r="T47" s="71"/>
      <c r="U47" s="71"/>
      <c r="V47" s="71"/>
    </row>
    <row r="48" spans="1:22" x14ac:dyDescent="0.25">
      <c r="A48" s="71" t="s">
        <v>53</v>
      </c>
      <c r="B48" s="71" t="s">
        <v>619</v>
      </c>
      <c r="C48" s="71">
        <v>0.1</v>
      </c>
      <c r="D48" s="71">
        <v>0</v>
      </c>
      <c r="E48" s="71">
        <v>0</v>
      </c>
      <c r="F48" s="71">
        <v>0</v>
      </c>
      <c r="G48" s="71">
        <v>0</v>
      </c>
      <c r="H48" s="71">
        <v>0.9</v>
      </c>
      <c r="I48" s="71">
        <v>0</v>
      </c>
      <c r="J48" s="71">
        <v>0</v>
      </c>
      <c r="K48" s="71">
        <v>0</v>
      </c>
      <c r="L48" s="71">
        <v>0</v>
      </c>
      <c r="M48" s="71">
        <v>0</v>
      </c>
      <c r="N48" s="71"/>
      <c r="O48" s="71"/>
      <c r="P48" s="71"/>
      <c r="Q48" s="71"/>
      <c r="R48" s="71"/>
      <c r="S48" s="71"/>
      <c r="T48" s="71"/>
      <c r="U48" s="71"/>
      <c r="V48" s="71"/>
    </row>
    <row r="49" spans="1:22" x14ac:dyDescent="0.25">
      <c r="A49" s="71" t="s">
        <v>54</v>
      </c>
      <c r="B49" s="71" t="s">
        <v>620</v>
      </c>
      <c r="C49" s="71">
        <v>0.1</v>
      </c>
      <c r="D49" s="71">
        <v>0</v>
      </c>
      <c r="E49" s="71">
        <v>108.6361</v>
      </c>
      <c r="F49" s="71">
        <v>10.8636</v>
      </c>
      <c r="G49" s="71">
        <v>0</v>
      </c>
      <c r="H49" s="71">
        <v>0.9</v>
      </c>
      <c r="I49" s="71">
        <v>0</v>
      </c>
      <c r="J49" s="71">
        <v>108.63630000000001</v>
      </c>
      <c r="K49" s="71">
        <v>97.7727</v>
      </c>
      <c r="L49" s="71">
        <v>0</v>
      </c>
      <c r="M49" s="71">
        <v>0</v>
      </c>
      <c r="N49" s="71"/>
      <c r="O49" s="71"/>
      <c r="P49" s="71"/>
      <c r="Q49" s="71"/>
      <c r="R49" s="71"/>
      <c r="S49" s="71"/>
      <c r="T49" s="71"/>
      <c r="U49" s="71"/>
      <c r="V49" s="71"/>
    </row>
    <row r="50" spans="1:22" x14ac:dyDescent="0.25">
      <c r="A50" s="71" t="s">
        <v>55</v>
      </c>
      <c r="B50" s="71" t="s">
        <v>621</v>
      </c>
      <c r="C50" s="71">
        <v>0.1</v>
      </c>
      <c r="D50" s="71">
        <v>0</v>
      </c>
      <c r="E50" s="71">
        <v>19.900500000000001</v>
      </c>
      <c r="F50" s="71">
        <v>1.99</v>
      </c>
      <c r="G50" s="71">
        <v>0</v>
      </c>
      <c r="H50" s="71">
        <v>0.9</v>
      </c>
      <c r="I50" s="71">
        <v>0</v>
      </c>
      <c r="J50" s="71">
        <v>19.900500000000001</v>
      </c>
      <c r="K50" s="71">
        <v>17.910399999999999</v>
      </c>
      <c r="L50" s="71">
        <v>0</v>
      </c>
      <c r="M50" s="71">
        <v>0</v>
      </c>
      <c r="N50" s="71"/>
      <c r="O50" s="71"/>
      <c r="P50" s="71"/>
      <c r="Q50" s="71"/>
      <c r="R50" s="71"/>
      <c r="S50" s="71"/>
      <c r="T50" s="71"/>
      <c r="U50" s="71"/>
      <c r="V50" s="71"/>
    </row>
    <row r="51" spans="1:22" x14ac:dyDescent="0.25">
      <c r="A51" s="71" t="s">
        <v>56</v>
      </c>
      <c r="B51" s="71" t="s">
        <v>622</v>
      </c>
      <c r="C51" s="71">
        <v>0.1</v>
      </c>
      <c r="D51" s="71">
        <v>0</v>
      </c>
      <c r="E51" s="71">
        <v>0</v>
      </c>
      <c r="F51" s="71">
        <v>0</v>
      </c>
      <c r="G51" s="71">
        <v>0</v>
      </c>
      <c r="H51" s="71">
        <v>0.9</v>
      </c>
      <c r="I51" s="71">
        <v>0</v>
      </c>
      <c r="J51" s="71">
        <v>0</v>
      </c>
      <c r="K51" s="71">
        <v>0</v>
      </c>
      <c r="L51" s="71">
        <v>0</v>
      </c>
      <c r="M51" s="71">
        <v>0</v>
      </c>
      <c r="N51" s="71"/>
      <c r="O51" s="71"/>
      <c r="P51" s="71"/>
      <c r="Q51" s="71"/>
      <c r="R51" s="71"/>
      <c r="S51" s="71"/>
      <c r="T51" s="71"/>
      <c r="U51" s="71"/>
      <c r="V51" s="71"/>
    </row>
    <row r="52" spans="1:22" x14ac:dyDescent="0.25">
      <c r="A52" s="71" t="s">
        <v>57</v>
      </c>
      <c r="B52" s="71" t="s">
        <v>623</v>
      </c>
      <c r="C52" s="71">
        <v>0.1</v>
      </c>
      <c r="D52" s="71">
        <v>0</v>
      </c>
      <c r="E52" s="71">
        <v>25.302499999999998</v>
      </c>
      <c r="F52" s="71">
        <v>2.5301999999999998</v>
      </c>
      <c r="G52" s="71">
        <v>0</v>
      </c>
      <c r="H52" s="71">
        <v>0.9</v>
      </c>
      <c r="I52" s="71">
        <v>0</v>
      </c>
      <c r="J52" s="71">
        <v>25.302399999999999</v>
      </c>
      <c r="K52" s="71">
        <v>22.772200000000002</v>
      </c>
      <c r="L52" s="71">
        <v>0</v>
      </c>
      <c r="M52" s="71">
        <v>0</v>
      </c>
      <c r="N52" s="71"/>
      <c r="O52" s="71"/>
      <c r="P52" s="71"/>
      <c r="Q52" s="71"/>
      <c r="R52" s="71"/>
      <c r="S52" s="71"/>
      <c r="T52" s="71"/>
      <c r="U52" s="71"/>
      <c r="V52" s="71"/>
    </row>
    <row r="53" spans="1:22" x14ac:dyDescent="0.25">
      <c r="A53" s="71" t="s">
        <v>500</v>
      </c>
      <c r="B53" s="71" t="s">
        <v>624</v>
      </c>
      <c r="C53" s="71">
        <v>0.1</v>
      </c>
      <c r="D53" s="71">
        <v>0</v>
      </c>
      <c r="E53" s="71">
        <v>0</v>
      </c>
      <c r="F53" s="71">
        <v>0</v>
      </c>
      <c r="G53" s="71">
        <v>0</v>
      </c>
      <c r="H53" s="71">
        <v>0.9</v>
      </c>
      <c r="I53" s="71">
        <v>0</v>
      </c>
      <c r="J53" s="71">
        <v>0</v>
      </c>
      <c r="K53" s="71">
        <v>0</v>
      </c>
      <c r="L53" s="71">
        <v>0</v>
      </c>
      <c r="M53" s="71">
        <v>0</v>
      </c>
      <c r="N53" s="71"/>
      <c r="O53" s="71"/>
      <c r="P53" s="71"/>
      <c r="Q53" s="71"/>
      <c r="R53" s="71"/>
      <c r="S53" s="71"/>
      <c r="T53" s="71"/>
      <c r="U53" s="71"/>
      <c r="V53" s="71"/>
    </row>
    <row r="54" spans="1:22" x14ac:dyDescent="0.25">
      <c r="A54" s="71" t="s">
        <v>501</v>
      </c>
      <c r="B54" s="71" t="s">
        <v>625</v>
      </c>
      <c r="C54" s="71">
        <v>0.1</v>
      </c>
      <c r="D54" s="71">
        <v>0</v>
      </c>
      <c r="E54" s="71">
        <v>0</v>
      </c>
      <c r="F54" s="71">
        <v>0</v>
      </c>
      <c r="G54" s="71">
        <v>0</v>
      </c>
      <c r="H54" s="71">
        <v>0.9</v>
      </c>
      <c r="I54" s="71">
        <v>0</v>
      </c>
      <c r="J54" s="71">
        <v>0</v>
      </c>
      <c r="K54" s="71">
        <v>0</v>
      </c>
      <c r="L54" s="71">
        <v>0</v>
      </c>
      <c r="M54" s="71">
        <v>0</v>
      </c>
      <c r="N54" s="71"/>
      <c r="O54" s="71"/>
      <c r="P54" s="71"/>
      <c r="Q54" s="71"/>
      <c r="R54" s="71"/>
      <c r="S54" s="71"/>
      <c r="T54" s="71"/>
      <c r="U54" s="71"/>
      <c r="V54" s="71"/>
    </row>
    <row r="55" spans="1:22" x14ac:dyDescent="0.25">
      <c r="A55" s="71" t="s">
        <v>58</v>
      </c>
      <c r="B55" s="71" t="s">
        <v>626</v>
      </c>
      <c r="C55" s="71">
        <v>0.1</v>
      </c>
      <c r="D55" s="71">
        <v>0</v>
      </c>
      <c r="E55" s="71">
        <v>13.570600000000001</v>
      </c>
      <c r="F55" s="71">
        <v>1.3571</v>
      </c>
      <c r="G55" s="71">
        <v>0</v>
      </c>
      <c r="H55" s="71">
        <v>0.9</v>
      </c>
      <c r="I55" s="71">
        <v>0</v>
      </c>
      <c r="J55" s="71">
        <v>13.5707</v>
      </c>
      <c r="K55" s="71">
        <v>12.2136</v>
      </c>
      <c r="L55" s="71">
        <v>0</v>
      </c>
      <c r="M55" s="71">
        <v>0</v>
      </c>
      <c r="N55" s="71"/>
      <c r="O55" s="71"/>
      <c r="P55" s="71"/>
      <c r="Q55" s="71"/>
      <c r="R55" s="71"/>
      <c r="S55" s="71"/>
      <c r="T55" s="71"/>
      <c r="U55" s="71"/>
      <c r="V55" s="71"/>
    </row>
    <row r="56" spans="1:22" x14ac:dyDescent="0.25">
      <c r="A56" s="71" t="s">
        <v>502</v>
      </c>
      <c r="B56" s="71" t="s">
        <v>627</v>
      </c>
      <c r="C56" s="71">
        <v>0.1</v>
      </c>
      <c r="D56" s="71">
        <v>0</v>
      </c>
      <c r="E56" s="71">
        <v>0</v>
      </c>
      <c r="F56" s="71">
        <v>0</v>
      </c>
      <c r="G56" s="71">
        <v>0</v>
      </c>
      <c r="H56" s="71">
        <v>0.9</v>
      </c>
      <c r="I56" s="71">
        <v>0</v>
      </c>
      <c r="J56" s="71">
        <v>0</v>
      </c>
      <c r="K56" s="71">
        <v>0</v>
      </c>
      <c r="L56" s="71">
        <v>0</v>
      </c>
      <c r="M56" s="71">
        <v>0</v>
      </c>
      <c r="N56" s="71"/>
      <c r="O56" s="71"/>
      <c r="P56" s="71"/>
      <c r="Q56" s="71"/>
      <c r="R56" s="71"/>
      <c r="S56" s="71"/>
      <c r="T56" s="71"/>
      <c r="U56" s="71"/>
      <c r="V56" s="71"/>
    </row>
    <row r="57" spans="1:22" x14ac:dyDescent="0.25">
      <c r="A57" s="71" t="s">
        <v>59</v>
      </c>
      <c r="B57" s="71" t="s">
        <v>628</v>
      </c>
      <c r="C57" s="71">
        <v>0.1</v>
      </c>
      <c r="D57" s="71">
        <v>0</v>
      </c>
      <c r="E57" s="71">
        <v>0.122</v>
      </c>
      <c r="F57" s="71">
        <v>1.2200000000000001E-2</v>
      </c>
      <c r="G57" s="71">
        <v>0</v>
      </c>
      <c r="H57" s="71">
        <v>0.9</v>
      </c>
      <c r="I57" s="71">
        <v>0</v>
      </c>
      <c r="J57" s="71">
        <v>0.122</v>
      </c>
      <c r="K57" s="71">
        <v>0.10979999999999999</v>
      </c>
      <c r="L57" s="71">
        <v>0</v>
      </c>
      <c r="M57" s="71">
        <v>0</v>
      </c>
      <c r="N57" s="71"/>
      <c r="O57" s="71"/>
      <c r="P57" s="71"/>
      <c r="Q57" s="71"/>
      <c r="R57" s="71"/>
      <c r="S57" s="71"/>
      <c r="T57" s="71"/>
      <c r="U57" s="71"/>
      <c r="V57" s="71"/>
    </row>
    <row r="58" spans="1:22" x14ac:dyDescent="0.25">
      <c r="A58" s="71" t="s">
        <v>503</v>
      </c>
      <c r="B58" s="71" t="s">
        <v>629</v>
      </c>
      <c r="C58" s="71">
        <v>0.1</v>
      </c>
      <c r="D58" s="71">
        <v>0</v>
      </c>
      <c r="E58" s="71">
        <v>0</v>
      </c>
      <c r="F58" s="71">
        <v>0</v>
      </c>
      <c r="G58" s="71">
        <v>0</v>
      </c>
      <c r="H58" s="71">
        <v>0.9</v>
      </c>
      <c r="I58" s="71">
        <v>0</v>
      </c>
      <c r="J58" s="71">
        <v>0</v>
      </c>
      <c r="K58" s="71">
        <v>0</v>
      </c>
      <c r="L58" s="71">
        <v>0</v>
      </c>
      <c r="M58" s="71">
        <v>0</v>
      </c>
      <c r="N58" s="71"/>
      <c r="O58" s="71"/>
      <c r="P58" s="71"/>
      <c r="Q58" s="71"/>
      <c r="R58" s="71"/>
      <c r="S58" s="71"/>
      <c r="T58" s="71"/>
      <c r="U58" s="71"/>
      <c r="V58" s="71"/>
    </row>
    <row r="59" spans="1:22" x14ac:dyDescent="0.25">
      <c r="A59" s="71" t="s">
        <v>60</v>
      </c>
      <c r="B59" s="71" t="s">
        <v>630</v>
      </c>
      <c r="C59" s="71">
        <v>0.1</v>
      </c>
      <c r="D59" s="71">
        <v>0</v>
      </c>
      <c r="E59" s="71">
        <v>27.264399999999998</v>
      </c>
      <c r="F59" s="71">
        <v>2.7263999999999999</v>
      </c>
      <c r="G59" s="71">
        <v>0</v>
      </c>
      <c r="H59" s="71">
        <v>0.9</v>
      </c>
      <c r="I59" s="71">
        <v>0</v>
      </c>
      <c r="J59" s="71">
        <v>27.264500000000002</v>
      </c>
      <c r="K59" s="71">
        <v>24.538</v>
      </c>
      <c r="L59" s="71">
        <v>0</v>
      </c>
      <c r="M59" s="71">
        <v>0</v>
      </c>
      <c r="N59" s="71"/>
      <c r="O59" s="71"/>
      <c r="P59" s="71"/>
      <c r="Q59" s="71"/>
      <c r="R59" s="71"/>
      <c r="S59" s="71"/>
      <c r="T59" s="71"/>
      <c r="U59" s="71"/>
      <c r="V59" s="71"/>
    </row>
    <row r="60" spans="1:22" x14ac:dyDescent="0.25">
      <c r="A60" s="71" t="s">
        <v>61</v>
      </c>
      <c r="B60" s="71" t="s">
        <v>631</v>
      </c>
      <c r="C60" s="71">
        <v>0.1</v>
      </c>
      <c r="D60" s="71">
        <v>0</v>
      </c>
      <c r="E60" s="71">
        <v>5.9534000000000002</v>
      </c>
      <c r="F60" s="71">
        <v>0.59530000000000005</v>
      </c>
      <c r="G60" s="71">
        <v>0</v>
      </c>
      <c r="H60" s="71">
        <v>0.9</v>
      </c>
      <c r="I60" s="71">
        <v>0</v>
      </c>
      <c r="J60" s="71">
        <v>5.9534000000000002</v>
      </c>
      <c r="K60" s="71">
        <v>5.3581000000000003</v>
      </c>
      <c r="L60" s="71">
        <v>0</v>
      </c>
      <c r="M60" s="71">
        <v>0</v>
      </c>
      <c r="N60" s="71"/>
      <c r="O60" s="71"/>
      <c r="P60" s="71"/>
      <c r="Q60" s="71"/>
      <c r="R60" s="71"/>
      <c r="S60" s="71"/>
      <c r="T60" s="71"/>
      <c r="U60" s="71"/>
      <c r="V60" s="71"/>
    </row>
    <row r="61" spans="1:22" x14ac:dyDescent="0.25">
      <c r="A61" s="71" t="s">
        <v>62</v>
      </c>
      <c r="B61" s="71" t="s">
        <v>632</v>
      </c>
      <c r="C61" s="71">
        <v>0.1</v>
      </c>
      <c r="D61" s="71">
        <v>0</v>
      </c>
      <c r="E61" s="71">
        <v>36.039299999999997</v>
      </c>
      <c r="F61" s="71">
        <v>3.6038999999999999</v>
      </c>
      <c r="G61" s="71">
        <v>0</v>
      </c>
      <c r="H61" s="71">
        <v>0.9</v>
      </c>
      <c r="I61" s="71">
        <v>0</v>
      </c>
      <c r="J61" s="71">
        <v>36.039299999999997</v>
      </c>
      <c r="K61" s="71">
        <v>32.435400000000001</v>
      </c>
      <c r="L61" s="71">
        <v>0</v>
      </c>
      <c r="M61" s="71">
        <v>0</v>
      </c>
      <c r="N61" s="71"/>
      <c r="O61" s="71"/>
      <c r="P61" s="71"/>
      <c r="Q61" s="71"/>
      <c r="R61" s="71"/>
      <c r="S61" s="71"/>
      <c r="T61" s="71"/>
      <c r="U61" s="71"/>
      <c r="V61" s="71"/>
    </row>
    <row r="62" spans="1:22" x14ac:dyDescent="0.25">
      <c r="A62" s="71" t="s">
        <v>63</v>
      </c>
      <c r="B62" s="71" t="s">
        <v>633</v>
      </c>
      <c r="C62" s="71">
        <v>0.1</v>
      </c>
      <c r="D62" s="71">
        <v>0</v>
      </c>
      <c r="E62" s="71">
        <v>0</v>
      </c>
      <c r="F62" s="71">
        <v>0</v>
      </c>
      <c r="G62" s="71">
        <v>0</v>
      </c>
      <c r="H62" s="71">
        <v>0.9</v>
      </c>
      <c r="I62" s="71">
        <v>0</v>
      </c>
      <c r="J62" s="71">
        <v>0</v>
      </c>
      <c r="K62" s="71">
        <v>0</v>
      </c>
      <c r="L62" s="71">
        <v>0</v>
      </c>
      <c r="M62" s="71">
        <v>0</v>
      </c>
      <c r="N62" s="71"/>
      <c r="O62" s="71"/>
      <c r="P62" s="71"/>
      <c r="Q62" s="71"/>
      <c r="R62" s="71"/>
      <c r="S62" s="71"/>
      <c r="T62" s="71"/>
      <c r="U62" s="71"/>
      <c r="V62" s="71"/>
    </row>
    <row r="63" spans="1:22" x14ac:dyDescent="0.25">
      <c r="A63" s="71" t="s">
        <v>64</v>
      </c>
      <c r="B63" s="71" t="s">
        <v>634</v>
      </c>
      <c r="C63" s="71">
        <v>0.1</v>
      </c>
      <c r="D63" s="71">
        <v>0</v>
      </c>
      <c r="E63" s="71">
        <v>19.696300000000001</v>
      </c>
      <c r="F63" s="71">
        <v>1.9696</v>
      </c>
      <c r="G63" s="71">
        <v>0</v>
      </c>
      <c r="H63" s="71">
        <v>0.9</v>
      </c>
      <c r="I63" s="71">
        <v>0</v>
      </c>
      <c r="J63" s="71">
        <v>19.6965</v>
      </c>
      <c r="K63" s="71">
        <v>17.726800000000001</v>
      </c>
      <c r="L63" s="71">
        <v>0</v>
      </c>
      <c r="M63" s="71">
        <v>0</v>
      </c>
      <c r="N63" s="71"/>
      <c r="O63" s="71"/>
      <c r="P63" s="71"/>
      <c r="Q63" s="71"/>
      <c r="R63" s="71"/>
      <c r="S63" s="71"/>
      <c r="T63" s="71"/>
      <c r="U63" s="71"/>
      <c r="V63" s="71"/>
    </row>
    <row r="64" spans="1:22" x14ac:dyDescent="0.25">
      <c r="A64" s="71" t="s">
        <v>65</v>
      </c>
      <c r="B64" s="71" t="s">
        <v>635</v>
      </c>
      <c r="C64" s="71">
        <v>0.1</v>
      </c>
      <c r="D64" s="71">
        <v>0</v>
      </c>
      <c r="E64" s="71">
        <v>0</v>
      </c>
      <c r="F64" s="71">
        <v>0</v>
      </c>
      <c r="G64" s="71">
        <v>0</v>
      </c>
      <c r="H64" s="71">
        <v>0.9</v>
      </c>
      <c r="I64" s="71">
        <v>0</v>
      </c>
      <c r="J64" s="71">
        <v>0</v>
      </c>
      <c r="K64" s="71">
        <v>0</v>
      </c>
      <c r="L64" s="71">
        <v>0</v>
      </c>
      <c r="M64" s="71">
        <v>0</v>
      </c>
      <c r="N64" s="71"/>
      <c r="O64" s="71"/>
      <c r="P64" s="71"/>
      <c r="Q64" s="71"/>
      <c r="R64" s="71"/>
      <c r="S64" s="71"/>
      <c r="T64" s="71"/>
      <c r="U64" s="71"/>
      <c r="V64" s="71"/>
    </row>
    <row r="65" spans="1:22" x14ac:dyDescent="0.25">
      <c r="A65" s="71" t="s">
        <v>66</v>
      </c>
      <c r="B65" s="71" t="s">
        <v>636</v>
      </c>
      <c r="C65" s="71">
        <v>0.1</v>
      </c>
      <c r="D65" s="71">
        <v>0</v>
      </c>
      <c r="E65" s="71">
        <v>0</v>
      </c>
      <c r="F65" s="71">
        <v>0</v>
      </c>
      <c r="G65" s="71">
        <v>0</v>
      </c>
      <c r="H65" s="71">
        <v>0.9</v>
      </c>
      <c r="I65" s="71">
        <v>0</v>
      </c>
      <c r="J65" s="71">
        <v>0</v>
      </c>
      <c r="K65" s="71">
        <v>0</v>
      </c>
      <c r="L65" s="71">
        <v>0</v>
      </c>
      <c r="M65" s="71">
        <v>0</v>
      </c>
      <c r="N65" s="71"/>
      <c r="O65" s="71"/>
      <c r="P65" s="71"/>
      <c r="Q65" s="71"/>
      <c r="R65" s="71"/>
      <c r="S65" s="71"/>
      <c r="T65" s="71"/>
      <c r="U65" s="71"/>
      <c r="V65" s="71"/>
    </row>
    <row r="66" spans="1:22" x14ac:dyDescent="0.25">
      <c r="A66" s="71" t="s">
        <v>67</v>
      </c>
      <c r="B66" s="71" t="s">
        <v>637</v>
      </c>
      <c r="C66" s="71">
        <v>0.1</v>
      </c>
      <c r="D66" s="71">
        <v>0</v>
      </c>
      <c r="E66" s="71">
        <v>0</v>
      </c>
      <c r="F66" s="71">
        <v>0</v>
      </c>
      <c r="G66" s="71">
        <v>0</v>
      </c>
      <c r="H66" s="71">
        <v>0.9</v>
      </c>
      <c r="I66" s="71">
        <v>0</v>
      </c>
      <c r="J66" s="71">
        <v>0</v>
      </c>
      <c r="K66" s="71">
        <v>0</v>
      </c>
      <c r="L66" s="71">
        <v>0</v>
      </c>
      <c r="M66" s="71">
        <v>0</v>
      </c>
      <c r="N66" s="71"/>
      <c r="O66" s="71"/>
      <c r="P66" s="71"/>
      <c r="Q66" s="71"/>
      <c r="R66" s="71"/>
      <c r="S66" s="71"/>
      <c r="T66" s="71"/>
      <c r="U66" s="71"/>
      <c r="V66" s="71"/>
    </row>
    <row r="67" spans="1:22" x14ac:dyDescent="0.25">
      <c r="A67" s="71" t="s">
        <v>68</v>
      </c>
      <c r="B67" s="71" t="s">
        <v>638</v>
      </c>
      <c r="C67" s="71">
        <v>0.1</v>
      </c>
      <c r="D67" s="71">
        <v>0</v>
      </c>
      <c r="E67" s="71">
        <v>135.57509999999999</v>
      </c>
      <c r="F67" s="71">
        <v>13.557499999999999</v>
      </c>
      <c r="G67" s="71">
        <v>0</v>
      </c>
      <c r="H67" s="71">
        <v>0.9</v>
      </c>
      <c r="I67" s="71">
        <v>0</v>
      </c>
      <c r="J67" s="71">
        <v>135.57499999999999</v>
      </c>
      <c r="K67" s="71">
        <v>122.0175</v>
      </c>
      <c r="L67" s="71">
        <v>0</v>
      </c>
      <c r="M67" s="71">
        <v>0</v>
      </c>
      <c r="N67" s="71"/>
      <c r="O67" s="71"/>
      <c r="P67" s="71"/>
      <c r="Q67" s="71"/>
      <c r="R67" s="71"/>
      <c r="S67" s="71"/>
      <c r="T67" s="71"/>
      <c r="U67" s="71"/>
      <c r="V67" s="71"/>
    </row>
    <row r="68" spans="1:22" x14ac:dyDescent="0.25">
      <c r="A68" s="71" t="s">
        <v>69</v>
      </c>
      <c r="B68" s="71" t="s">
        <v>639</v>
      </c>
      <c r="C68" s="71">
        <v>0.1</v>
      </c>
      <c r="D68" s="71">
        <v>0</v>
      </c>
      <c r="E68" s="71">
        <v>0</v>
      </c>
      <c r="F68" s="71">
        <v>0</v>
      </c>
      <c r="G68" s="71">
        <v>0</v>
      </c>
      <c r="H68" s="71">
        <v>0.9</v>
      </c>
      <c r="I68" s="71">
        <v>0</v>
      </c>
      <c r="J68" s="71">
        <v>0</v>
      </c>
      <c r="K68" s="71">
        <v>0</v>
      </c>
      <c r="L68" s="71">
        <v>0</v>
      </c>
      <c r="M68" s="71">
        <v>0</v>
      </c>
      <c r="N68" s="71"/>
      <c r="O68" s="71"/>
      <c r="P68" s="71"/>
      <c r="Q68" s="71"/>
      <c r="R68" s="71"/>
      <c r="S68" s="71"/>
      <c r="T68" s="71"/>
      <c r="U68" s="71"/>
      <c r="V68" s="71"/>
    </row>
    <row r="69" spans="1:22" x14ac:dyDescent="0.25">
      <c r="A69" s="71" t="s">
        <v>70</v>
      </c>
      <c r="B69" s="71" t="s">
        <v>640</v>
      </c>
      <c r="C69" s="71">
        <v>0.1</v>
      </c>
      <c r="D69" s="71">
        <v>0</v>
      </c>
      <c r="E69" s="71">
        <v>0</v>
      </c>
      <c r="F69" s="71">
        <v>0</v>
      </c>
      <c r="G69" s="71">
        <v>0</v>
      </c>
      <c r="H69" s="71">
        <v>0.9</v>
      </c>
      <c r="I69" s="71">
        <v>0</v>
      </c>
      <c r="J69" s="71">
        <v>0</v>
      </c>
      <c r="K69" s="71">
        <v>0</v>
      </c>
      <c r="L69" s="71">
        <v>0</v>
      </c>
      <c r="M69" s="71">
        <v>0</v>
      </c>
      <c r="N69" s="71"/>
      <c r="O69" s="71"/>
      <c r="P69" s="71"/>
      <c r="Q69" s="71"/>
      <c r="R69" s="71"/>
      <c r="S69" s="71"/>
      <c r="T69" s="71"/>
      <c r="U69" s="71"/>
      <c r="V69" s="71"/>
    </row>
    <row r="70" spans="1:22" x14ac:dyDescent="0.25">
      <c r="A70" s="71" t="s">
        <v>71</v>
      </c>
      <c r="B70" s="71" t="s">
        <v>641</v>
      </c>
      <c r="C70" s="71">
        <v>0.1</v>
      </c>
      <c r="D70" s="71">
        <v>0</v>
      </c>
      <c r="E70" s="71">
        <v>63.478900000000003</v>
      </c>
      <c r="F70" s="71">
        <v>6.3479000000000001</v>
      </c>
      <c r="G70" s="71">
        <v>0</v>
      </c>
      <c r="H70" s="71">
        <v>0.9</v>
      </c>
      <c r="I70" s="71">
        <v>0</v>
      </c>
      <c r="J70" s="71">
        <v>63.478999999999999</v>
      </c>
      <c r="K70" s="71">
        <v>57.131100000000004</v>
      </c>
      <c r="L70" s="71">
        <v>0</v>
      </c>
      <c r="M70" s="71">
        <v>0</v>
      </c>
      <c r="N70" s="71"/>
      <c r="O70" s="71"/>
      <c r="P70" s="71"/>
      <c r="Q70" s="71"/>
      <c r="R70" s="71"/>
      <c r="S70" s="71"/>
      <c r="T70" s="71"/>
      <c r="U70" s="71"/>
      <c r="V70" s="71"/>
    </row>
    <row r="71" spans="1:22" x14ac:dyDescent="0.25">
      <c r="A71" s="71" t="s">
        <v>504</v>
      </c>
      <c r="B71" s="71" t="s">
        <v>642</v>
      </c>
      <c r="C71" s="71">
        <v>0.1</v>
      </c>
      <c r="D71" s="71">
        <v>0</v>
      </c>
      <c r="E71" s="71">
        <v>9.6066000000000003</v>
      </c>
      <c r="F71" s="71">
        <v>0.9607</v>
      </c>
      <c r="G71" s="71">
        <v>0</v>
      </c>
      <c r="H71" s="71">
        <v>0.9</v>
      </c>
      <c r="I71" s="71">
        <v>0</v>
      </c>
      <c r="J71" s="71">
        <v>9.6066000000000003</v>
      </c>
      <c r="K71" s="71">
        <v>8.6458999999999993</v>
      </c>
      <c r="L71" s="71">
        <v>0</v>
      </c>
      <c r="M71" s="71">
        <v>0</v>
      </c>
      <c r="N71" s="71"/>
      <c r="O71" s="71"/>
      <c r="P71" s="71"/>
      <c r="Q71" s="71"/>
      <c r="R71" s="71"/>
      <c r="S71" s="71"/>
      <c r="T71" s="71"/>
      <c r="U71" s="71"/>
      <c r="V71" s="71"/>
    </row>
    <row r="72" spans="1:22" x14ac:dyDescent="0.25">
      <c r="A72" s="71" t="s">
        <v>72</v>
      </c>
      <c r="B72" s="71" t="s">
        <v>643</v>
      </c>
      <c r="C72" s="71">
        <v>0.1</v>
      </c>
      <c r="D72" s="71">
        <v>0</v>
      </c>
      <c r="E72" s="71">
        <v>0</v>
      </c>
      <c r="F72" s="71">
        <v>0</v>
      </c>
      <c r="G72" s="71">
        <v>0</v>
      </c>
      <c r="H72" s="71">
        <v>0.9</v>
      </c>
      <c r="I72" s="71">
        <v>0</v>
      </c>
      <c r="J72" s="71">
        <v>0</v>
      </c>
      <c r="K72" s="71">
        <v>0</v>
      </c>
      <c r="L72" s="71">
        <v>0</v>
      </c>
      <c r="M72" s="71">
        <v>0</v>
      </c>
      <c r="N72" s="71"/>
      <c r="O72" s="71"/>
      <c r="P72" s="71"/>
      <c r="Q72" s="71"/>
      <c r="R72" s="71"/>
      <c r="S72" s="71"/>
      <c r="T72" s="71"/>
      <c r="U72" s="71"/>
      <c r="V72" s="71"/>
    </row>
    <row r="73" spans="1:22" x14ac:dyDescent="0.25">
      <c r="A73" s="71" t="s">
        <v>73</v>
      </c>
      <c r="B73" s="71" t="s">
        <v>644</v>
      </c>
      <c r="C73" s="71">
        <v>0.1</v>
      </c>
      <c r="D73" s="71">
        <v>0</v>
      </c>
      <c r="E73" s="71">
        <v>0</v>
      </c>
      <c r="F73" s="71">
        <v>0</v>
      </c>
      <c r="G73" s="71">
        <v>0</v>
      </c>
      <c r="H73" s="71">
        <v>0.9</v>
      </c>
      <c r="I73" s="71">
        <v>0</v>
      </c>
      <c r="J73" s="71">
        <v>0</v>
      </c>
      <c r="K73" s="71">
        <v>0</v>
      </c>
      <c r="L73" s="71">
        <v>0</v>
      </c>
      <c r="M73" s="71">
        <v>0</v>
      </c>
      <c r="N73" s="71"/>
      <c r="O73" s="71"/>
      <c r="P73" s="71"/>
      <c r="Q73" s="71"/>
      <c r="R73" s="71"/>
      <c r="S73" s="71"/>
      <c r="T73" s="71"/>
      <c r="U73" s="71"/>
      <c r="V73" s="71"/>
    </row>
    <row r="74" spans="1:22" x14ac:dyDescent="0.25">
      <c r="A74" s="71" t="s">
        <v>74</v>
      </c>
      <c r="B74" s="71" t="s">
        <v>645</v>
      </c>
      <c r="C74" s="71">
        <v>0.1</v>
      </c>
      <c r="D74" s="71">
        <v>0</v>
      </c>
      <c r="E74" s="71">
        <v>0.9405</v>
      </c>
      <c r="F74" s="71">
        <v>9.4E-2</v>
      </c>
      <c r="G74" s="71">
        <v>0</v>
      </c>
      <c r="H74" s="71">
        <v>0.9</v>
      </c>
      <c r="I74" s="71">
        <v>0</v>
      </c>
      <c r="J74" s="71">
        <v>0.9405</v>
      </c>
      <c r="K74" s="71">
        <v>0.84640000000000004</v>
      </c>
      <c r="L74" s="71">
        <v>0</v>
      </c>
      <c r="M74" s="71">
        <v>0</v>
      </c>
      <c r="N74" s="71"/>
      <c r="O74" s="71"/>
      <c r="P74" s="71"/>
      <c r="Q74" s="71"/>
      <c r="R74" s="71"/>
      <c r="S74" s="71"/>
      <c r="T74" s="71"/>
      <c r="U74" s="71"/>
      <c r="V74" s="71"/>
    </row>
    <row r="75" spans="1:22" x14ac:dyDescent="0.25">
      <c r="A75" s="71" t="s">
        <v>75</v>
      </c>
      <c r="B75" s="71" t="s">
        <v>646</v>
      </c>
      <c r="C75" s="71">
        <v>0.1</v>
      </c>
      <c r="D75" s="71">
        <v>0</v>
      </c>
      <c r="E75" s="71">
        <v>21.0763</v>
      </c>
      <c r="F75" s="71">
        <v>2.1076000000000001</v>
      </c>
      <c r="G75" s="71">
        <v>0</v>
      </c>
      <c r="H75" s="71">
        <v>0.9</v>
      </c>
      <c r="I75" s="71">
        <v>0</v>
      </c>
      <c r="J75" s="71">
        <v>21.0763</v>
      </c>
      <c r="K75" s="71">
        <v>18.968699999999998</v>
      </c>
      <c r="L75" s="71">
        <v>0</v>
      </c>
      <c r="M75" s="71">
        <v>0</v>
      </c>
      <c r="N75" s="71"/>
      <c r="O75" s="71"/>
      <c r="P75" s="71"/>
      <c r="Q75" s="71"/>
      <c r="R75" s="71"/>
      <c r="S75" s="71"/>
      <c r="T75" s="71"/>
      <c r="U75" s="71"/>
      <c r="V75" s="71"/>
    </row>
    <row r="76" spans="1:22" x14ac:dyDescent="0.25">
      <c r="A76" s="71" t="s">
        <v>76</v>
      </c>
      <c r="B76" s="71" t="s">
        <v>647</v>
      </c>
      <c r="C76" s="71">
        <v>0.1</v>
      </c>
      <c r="D76" s="71">
        <v>0</v>
      </c>
      <c r="E76" s="71">
        <v>0</v>
      </c>
      <c r="F76" s="71">
        <v>0</v>
      </c>
      <c r="G76" s="71">
        <v>0</v>
      </c>
      <c r="H76" s="71">
        <v>0.9</v>
      </c>
      <c r="I76" s="71">
        <v>0</v>
      </c>
      <c r="J76" s="71">
        <v>0</v>
      </c>
      <c r="K76" s="71">
        <v>0</v>
      </c>
      <c r="L76" s="71">
        <v>0</v>
      </c>
      <c r="M76" s="71">
        <v>0</v>
      </c>
      <c r="N76" s="71"/>
      <c r="O76" s="71"/>
      <c r="P76" s="71"/>
      <c r="Q76" s="71"/>
      <c r="R76" s="71"/>
      <c r="S76" s="71"/>
      <c r="T76" s="71"/>
      <c r="U76" s="71"/>
      <c r="V76" s="71"/>
    </row>
    <row r="77" spans="1:22" x14ac:dyDescent="0.25">
      <c r="A77" s="71" t="s">
        <v>77</v>
      </c>
      <c r="B77" s="71" t="s">
        <v>648</v>
      </c>
      <c r="C77" s="71">
        <v>0.1</v>
      </c>
      <c r="D77" s="71">
        <v>0</v>
      </c>
      <c r="E77" s="71">
        <v>20.762699999999999</v>
      </c>
      <c r="F77" s="71">
        <v>2.0762999999999998</v>
      </c>
      <c r="G77" s="71">
        <v>0</v>
      </c>
      <c r="H77" s="71">
        <v>0.9</v>
      </c>
      <c r="I77" s="71">
        <v>0</v>
      </c>
      <c r="J77" s="71">
        <v>20.762599999999999</v>
      </c>
      <c r="K77" s="71">
        <v>18.686299999999999</v>
      </c>
      <c r="L77" s="71">
        <v>0</v>
      </c>
      <c r="M77" s="71">
        <v>0</v>
      </c>
      <c r="N77" s="71"/>
      <c r="O77" s="71"/>
      <c r="P77" s="71"/>
      <c r="Q77" s="71"/>
      <c r="R77" s="71"/>
      <c r="S77" s="71"/>
      <c r="T77" s="71"/>
      <c r="U77" s="71"/>
      <c r="V77" s="71"/>
    </row>
    <row r="78" spans="1:22" x14ac:dyDescent="0.25">
      <c r="A78" s="71" t="s">
        <v>78</v>
      </c>
      <c r="B78" s="71" t="s">
        <v>649</v>
      </c>
      <c r="C78" s="71">
        <v>0.1</v>
      </c>
      <c r="D78" s="71">
        <v>0</v>
      </c>
      <c r="E78" s="71">
        <v>20.011199999999999</v>
      </c>
      <c r="F78" s="71">
        <v>2.0011000000000001</v>
      </c>
      <c r="G78" s="71">
        <v>0</v>
      </c>
      <c r="H78" s="71">
        <v>0.9</v>
      </c>
      <c r="I78" s="71">
        <v>0</v>
      </c>
      <c r="J78" s="71">
        <v>20.011199999999999</v>
      </c>
      <c r="K78" s="71">
        <v>18.010100000000001</v>
      </c>
      <c r="L78" s="71">
        <v>0</v>
      </c>
      <c r="M78" s="71">
        <v>0</v>
      </c>
      <c r="N78" s="71"/>
      <c r="O78" s="71"/>
      <c r="P78" s="71"/>
      <c r="Q78" s="71"/>
      <c r="R78" s="71"/>
      <c r="S78" s="71"/>
      <c r="T78" s="71"/>
      <c r="U78" s="71"/>
      <c r="V78" s="71"/>
    </row>
    <row r="79" spans="1:22" x14ac:dyDescent="0.25">
      <c r="A79" s="71" t="s">
        <v>79</v>
      </c>
      <c r="B79" s="71" t="s">
        <v>650</v>
      </c>
      <c r="C79" s="71">
        <v>0.1</v>
      </c>
      <c r="D79" s="71">
        <v>0</v>
      </c>
      <c r="E79" s="71">
        <v>5.5179999999999998</v>
      </c>
      <c r="F79" s="71">
        <v>0.55179999999999996</v>
      </c>
      <c r="G79" s="71">
        <v>0</v>
      </c>
      <c r="H79" s="71">
        <v>0.9</v>
      </c>
      <c r="I79" s="71">
        <v>0</v>
      </c>
      <c r="J79" s="71">
        <v>5.5179999999999998</v>
      </c>
      <c r="K79" s="71">
        <v>4.9661999999999997</v>
      </c>
      <c r="L79" s="71">
        <v>0</v>
      </c>
      <c r="M79" s="71">
        <v>0</v>
      </c>
      <c r="N79" s="71"/>
      <c r="O79" s="71"/>
      <c r="P79" s="71"/>
      <c r="Q79" s="71"/>
      <c r="R79" s="71"/>
      <c r="S79" s="71"/>
      <c r="T79" s="71"/>
      <c r="U79" s="71"/>
      <c r="V79" s="71"/>
    </row>
    <row r="80" spans="1:22" x14ac:dyDescent="0.25">
      <c r="A80" s="71" t="s">
        <v>505</v>
      </c>
      <c r="B80" s="71" t="s">
        <v>651</v>
      </c>
      <c r="C80" s="71">
        <v>0.1</v>
      </c>
      <c r="D80" s="71">
        <v>0</v>
      </c>
      <c r="E80" s="71">
        <v>0</v>
      </c>
      <c r="F80" s="71">
        <v>0</v>
      </c>
      <c r="G80" s="71">
        <v>0</v>
      </c>
      <c r="H80" s="71">
        <v>0.9</v>
      </c>
      <c r="I80" s="71">
        <v>0</v>
      </c>
      <c r="J80" s="71">
        <v>0</v>
      </c>
      <c r="K80" s="71">
        <v>0</v>
      </c>
      <c r="L80" s="71">
        <v>0</v>
      </c>
      <c r="M80" s="71">
        <v>0</v>
      </c>
      <c r="N80" s="71"/>
      <c r="O80" s="71"/>
      <c r="P80" s="71"/>
      <c r="Q80" s="71"/>
      <c r="R80" s="71"/>
      <c r="S80" s="71"/>
      <c r="T80" s="71"/>
      <c r="U80" s="71"/>
      <c r="V80" s="71"/>
    </row>
    <row r="81" spans="1:22" x14ac:dyDescent="0.25">
      <c r="A81" s="71" t="s">
        <v>80</v>
      </c>
      <c r="B81" s="71" t="s">
        <v>652</v>
      </c>
      <c r="C81" s="71">
        <v>0.1</v>
      </c>
      <c r="D81" s="71">
        <v>0</v>
      </c>
      <c r="E81" s="71">
        <v>242.32249999999999</v>
      </c>
      <c r="F81" s="71">
        <v>24.232199999999999</v>
      </c>
      <c r="G81" s="71">
        <v>0</v>
      </c>
      <c r="H81" s="71">
        <v>0.9</v>
      </c>
      <c r="I81" s="71">
        <v>0</v>
      </c>
      <c r="J81" s="71">
        <v>242.3227</v>
      </c>
      <c r="K81" s="71">
        <v>218.09039999999999</v>
      </c>
      <c r="L81" s="71">
        <v>0</v>
      </c>
      <c r="M81" s="71">
        <v>0</v>
      </c>
      <c r="N81" s="71"/>
      <c r="O81" s="71"/>
      <c r="P81" s="71"/>
      <c r="Q81" s="71"/>
      <c r="R81" s="71"/>
      <c r="S81" s="71"/>
      <c r="T81" s="71"/>
      <c r="U81" s="71"/>
      <c r="V81" s="71"/>
    </row>
    <row r="82" spans="1:22" x14ac:dyDescent="0.25">
      <c r="A82" s="71" t="s">
        <v>81</v>
      </c>
      <c r="B82" s="71" t="s">
        <v>653</v>
      </c>
      <c r="C82" s="71">
        <v>0.1</v>
      </c>
      <c r="D82" s="71">
        <v>0</v>
      </c>
      <c r="E82" s="71">
        <v>22.8126</v>
      </c>
      <c r="F82" s="71">
        <v>2.2812999999999999</v>
      </c>
      <c r="G82" s="71">
        <v>0</v>
      </c>
      <c r="H82" s="71">
        <v>0.9</v>
      </c>
      <c r="I82" s="71">
        <v>0</v>
      </c>
      <c r="J82" s="71">
        <v>22.8125</v>
      </c>
      <c r="K82" s="71">
        <v>20.531199999999998</v>
      </c>
      <c r="L82" s="71">
        <v>0</v>
      </c>
      <c r="M82" s="71">
        <v>0</v>
      </c>
      <c r="N82" s="71"/>
      <c r="O82" s="71"/>
      <c r="P82" s="71"/>
      <c r="Q82" s="71"/>
      <c r="R82" s="71"/>
      <c r="S82" s="71"/>
      <c r="T82" s="71"/>
      <c r="U82" s="71"/>
      <c r="V82" s="71"/>
    </row>
    <row r="83" spans="1:22" x14ac:dyDescent="0.25">
      <c r="A83" s="71" t="s">
        <v>506</v>
      </c>
      <c r="B83" s="71" t="s">
        <v>654</v>
      </c>
      <c r="C83" s="71">
        <v>0.1</v>
      </c>
      <c r="D83" s="71">
        <v>0</v>
      </c>
      <c r="E83" s="71">
        <v>0</v>
      </c>
      <c r="F83" s="71">
        <v>0</v>
      </c>
      <c r="G83" s="71">
        <v>0</v>
      </c>
      <c r="H83" s="71">
        <v>0.9</v>
      </c>
      <c r="I83" s="71">
        <v>0</v>
      </c>
      <c r="J83" s="71">
        <v>0</v>
      </c>
      <c r="K83" s="71">
        <v>0</v>
      </c>
      <c r="L83" s="71">
        <v>0</v>
      </c>
      <c r="M83" s="71">
        <v>0</v>
      </c>
      <c r="N83" s="71"/>
      <c r="O83" s="71"/>
      <c r="P83" s="71"/>
      <c r="Q83" s="71"/>
      <c r="R83" s="71"/>
      <c r="S83" s="71"/>
      <c r="T83" s="71"/>
      <c r="U83" s="71"/>
      <c r="V83" s="71"/>
    </row>
    <row r="84" spans="1:22" x14ac:dyDescent="0.25">
      <c r="A84" s="71" t="s">
        <v>82</v>
      </c>
      <c r="B84" s="71" t="s">
        <v>655</v>
      </c>
      <c r="C84" s="71">
        <v>0.1</v>
      </c>
      <c r="D84" s="71">
        <v>0</v>
      </c>
      <c r="E84" s="71">
        <v>55.238599999999998</v>
      </c>
      <c r="F84" s="71">
        <v>5.5239000000000003</v>
      </c>
      <c r="G84" s="71">
        <v>0</v>
      </c>
      <c r="H84" s="71">
        <v>0.9</v>
      </c>
      <c r="I84" s="71">
        <v>0</v>
      </c>
      <c r="J84" s="71">
        <v>55.238700000000001</v>
      </c>
      <c r="K84" s="71">
        <v>49.714799999999997</v>
      </c>
      <c r="L84" s="71">
        <v>0</v>
      </c>
      <c r="M84" s="71">
        <v>0</v>
      </c>
      <c r="N84" s="71"/>
      <c r="O84" s="71"/>
      <c r="P84" s="71"/>
      <c r="Q84" s="71"/>
      <c r="R84" s="71"/>
      <c r="S84" s="71"/>
      <c r="T84" s="71"/>
      <c r="U84" s="71"/>
      <c r="V84" s="71"/>
    </row>
    <row r="85" spans="1:22" x14ac:dyDescent="0.25">
      <c r="A85" s="71" t="s">
        <v>83</v>
      </c>
      <c r="B85" s="71" t="s">
        <v>656</v>
      </c>
      <c r="C85" s="71">
        <v>0.1</v>
      </c>
      <c r="D85" s="71">
        <v>0</v>
      </c>
      <c r="E85" s="71">
        <v>69.764700000000005</v>
      </c>
      <c r="F85" s="71">
        <v>6.9764999999999997</v>
      </c>
      <c r="G85" s="71">
        <v>0</v>
      </c>
      <c r="H85" s="71">
        <v>0.9</v>
      </c>
      <c r="I85" s="71">
        <v>0</v>
      </c>
      <c r="J85" s="71">
        <v>69.764799999999994</v>
      </c>
      <c r="K85" s="71">
        <v>62.7883</v>
      </c>
      <c r="L85" s="71">
        <v>0</v>
      </c>
      <c r="M85" s="71">
        <v>0</v>
      </c>
      <c r="N85" s="71"/>
      <c r="O85" s="71"/>
      <c r="P85" s="71"/>
      <c r="Q85" s="71"/>
      <c r="R85" s="71"/>
      <c r="S85" s="71"/>
      <c r="T85" s="71"/>
      <c r="U85" s="71"/>
      <c r="V85" s="71"/>
    </row>
    <row r="86" spans="1:22" x14ac:dyDescent="0.25">
      <c r="A86" s="71" t="s">
        <v>84</v>
      </c>
      <c r="B86" s="71" t="s">
        <v>657</v>
      </c>
      <c r="C86" s="71">
        <v>0.1</v>
      </c>
      <c r="D86" s="71">
        <v>0</v>
      </c>
      <c r="E86" s="71">
        <v>0</v>
      </c>
      <c r="F86" s="71">
        <v>0</v>
      </c>
      <c r="G86" s="71">
        <v>0</v>
      </c>
      <c r="H86" s="71">
        <v>0.9</v>
      </c>
      <c r="I86" s="71">
        <v>0</v>
      </c>
      <c r="J86" s="71">
        <v>0</v>
      </c>
      <c r="K86" s="71">
        <v>0</v>
      </c>
      <c r="L86" s="71">
        <v>0</v>
      </c>
      <c r="M86" s="71">
        <v>0</v>
      </c>
      <c r="N86" s="71"/>
      <c r="O86" s="71"/>
      <c r="P86" s="71"/>
      <c r="Q86" s="71"/>
      <c r="R86" s="71"/>
      <c r="S86" s="71"/>
      <c r="T86" s="71"/>
      <c r="U86" s="71"/>
      <c r="V86" s="71"/>
    </row>
    <row r="87" spans="1:22" x14ac:dyDescent="0.25">
      <c r="A87" s="71" t="s">
        <v>85</v>
      </c>
      <c r="B87" s="71" t="s">
        <v>658</v>
      </c>
      <c r="C87" s="71">
        <v>0.1</v>
      </c>
      <c r="D87" s="71">
        <v>0</v>
      </c>
      <c r="E87" s="71">
        <v>1.9079999999999999</v>
      </c>
      <c r="F87" s="71">
        <v>0.1908</v>
      </c>
      <c r="G87" s="71">
        <v>0</v>
      </c>
      <c r="H87" s="71">
        <v>0.9</v>
      </c>
      <c r="I87" s="71">
        <v>0</v>
      </c>
      <c r="J87" s="71">
        <v>1.9080999999999999</v>
      </c>
      <c r="K87" s="71">
        <v>1.7173</v>
      </c>
      <c r="L87" s="71">
        <v>0</v>
      </c>
      <c r="M87" s="71">
        <v>0</v>
      </c>
      <c r="N87" s="71"/>
      <c r="O87" s="71"/>
      <c r="P87" s="71"/>
      <c r="Q87" s="71"/>
      <c r="R87" s="71"/>
      <c r="S87" s="71"/>
      <c r="T87" s="71"/>
      <c r="U87" s="71"/>
      <c r="V87" s="71"/>
    </row>
    <row r="88" spans="1:22" x14ac:dyDescent="0.25">
      <c r="A88" s="71" t="s">
        <v>86</v>
      </c>
      <c r="B88" s="71" t="s">
        <v>659</v>
      </c>
      <c r="C88" s="71">
        <v>0.1</v>
      </c>
      <c r="D88" s="71">
        <v>0</v>
      </c>
      <c r="E88" s="71">
        <v>150.99590000000001</v>
      </c>
      <c r="F88" s="71">
        <v>15.099600000000001</v>
      </c>
      <c r="G88" s="71">
        <v>0</v>
      </c>
      <c r="H88" s="71">
        <v>0.9</v>
      </c>
      <c r="I88" s="71">
        <v>0</v>
      </c>
      <c r="J88" s="71">
        <v>150.9958</v>
      </c>
      <c r="K88" s="71">
        <v>135.89619999999999</v>
      </c>
      <c r="L88" s="71">
        <v>0</v>
      </c>
      <c r="M88" s="71">
        <v>0</v>
      </c>
      <c r="N88" s="71"/>
      <c r="O88" s="71"/>
      <c r="P88" s="71"/>
      <c r="Q88" s="71"/>
      <c r="R88" s="71"/>
      <c r="S88" s="71"/>
      <c r="T88" s="71"/>
      <c r="U88" s="71"/>
      <c r="V88" s="71"/>
    </row>
    <row r="89" spans="1:22" x14ac:dyDescent="0.25">
      <c r="A89" s="71" t="s">
        <v>87</v>
      </c>
      <c r="B89" s="71" t="s">
        <v>660</v>
      </c>
      <c r="C89" s="71">
        <v>0.1</v>
      </c>
      <c r="D89" s="71">
        <v>0</v>
      </c>
      <c r="E89" s="71">
        <v>1.9678</v>
      </c>
      <c r="F89" s="71">
        <v>0.1968</v>
      </c>
      <c r="G89" s="71">
        <v>0</v>
      </c>
      <c r="H89" s="71">
        <v>0.9</v>
      </c>
      <c r="I89" s="71">
        <v>0</v>
      </c>
      <c r="J89" s="71">
        <v>1.9678</v>
      </c>
      <c r="K89" s="71">
        <v>1.7709999999999999</v>
      </c>
      <c r="L89" s="71">
        <v>0</v>
      </c>
      <c r="M89" s="71">
        <v>0</v>
      </c>
      <c r="N89" s="71"/>
      <c r="O89" s="71"/>
      <c r="P89" s="71"/>
      <c r="Q89" s="71"/>
      <c r="R89" s="71"/>
      <c r="S89" s="71"/>
      <c r="T89" s="71"/>
      <c r="U89" s="71"/>
      <c r="V89" s="71"/>
    </row>
    <row r="90" spans="1:22" x14ac:dyDescent="0.25">
      <c r="A90" s="71" t="s">
        <v>88</v>
      </c>
      <c r="B90" s="71" t="s">
        <v>661</v>
      </c>
      <c r="C90" s="71">
        <v>0.1</v>
      </c>
      <c r="D90" s="71">
        <v>0</v>
      </c>
      <c r="E90" s="71">
        <v>31.700900000000001</v>
      </c>
      <c r="F90" s="71">
        <v>3.1701000000000001</v>
      </c>
      <c r="G90" s="71">
        <v>0</v>
      </c>
      <c r="H90" s="71">
        <v>0.9</v>
      </c>
      <c r="I90" s="71">
        <v>0</v>
      </c>
      <c r="J90" s="71">
        <v>31.700900000000001</v>
      </c>
      <c r="K90" s="71">
        <v>28.530799999999999</v>
      </c>
      <c r="L90" s="71">
        <v>0</v>
      </c>
      <c r="M90" s="71">
        <v>0</v>
      </c>
      <c r="N90" s="71"/>
      <c r="O90" s="71"/>
      <c r="P90" s="71"/>
      <c r="Q90" s="71"/>
      <c r="R90" s="71"/>
      <c r="S90" s="71"/>
      <c r="T90" s="71"/>
      <c r="U90" s="71"/>
      <c r="V90" s="71"/>
    </row>
    <row r="91" spans="1:22" x14ac:dyDescent="0.25">
      <c r="A91" s="71" t="s">
        <v>89</v>
      </c>
      <c r="B91" s="71" t="s">
        <v>662</v>
      </c>
      <c r="C91" s="71">
        <v>0.1</v>
      </c>
      <c r="D91" s="71">
        <v>0</v>
      </c>
      <c r="E91" s="71">
        <v>46.610100000000003</v>
      </c>
      <c r="F91" s="71">
        <v>4.6609999999999996</v>
      </c>
      <c r="G91" s="71">
        <v>0</v>
      </c>
      <c r="H91" s="71">
        <v>0.9</v>
      </c>
      <c r="I91" s="71">
        <v>0</v>
      </c>
      <c r="J91" s="71">
        <v>46.610199999999999</v>
      </c>
      <c r="K91" s="71">
        <v>41.949199999999998</v>
      </c>
      <c r="L91" s="71">
        <v>0</v>
      </c>
      <c r="M91" s="71">
        <v>0</v>
      </c>
      <c r="N91" s="71"/>
      <c r="O91" s="71"/>
      <c r="P91" s="71"/>
      <c r="Q91" s="71"/>
      <c r="R91" s="71"/>
      <c r="S91" s="71"/>
      <c r="T91" s="71"/>
      <c r="U91" s="71"/>
      <c r="V91" s="71"/>
    </row>
    <row r="92" spans="1:22" x14ac:dyDescent="0.25">
      <c r="A92" s="71" t="s">
        <v>90</v>
      </c>
      <c r="B92" s="71" t="s">
        <v>663</v>
      </c>
      <c r="C92" s="71">
        <v>0.1</v>
      </c>
      <c r="D92" s="71">
        <v>0</v>
      </c>
      <c r="E92" s="71">
        <v>1.0500000000000001E-2</v>
      </c>
      <c r="F92" s="71">
        <v>1E-3</v>
      </c>
      <c r="G92" s="71">
        <v>0</v>
      </c>
      <c r="H92" s="71">
        <v>0.9</v>
      </c>
      <c r="I92" s="71">
        <v>0</v>
      </c>
      <c r="J92" s="71">
        <v>1.0500000000000001E-2</v>
      </c>
      <c r="K92" s="71">
        <v>9.4000000000000004E-3</v>
      </c>
      <c r="L92" s="71">
        <v>0</v>
      </c>
      <c r="M92" s="71">
        <v>0</v>
      </c>
      <c r="N92" s="71"/>
      <c r="O92" s="71"/>
      <c r="P92" s="71"/>
      <c r="Q92" s="71"/>
      <c r="R92" s="71"/>
      <c r="S92" s="71"/>
      <c r="T92" s="71"/>
      <c r="U92" s="71"/>
      <c r="V92" s="71"/>
    </row>
    <row r="93" spans="1:22" x14ac:dyDescent="0.25">
      <c r="A93" s="71" t="s">
        <v>91</v>
      </c>
      <c r="B93" s="71" t="s">
        <v>664</v>
      </c>
      <c r="C93" s="71">
        <v>0.1</v>
      </c>
      <c r="D93" s="71">
        <v>0</v>
      </c>
      <c r="E93" s="71">
        <v>0</v>
      </c>
      <c r="F93" s="71">
        <v>0</v>
      </c>
      <c r="G93" s="71">
        <v>0</v>
      </c>
      <c r="H93" s="71">
        <v>0.9</v>
      </c>
      <c r="I93" s="71">
        <v>0</v>
      </c>
      <c r="J93" s="71">
        <v>0</v>
      </c>
      <c r="K93" s="71">
        <v>0</v>
      </c>
      <c r="L93" s="71">
        <v>0</v>
      </c>
      <c r="M93" s="71">
        <v>0</v>
      </c>
      <c r="N93" s="71"/>
      <c r="O93" s="71"/>
      <c r="P93" s="71"/>
      <c r="Q93" s="71"/>
      <c r="R93" s="71"/>
      <c r="S93" s="71"/>
      <c r="T93" s="71"/>
      <c r="U93" s="71"/>
      <c r="V93" s="71"/>
    </row>
    <row r="94" spans="1:22" x14ac:dyDescent="0.25">
      <c r="A94" s="71" t="s">
        <v>92</v>
      </c>
      <c r="B94" s="71" t="s">
        <v>665</v>
      </c>
      <c r="C94" s="71">
        <v>0.1</v>
      </c>
      <c r="D94" s="71">
        <v>0</v>
      </c>
      <c r="E94" s="71">
        <v>0</v>
      </c>
      <c r="F94" s="71">
        <v>0</v>
      </c>
      <c r="G94" s="71">
        <v>0</v>
      </c>
      <c r="H94" s="71">
        <v>0.9</v>
      </c>
      <c r="I94" s="71">
        <v>0</v>
      </c>
      <c r="J94" s="71">
        <v>0</v>
      </c>
      <c r="K94" s="71">
        <v>0</v>
      </c>
      <c r="L94" s="71">
        <v>0</v>
      </c>
      <c r="M94" s="71">
        <v>0</v>
      </c>
      <c r="N94" s="71"/>
      <c r="O94" s="71"/>
      <c r="P94" s="71"/>
      <c r="Q94" s="71"/>
      <c r="R94" s="71"/>
      <c r="S94" s="71"/>
      <c r="T94" s="71"/>
      <c r="U94" s="71"/>
      <c r="V94" s="71"/>
    </row>
    <row r="95" spans="1:22" x14ac:dyDescent="0.25">
      <c r="A95" s="71" t="s">
        <v>93</v>
      </c>
      <c r="B95" s="71" t="s">
        <v>666</v>
      </c>
      <c r="C95" s="71">
        <v>0.1</v>
      </c>
      <c r="D95" s="71">
        <v>0</v>
      </c>
      <c r="E95" s="71">
        <v>0</v>
      </c>
      <c r="F95" s="71">
        <v>0</v>
      </c>
      <c r="G95" s="71">
        <v>0</v>
      </c>
      <c r="H95" s="71">
        <v>0.9</v>
      </c>
      <c r="I95" s="71">
        <v>0</v>
      </c>
      <c r="J95" s="71">
        <v>0</v>
      </c>
      <c r="K95" s="71">
        <v>0</v>
      </c>
      <c r="L95" s="71">
        <v>0</v>
      </c>
      <c r="M95" s="71">
        <v>0</v>
      </c>
      <c r="N95" s="71"/>
      <c r="O95" s="71"/>
      <c r="P95" s="71"/>
      <c r="Q95" s="71"/>
      <c r="R95" s="71"/>
      <c r="S95" s="71"/>
      <c r="T95" s="71"/>
      <c r="U95" s="71"/>
      <c r="V95" s="71"/>
    </row>
    <row r="96" spans="1:22" x14ac:dyDescent="0.25">
      <c r="A96" s="71" t="s">
        <v>94</v>
      </c>
      <c r="B96" s="71" t="s">
        <v>667</v>
      </c>
      <c r="C96" s="71">
        <v>0.1</v>
      </c>
      <c r="D96" s="71">
        <v>0</v>
      </c>
      <c r="E96" s="71">
        <v>0</v>
      </c>
      <c r="F96" s="71">
        <v>0</v>
      </c>
      <c r="G96" s="71">
        <v>0</v>
      </c>
      <c r="H96" s="71">
        <v>0.9</v>
      </c>
      <c r="I96" s="71">
        <v>0</v>
      </c>
      <c r="J96" s="71">
        <v>0</v>
      </c>
      <c r="K96" s="71">
        <v>0</v>
      </c>
      <c r="L96" s="71">
        <v>0</v>
      </c>
      <c r="M96" s="71">
        <v>0</v>
      </c>
      <c r="N96" s="71"/>
      <c r="O96" s="71"/>
      <c r="P96" s="71"/>
      <c r="Q96" s="71"/>
      <c r="R96" s="71"/>
      <c r="S96" s="71"/>
      <c r="T96" s="71"/>
      <c r="U96" s="71"/>
      <c r="V96" s="71"/>
    </row>
    <row r="97" spans="1:22" x14ac:dyDescent="0.25">
      <c r="A97" s="71" t="s">
        <v>95</v>
      </c>
      <c r="B97" s="71" t="s">
        <v>668</v>
      </c>
      <c r="C97" s="71">
        <v>0.1</v>
      </c>
      <c r="D97" s="71">
        <v>0</v>
      </c>
      <c r="E97" s="71">
        <v>223.0325</v>
      </c>
      <c r="F97" s="71">
        <v>22.3032</v>
      </c>
      <c r="G97" s="71">
        <v>0</v>
      </c>
      <c r="H97" s="71">
        <v>0.9</v>
      </c>
      <c r="I97" s="71">
        <v>0</v>
      </c>
      <c r="J97" s="71">
        <v>223.0324</v>
      </c>
      <c r="K97" s="71">
        <v>200.72919999999999</v>
      </c>
      <c r="L97" s="71">
        <v>0</v>
      </c>
      <c r="M97" s="71">
        <v>0</v>
      </c>
      <c r="N97" s="71"/>
      <c r="O97" s="71"/>
      <c r="P97" s="71"/>
      <c r="Q97" s="71"/>
      <c r="R97" s="71"/>
      <c r="S97" s="71"/>
      <c r="T97" s="71"/>
      <c r="U97" s="71"/>
      <c r="V97" s="71"/>
    </row>
    <row r="98" spans="1:22" x14ac:dyDescent="0.25">
      <c r="A98" s="71" t="s">
        <v>96</v>
      </c>
      <c r="B98" s="71" t="s">
        <v>669</v>
      </c>
      <c r="C98" s="71">
        <v>0.1</v>
      </c>
      <c r="D98" s="71">
        <v>0</v>
      </c>
      <c r="E98" s="71">
        <v>39.263500000000001</v>
      </c>
      <c r="F98" s="71">
        <v>3.9264000000000001</v>
      </c>
      <c r="G98" s="71">
        <v>0</v>
      </c>
      <c r="H98" s="71">
        <v>0.9</v>
      </c>
      <c r="I98" s="71">
        <v>0</v>
      </c>
      <c r="J98" s="71">
        <v>39.263599999999997</v>
      </c>
      <c r="K98" s="71">
        <v>35.337200000000003</v>
      </c>
      <c r="L98" s="71">
        <v>0</v>
      </c>
      <c r="M98" s="71">
        <v>0</v>
      </c>
      <c r="N98" s="71"/>
      <c r="O98" s="71"/>
      <c r="P98" s="71"/>
      <c r="Q98" s="71"/>
      <c r="R98" s="71"/>
      <c r="S98" s="71"/>
      <c r="T98" s="71"/>
      <c r="U98" s="71"/>
      <c r="V98" s="71"/>
    </row>
    <row r="99" spans="1:22" x14ac:dyDescent="0.25">
      <c r="A99" s="71" t="s">
        <v>97</v>
      </c>
      <c r="B99" s="71" t="s">
        <v>670</v>
      </c>
      <c r="C99" s="71">
        <v>0.1</v>
      </c>
      <c r="D99" s="71">
        <v>0</v>
      </c>
      <c r="E99" s="71">
        <v>17.806799999999999</v>
      </c>
      <c r="F99" s="71">
        <v>1.7806999999999999</v>
      </c>
      <c r="G99" s="71">
        <v>0</v>
      </c>
      <c r="H99" s="71">
        <v>0.9</v>
      </c>
      <c r="I99" s="71">
        <v>0</v>
      </c>
      <c r="J99" s="71">
        <v>17.806799999999999</v>
      </c>
      <c r="K99" s="71">
        <v>16.0261</v>
      </c>
      <c r="L99" s="71">
        <v>0</v>
      </c>
      <c r="M99" s="71">
        <v>0</v>
      </c>
      <c r="N99" s="71"/>
      <c r="O99" s="71"/>
      <c r="P99" s="71"/>
      <c r="Q99" s="71"/>
      <c r="R99" s="71"/>
      <c r="S99" s="71"/>
      <c r="T99" s="71"/>
      <c r="U99" s="71"/>
      <c r="V99" s="71"/>
    </row>
    <row r="100" spans="1:22" x14ac:dyDescent="0.25">
      <c r="A100" s="71" t="s">
        <v>98</v>
      </c>
      <c r="B100" s="71" t="s">
        <v>671</v>
      </c>
      <c r="C100" s="71">
        <v>0.1</v>
      </c>
      <c r="D100" s="71">
        <v>0</v>
      </c>
      <c r="E100" s="71">
        <v>45.855499999999999</v>
      </c>
      <c r="F100" s="71">
        <v>4.5856000000000003</v>
      </c>
      <c r="G100" s="71">
        <v>0</v>
      </c>
      <c r="H100" s="71">
        <v>0.9</v>
      </c>
      <c r="I100" s="71">
        <v>0</v>
      </c>
      <c r="J100" s="71">
        <v>45.855600000000003</v>
      </c>
      <c r="K100" s="71">
        <v>41.27</v>
      </c>
      <c r="L100" s="71">
        <v>0</v>
      </c>
      <c r="M100" s="71">
        <v>0</v>
      </c>
      <c r="N100" s="71"/>
      <c r="O100" s="71"/>
      <c r="P100" s="71"/>
      <c r="Q100" s="71"/>
      <c r="R100" s="71"/>
      <c r="S100" s="71"/>
      <c r="T100" s="71"/>
      <c r="U100" s="71"/>
      <c r="V100" s="71"/>
    </row>
    <row r="101" spans="1:22" x14ac:dyDescent="0.25">
      <c r="A101" s="71" t="s">
        <v>99</v>
      </c>
      <c r="B101" s="71" t="s">
        <v>672</v>
      </c>
      <c r="C101" s="71">
        <v>0.1</v>
      </c>
      <c r="D101" s="71">
        <v>0</v>
      </c>
      <c r="E101" s="71">
        <v>138.36850000000001</v>
      </c>
      <c r="F101" s="71">
        <v>13.8368</v>
      </c>
      <c r="G101" s="71">
        <v>0</v>
      </c>
      <c r="H101" s="71">
        <v>0.9</v>
      </c>
      <c r="I101" s="71">
        <v>0</v>
      </c>
      <c r="J101" s="71">
        <v>138.3683</v>
      </c>
      <c r="K101" s="71">
        <v>124.53149999999999</v>
      </c>
      <c r="L101" s="71">
        <v>0</v>
      </c>
      <c r="M101" s="71">
        <v>0</v>
      </c>
      <c r="N101" s="71"/>
      <c r="O101" s="71"/>
      <c r="P101" s="71"/>
      <c r="Q101" s="71"/>
      <c r="R101" s="71"/>
      <c r="S101" s="71"/>
      <c r="T101" s="71"/>
      <c r="U101" s="71"/>
      <c r="V101" s="71"/>
    </row>
    <row r="102" spans="1:22" x14ac:dyDescent="0.25">
      <c r="A102" s="71" t="s">
        <v>100</v>
      </c>
      <c r="B102" s="71" t="s">
        <v>673</v>
      </c>
      <c r="C102" s="71">
        <v>0.1</v>
      </c>
      <c r="D102" s="71">
        <v>0</v>
      </c>
      <c r="E102" s="71">
        <v>24.499600000000001</v>
      </c>
      <c r="F102" s="71">
        <v>2.4500000000000002</v>
      </c>
      <c r="G102" s="71">
        <v>0</v>
      </c>
      <c r="H102" s="71">
        <v>0.9</v>
      </c>
      <c r="I102" s="71">
        <v>0</v>
      </c>
      <c r="J102" s="71">
        <v>24.499500000000001</v>
      </c>
      <c r="K102" s="71">
        <v>22.049600000000002</v>
      </c>
      <c r="L102" s="71">
        <v>0</v>
      </c>
      <c r="M102" s="71">
        <v>0</v>
      </c>
      <c r="N102" s="71"/>
      <c r="O102" s="71"/>
      <c r="P102" s="71"/>
      <c r="Q102" s="71"/>
      <c r="R102" s="71"/>
      <c r="S102" s="71"/>
      <c r="T102" s="71"/>
      <c r="U102" s="71"/>
      <c r="V102" s="71"/>
    </row>
    <row r="103" spans="1:22" x14ac:dyDescent="0.25">
      <c r="A103" s="71" t="s">
        <v>101</v>
      </c>
      <c r="B103" s="71" t="s">
        <v>674</v>
      </c>
      <c r="C103" s="71">
        <v>0.1</v>
      </c>
      <c r="D103" s="71">
        <v>0</v>
      </c>
      <c r="E103" s="71">
        <v>17.230599999999999</v>
      </c>
      <c r="F103" s="71">
        <v>1.7231000000000001</v>
      </c>
      <c r="G103" s="71">
        <v>0</v>
      </c>
      <c r="H103" s="71">
        <v>0.9</v>
      </c>
      <c r="I103" s="71">
        <v>0</v>
      </c>
      <c r="J103" s="71">
        <v>17.230499999999999</v>
      </c>
      <c r="K103" s="71">
        <v>15.507400000000001</v>
      </c>
      <c r="L103" s="71">
        <v>0</v>
      </c>
      <c r="M103" s="71">
        <v>0</v>
      </c>
      <c r="N103" s="71"/>
      <c r="O103" s="71"/>
      <c r="P103" s="71"/>
      <c r="Q103" s="71"/>
      <c r="R103" s="71"/>
      <c r="S103" s="71"/>
      <c r="T103" s="71"/>
      <c r="U103" s="71"/>
      <c r="V103" s="71"/>
    </row>
    <row r="104" spans="1:22" x14ac:dyDescent="0.25">
      <c r="A104" s="71" t="s">
        <v>102</v>
      </c>
      <c r="B104" s="71" t="s">
        <v>675</v>
      </c>
      <c r="C104" s="71">
        <v>0.1</v>
      </c>
      <c r="D104" s="71">
        <v>0</v>
      </c>
      <c r="E104" s="71">
        <v>80.320499999999996</v>
      </c>
      <c r="F104" s="71">
        <v>8.032</v>
      </c>
      <c r="G104" s="71">
        <v>0</v>
      </c>
      <c r="H104" s="71">
        <v>0.9</v>
      </c>
      <c r="I104" s="71">
        <v>0</v>
      </c>
      <c r="J104" s="71">
        <v>80.320599999999999</v>
      </c>
      <c r="K104" s="71">
        <v>72.288499999999999</v>
      </c>
      <c r="L104" s="71">
        <v>0</v>
      </c>
      <c r="M104" s="71">
        <v>0</v>
      </c>
      <c r="N104" s="71"/>
      <c r="O104" s="71"/>
      <c r="P104" s="71"/>
      <c r="Q104" s="71"/>
      <c r="R104" s="71"/>
      <c r="S104" s="71"/>
      <c r="T104" s="71"/>
      <c r="U104" s="71"/>
      <c r="V104" s="71"/>
    </row>
    <row r="105" spans="1:22" x14ac:dyDescent="0.25">
      <c r="A105" s="71" t="s">
        <v>103</v>
      </c>
      <c r="B105" s="71" t="s">
        <v>676</v>
      </c>
      <c r="C105" s="71">
        <v>0.1</v>
      </c>
      <c r="D105" s="71">
        <v>0</v>
      </c>
      <c r="E105" s="71">
        <v>71.3887</v>
      </c>
      <c r="F105" s="71">
        <v>7.1388999999999996</v>
      </c>
      <c r="G105" s="71">
        <v>0</v>
      </c>
      <c r="H105" s="71">
        <v>0.9</v>
      </c>
      <c r="I105" s="71">
        <v>0</v>
      </c>
      <c r="J105" s="71">
        <v>71.388800000000003</v>
      </c>
      <c r="K105" s="71">
        <v>64.249899999999997</v>
      </c>
      <c r="L105" s="71">
        <v>0</v>
      </c>
      <c r="M105" s="71">
        <v>0</v>
      </c>
      <c r="N105" s="71"/>
      <c r="O105" s="71"/>
      <c r="P105" s="71"/>
      <c r="Q105" s="71"/>
      <c r="R105" s="71"/>
      <c r="S105" s="71"/>
      <c r="T105" s="71"/>
      <c r="U105" s="71"/>
      <c r="V105" s="71"/>
    </row>
    <row r="106" spans="1:22" x14ac:dyDescent="0.25">
      <c r="A106" s="71" t="s">
        <v>104</v>
      </c>
      <c r="B106" s="71" t="s">
        <v>677</v>
      </c>
      <c r="C106" s="71">
        <v>0.1</v>
      </c>
      <c r="D106" s="71">
        <v>0</v>
      </c>
      <c r="E106" s="71">
        <v>118.18259999999999</v>
      </c>
      <c r="F106" s="71">
        <v>11.818300000000001</v>
      </c>
      <c r="G106" s="71">
        <v>0</v>
      </c>
      <c r="H106" s="71">
        <v>0.9</v>
      </c>
      <c r="I106" s="71">
        <v>0</v>
      </c>
      <c r="J106" s="71">
        <v>118.1828</v>
      </c>
      <c r="K106" s="71">
        <v>106.36450000000001</v>
      </c>
      <c r="L106" s="71">
        <v>0</v>
      </c>
      <c r="M106" s="71">
        <v>0</v>
      </c>
      <c r="N106" s="71"/>
      <c r="O106" s="71"/>
      <c r="P106" s="71"/>
      <c r="Q106" s="71"/>
      <c r="R106" s="71"/>
      <c r="S106" s="71"/>
      <c r="T106" s="71"/>
      <c r="U106" s="71"/>
      <c r="V106" s="71"/>
    </row>
    <row r="107" spans="1:22" x14ac:dyDescent="0.25">
      <c r="A107" s="71" t="s">
        <v>105</v>
      </c>
      <c r="B107" s="71" t="s">
        <v>678</v>
      </c>
      <c r="C107" s="71">
        <v>0.1</v>
      </c>
      <c r="D107" s="71">
        <v>0</v>
      </c>
      <c r="E107" s="71">
        <v>438.09800000000001</v>
      </c>
      <c r="F107" s="71">
        <v>43.809800000000003</v>
      </c>
      <c r="G107" s="71">
        <v>0</v>
      </c>
      <c r="H107" s="71">
        <v>0.9</v>
      </c>
      <c r="I107" s="71">
        <v>0</v>
      </c>
      <c r="J107" s="71">
        <v>438.09800000000001</v>
      </c>
      <c r="K107" s="71">
        <v>394.28820000000002</v>
      </c>
      <c r="L107" s="71">
        <v>0</v>
      </c>
      <c r="M107" s="71">
        <v>0</v>
      </c>
      <c r="N107" s="71"/>
      <c r="O107" s="71"/>
      <c r="P107" s="71"/>
      <c r="Q107" s="71"/>
      <c r="R107" s="71"/>
      <c r="S107" s="71"/>
      <c r="T107" s="71"/>
      <c r="U107" s="71"/>
      <c r="V107" s="71"/>
    </row>
    <row r="108" spans="1:22" x14ac:dyDescent="0.25">
      <c r="A108" s="71" t="s">
        <v>508</v>
      </c>
      <c r="B108" s="71" t="s">
        <v>679</v>
      </c>
      <c r="C108" s="71">
        <v>0.1</v>
      </c>
      <c r="D108" s="71">
        <v>0</v>
      </c>
      <c r="E108" s="71">
        <v>0</v>
      </c>
      <c r="F108" s="71">
        <v>0</v>
      </c>
      <c r="G108" s="71">
        <v>0</v>
      </c>
      <c r="H108" s="71">
        <v>0.9</v>
      </c>
      <c r="I108" s="71">
        <v>0</v>
      </c>
      <c r="J108" s="71">
        <v>0</v>
      </c>
      <c r="K108" s="71">
        <v>0</v>
      </c>
      <c r="L108" s="71">
        <v>0</v>
      </c>
      <c r="M108" s="71">
        <v>0</v>
      </c>
      <c r="N108" s="71"/>
      <c r="O108" s="71"/>
      <c r="P108" s="71"/>
      <c r="Q108" s="71"/>
      <c r="R108" s="71"/>
      <c r="S108" s="71"/>
      <c r="T108" s="71"/>
      <c r="U108" s="71"/>
      <c r="V108" s="71"/>
    </row>
    <row r="109" spans="1:22" x14ac:dyDescent="0.25">
      <c r="A109" s="71" t="s">
        <v>106</v>
      </c>
      <c r="B109" s="71" t="s">
        <v>680</v>
      </c>
      <c r="C109" s="71">
        <v>0.1</v>
      </c>
      <c r="D109" s="71">
        <v>0</v>
      </c>
      <c r="E109" s="71">
        <v>768.07730000000004</v>
      </c>
      <c r="F109" s="71">
        <v>76.807699999999997</v>
      </c>
      <c r="G109" s="71">
        <v>0</v>
      </c>
      <c r="H109" s="71">
        <v>0.9</v>
      </c>
      <c r="I109" s="71">
        <v>0</v>
      </c>
      <c r="J109" s="71">
        <v>768.07749999999999</v>
      </c>
      <c r="K109" s="71">
        <v>691.26980000000003</v>
      </c>
      <c r="L109" s="71">
        <v>0</v>
      </c>
      <c r="M109" s="71">
        <v>0</v>
      </c>
      <c r="N109" s="71"/>
      <c r="O109" s="71"/>
      <c r="P109" s="71"/>
      <c r="Q109" s="71"/>
      <c r="R109" s="71"/>
      <c r="S109" s="71"/>
      <c r="T109" s="71"/>
      <c r="U109" s="71"/>
      <c r="V109" s="71"/>
    </row>
    <row r="110" spans="1:22" x14ac:dyDescent="0.25">
      <c r="A110" s="71" t="s">
        <v>107</v>
      </c>
      <c r="B110" s="71" t="s">
        <v>681</v>
      </c>
      <c r="C110" s="71">
        <v>0.1</v>
      </c>
      <c r="D110" s="71">
        <v>0</v>
      </c>
      <c r="E110" s="71">
        <v>59.482799999999997</v>
      </c>
      <c r="F110" s="71">
        <v>5.9482999999999997</v>
      </c>
      <c r="G110" s="71">
        <v>0</v>
      </c>
      <c r="H110" s="71">
        <v>0.9</v>
      </c>
      <c r="I110" s="71">
        <v>0</v>
      </c>
      <c r="J110" s="71">
        <v>59.482700000000001</v>
      </c>
      <c r="K110" s="71">
        <v>53.534399999999998</v>
      </c>
      <c r="L110" s="71">
        <v>0</v>
      </c>
      <c r="M110" s="71">
        <v>0</v>
      </c>
      <c r="N110" s="71"/>
      <c r="O110" s="71"/>
      <c r="P110" s="71"/>
      <c r="Q110" s="71"/>
      <c r="R110" s="71"/>
      <c r="S110" s="71"/>
      <c r="T110" s="71"/>
      <c r="U110" s="71"/>
      <c r="V110" s="71"/>
    </row>
    <row r="111" spans="1:22" x14ac:dyDescent="0.25">
      <c r="A111" s="71" t="s">
        <v>108</v>
      </c>
      <c r="B111" s="71" t="s">
        <v>682</v>
      </c>
      <c r="C111" s="71">
        <v>0.1</v>
      </c>
      <c r="D111" s="71">
        <v>0</v>
      </c>
      <c r="E111" s="71">
        <v>27.683800000000002</v>
      </c>
      <c r="F111" s="71">
        <v>2.7684000000000002</v>
      </c>
      <c r="G111" s="71">
        <v>0</v>
      </c>
      <c r="H111" s="71">
        <v>0.9</v>
      </c>
      <c r="I111" s="71">
        <v>0</v>
      </c>
      <c r="J111" s="71">
        <v>27.683900000000001</v>
      </c>
      <c r="K111" s="71">
        <v>24.915500000000002</v>
      </c>
      <c r="L111" s="71">
        <v>0</v>
      </c>
      <c r="M111" s="71">
        <v>0</v>
      </c>
      <c r="N111" s="71"/>
      <c r="O111" s="71"/>
      <c r="P111" s="71"/>
      <c r="Q111" s="71"/>
      <c r="R111" s="71"/>
      <c r="S111" s="71"/>
      <c r="T111" s="71"/>
      <c r="U111" s="71"/>
      <c r="V111" s="71"/>
    </row>
    <row r="112" spans="1:22" x14ac:dyDescent="0.25">
      <c r="A112" s="71" t="s">
        <v>109</v>
      </c>
      <c r="B112" s="71" t="s">
        <v>683</v>
      </c>
      <c r="C112" s="71">
        <v>0.1</v>
      </c>
      <c r="D112" s="71">
        <v>0</v>
      </c>
      <c r="E112" s="71">
        <v>20.025600000000001</v>
      </c>
      <c r="F112" s="71">
        <v>2.0026000000000002</v>
      </c>
      <c r="G112" s="71">
        <v>0</v>
      </c>
      <c r="H112" s="71">
        <v>0.9</v>
      </c>
      <c r="I112" s="71">
        <v>0</v>
      </c>
      <c r="J112" s="71">
        <v>20.025600000000001</v>
      </c>
      <c r="K112" s="71">
        <v>18.023</v>
      </c>
      <c r="L112" s="71">
        <v>0</v>
      </c>
      <c r="M112" s="71">
        <v>0</v>
      </c>
      <c r="N112" s="71"/>
      <c r="O112" s="71"/>
      <c r="P112" s="71"/>
      <c r="Q112" s="71"/>
      <c r="R112" s="71"/>
      <c r="S112" s="71"/>
      <c r="T112" s="71"/>
      <c r="U112" s="71"/>
      <c r="V112" s="71"/>
    </row>
    <row r="113" spans="1:22" x14ac:dyDescent="0.25">
      <c r="A113" s="71" t="s">
        <v>110</v>
      </c>
      <c r="B113" s="71" t="s">
        <v>684</v>
      </c>
      <c r="C113" s="71">
        <v>0.1</v>
      </c>
      <c r="D113" s="71">
        <v>0</v>
      </c>
      <c r="E113" s="71">
        <v>11.559900000000001</v>
      </c>
      <c r="F113" s="71">
        <v>1.1559999999999999</v>
      </c>
      <c r="G113" s="71">
        <v>0</v>
      </c>
      <c r="H113" s="71">
        <v>0.9</v>
      </c>
      <c r="I113" s="71">
        <v>0</v>
      </c>
      <c r="J113" s="71">
        <v>11.559900000000001</v>
      </c>
      <c r="K113" s="71">
        <v>10.4039</v>
      </c>
      <c r="L113" s="71">
        <v>0</v>
      </c>
      <c r="M113" s="71">
        <v>0</v>
      </c>
      <c r="N113" s="71"/>
      <c r="O113" s="71"/>
      <c r="P113" s="71"/>
      <c r="Q113" s="71"/>
      <c r="R113" s="71"/>
      <c r="S113" s="71"/>
      <c r="T113" s="71"/>
      <c r="U113" s="71"/>
      <c r="V113" s="71"/>
    </row>
    <row r="114" spans="1:22" x14ac:dyDescent="0.25">
      <c r="A114" s="71" t="s">
        <v>111</v>
      </c>
      <c r="B114" s="71" t="s">
        <v>685</v>
      </c>
      <c r="C114" s="71">
        <v>0.1</v>
      </c>
      <c r="D114" s="71">
        <v>0</v>
      </c>
      <c r="E114" s="71">
        <v>32.889099999999999</v>
      </c>
      <c r="F114" s="71">
        <v>3.2888999999999999</v>
      </c>
      <c r="G114" s="71">
        <v>0</v>
      </c>
      <c r="H114" s="71">
        <v>0.9</v>
      </c>
      <c r="I114" s="71">
        <v>0</v>
      </c>
      <c r="J114" s="71">
        <v>32.889299999999999</v>
      </c>
      <c r="K114" s="71">
        <v>29.6004</v>
      </c>
      <c r="L114" s="71">
        <v>0</v>
      </c>
      <c r="M114" s="71">
        <v>0</v>
      </c>
      <c r="N114" s="71"/>
      <c r="O114" s="71"/>
      <c r="P114" s="71"/>
      <c r="Q114" s="71"/>
      <c r="R114" s="71"/>
      <c r="S114" s="71"/>
      <c r="T114" s="71"/>
      <c r="U114" s="71"/>
      <c r="V114" s="71"/>
    </row>
    <row r="115" spans="1:22" x14ac:dyDescent="0.25">
      <c r="A115" s="71" t="s">
        <v>112</v>
      </c>
      <c r="B115" s="71" t="s">
        <v>686</v>
      </c>
      <c r="C115" s="71">
        <v>0.1</v>
      </c>
      <c r="D115" s="71">
        <v>0</v>
      </c>
      <c r="E115" s="71">
        <v>18.819600000000001</v>
      </c>
      <c r="F115" s="71">
        <v>1.8819999999999999</v>
      </c>
      <c r="G115" s="71">
        <v>0</v>
      </c>
      <c r="H115" s="71">
        <v>0.9</v>
      </c>
      <c r="I115" s="71">
        <v>0</v>
      </c>
      <c r="J115" s="71">
        <v>18.819600000000001</v>
      </c>
      <c r="K115" s="71">
        <v>16.9376</v>
      </c>
      <c r="L115" s="71">
        <v>0</v>
      </c>
      <c r="M115" s="71">
        <v>0</v>
      </c>
      <c r="N115" s="71"/>
      <c r="O115" s="71"/>
      <c r="P115" s="71"/>
      <c r="Q115" s="71"/>
      <c r="R115" s="71"/>
      <c r="S115" s="71"/>
      <c r="T115" s="71"/>
      <c r="U115" s="71"/>
      <c r="V115" s="71"/>
    </row>
    <row r="116" spans="1:22" x14ac:dyDescent="0.25">
      <c r="A116" s="71" t="s">
        <v>113</v>
      </c>
      <c r="B116" s="71" t="s">
        <v>687</v>
      </c>
      <c r="C116" s="71">
        <v>0.1</v>
      </c>
      <c r="D116" s="71">
        <v>0</v>
      </c>
      <c r="E116" s="71">
        <v>235.565</v>
      </c>
      <c r="F116" s="71">
        <v>23.5565</v>
      </c>
      <c r="G116" s="71">
        <v>0</v>
      </c>
      <c r="H116" s="71">
        <v>0.9</v>
      </c>
      <c r="I116" s="71">
        <v>0</v>
      </c>
      <c r="J116" s="71">
        <v>235.5643</v>
      </c>
      <c r="K116" s="71">
        <v>212.00790000000001</v>
      </c>
      <c r="L116" s="71">
        <v>0</v>
      </c>
      <c r="M116" s="71">
        <v>0</v>
      </c>
      <c r="N116" s="71"/>
      <c r="O116" s="71"/>
      <c r="P116" s="71"/>
      <c r="Q116" s="71"/>
      <c r="R116" s="71"/>
      <c r="S116" s="71"/>
      <c r="T116" s="71"/>
      <c r="U116" s="71"/>
      <c r="V116" s="71"/>
    </row>
    <row r="117" spans="1:22" x14ac:dyDescent="0.25">
      <c r="A117" s="71" t="s">
        <v>509</v>
      </c>
      <c r="B117" s="71" t="s">
        <v>688</v>
      </c>
      <c r="C117" s="71">
        <v>0.1</v>
      </c>
      <c r="D117" s="71">
        <v>0</v>
      </c>
      <c r="E117" s="71">
        <v>0</v>
      </c>
      <c r="F117" s="71">
        <v>0</v>
      </c>
      <c r="G117" s="71">
        <v>0</v>
      </c>
      <c r="H117" s="71">
        <v>0.9</v>
      </c>
      <c r="I117" s="71">
        <v>0</v>
      </c>
      <c r="J117" s="71">
        <v>0</v>
      </c>
      <c r="K117" s="71">
        <v>0</v>
      </c>
      <c r="L117" s="71">
        <v>0</v>
      </c>
      <c r="M117" s="71">
        <v>0</v>
      </c>
      <c r="N117" s="71"/>
      <c r="O117" s="71"/>
      <c r="P117" s="71"/>
      <c r="Q117" s="71"/>
      <c r="R117" s="71"/>
      <c r="S117" s="71"/>
      <c r="T117" s="71"/>
      <c r="U117" s="71"/>
      <c r="V117" s="71"/>
    </row>
    <row r="118" spans="1:22" x14ac:dyDescent="0.25">
      <c r="A118" s="71" t="s">
        <v>114</v>
      </c>
      <c r="B118" s="71" t="s">
        <v>689</v>
      </c>
      <c r="C118" s="71">
        <v>0.1</v>
      </c>
      <c r="D118" s="71">
        <v>0</v>
      </c>
      <c r="E118" s="71">
        <v>0</v>
      </c>
      <c r="F118" s="71">
        <v>0</v>
      </c>
      <c r="G118" s="71">
        <v>0</v>
      </c>
      <c r="H118" s="71">
        <v>0.9</v>
      </c>
      <c r="I118" s="71">
        <v>0</v>
      </c>
      <c r="J118" s="71">
        <v>0</v>
      </c>
      <c r="K118" s="71">
        <v>0</v>
      </c>
      <c r="L118" s="71">
        <v>0</v>
      </c>
      <c r="M118" s="71">
        <v>0</v>
      </c>
      <c r="N118" s="71"/>
      <c r="O118" s="71"/>
      <c r="P118" s="71"/>
      <c r="Q118" s="71"/>
      <c r="R118" s="71"/>
      <c r="S118" s="71"/>
      <c r="T118" s="71"/>
      <c r="U118" s="71"/>
      <c r="V118" s="71"/>
    </row>
    <row r="119" spans="1:22" x14ac:dyDescent="0.25">
      <c r="A119" s="71" t="s">
        <v>115</v>
      </c>
      <c r="B119" s="71" t="s">
        <v>690</v>
      </c>
      <c r="C119" s="71">
        <v>0.1</v>
      </c>
      <c r="D119" s="71">
        <v>0</v>
      </c>
      <c r="E119" s="71">
        <v>0</v>
      </c>
      <c r="F119" s="71">
        <v>0</v>
      </c>
      <c r="G119" s="71">
        <v>0</v>
      </c>
      <c r="H119" s="71">
        <v>0.9</v>
      </c>
      <c r="I119" s="71">
        <v>0</v>
      </c>
      <c r="J119" s="71">
        <v>0</v>
      </c>
      <c r="K119" s="71">
        <v>0</v>
      </c>
      <c r="L119" s="71">
        <v>0</v>
      </c>
      <c r="M119" s="71">
        <v>0</v>
      </c>
      <c r="N119" s="71"/>
      <c r="O119" s="71"/>
      <c r="P119" s="71"/>
      <c r="Q119" s="71"/>
      <c r="R119" s="71"/>
      <c r="S119" s="71"/>
      <c r="T119" s="71"/>
      <c r="U119" s="71"/>
      <c r="V119" s="71"/>
    </row>
    <row r="120" spans="1:22" x14ac:dyDescent="0.25">
      <c r="A120" s="71" t="s">
        <v>116</v>
      </c>
      <c r="B120" s="71" t="s">
        <v>691</v>
      </c>
      <c r="C120" s="71">
        <v>0.1</v>
      </c>
      <c r="D120" s="71">
        <v>0</v>
      </c>
      <c r="E120" s="71">
        <v>0</v>
      </c>
      <c r="F120" s="71">
        <v>0</v>
      </c>
      <c r="G120" s="71">
        <v>0</v>
      </c>
      <c r="H120" s="71">
        <v>0.9</v>
      </c>
      <c r="I120" s="71">
        <v>0</v>
      </c>
      <c r="J120" s="71">
        <v>0</v>
      </c>
      <c r="K120" s="71">
        <v>0</v>
      </c>
      <c r="L120" s="71">
        <v>0</v>
      </c>
      <c r="M120" s="71">
        <v>0</v>
      </c>
      <c r="N120" s="71"/>
      <c r="O120" s="71"/>
      <c r="P120" s="71"/>
      <c r="Q120" s="71"/>
      <c r="R120" s="71"/>
      <c r="S120" s="71"/>
      <c r="T120" s="71"/>
      <c r="U120" s="71"/>
      <c r="V120" s="71"/>
    </row>
    <row r="121" spans="1:22" x14ac:dyDescent="0.25">
      <c r="A121" s="71" t="s">
        <v>117</v>
      </c>
      <c r="B121" s="71" t="s">
        <v>692</v>
      </c>
      <c r="C121" s="71">
        <v>0.1</v>
      </c>
      <c r="D121" s="71">
        <v>0</v>
      </c>
      <c r="E121" s="71">
        <v>0</v>
      </c>
      <c r="F121" s="71">
        <v>0</v>
      </c>
      <c r="G121" s="71">
        <v>0</v>
      </c>
      <c r="H121" s="71">
        <v>0.9</v>
      </c>
      <c r="I121" s="71">
        <v>0</v>
      </c>
      <c r="J121" s="71">
        <v>0</v>
      </c>
      <c r="K121" s="71">
        <v>0</v>
      </c>
      <c r="L121" s="71">
        <v>0</v>
      </c>
      <c r="M121" s="71">
        <v>0</v>
      </c>
      <c r="N121" s="71"/>
      <c r="O121" s="71"/>
      <c r="P121" s="71"/>
      <c r="Q121" s="71"/>
      <c r="R121" s="71"/>
      <c r="S121" s="71"/>
      <c r="T121" s="71"/>
      <c r="U121" s="71"/>
      <c r="V121" s="71"/>
    </row>
    <row r="122" spans="1:22" x14ac:dyDescent="0.25">
      <c r="A122" s="71" t="s">
        <v>118</v>
      </c>
      <c r="B122" s="71" t="s">
        <v>693</v>
      </c>
      <c r="C122" s="71">
        <v>0.1</v>
      </c>
      <c r="D122" s="71">
        <v>0</v>
      </c>
      <c r="E122" s="71">
        <v>57.918399999999998</v>
      </c>
      <c r="F122" s="71">
        <v>5.7918000000000003</v>
      </c>
      <c r="G122" s="71">
        <v>0</v>
      </c>
      <c r="H122" s="71">
        <v>0.9</v>
      </c>
      <c r="I122" s="71">
        <v>0</v>
      </c>
      <c r="J122" s="71">
        <v>57.918300000000002</v>
      </c>
      <c r="K122" s="71">
        <v>52.1265</v>
      </c>
      <c r="L122" s="71">
        <v>0</v>
      </c>
      <c r="M122" s="71">
        <v>0</v>
      </c>
      <c r="N122" s="71"/>
      <c r="O122" s="71"/>
      <c r="P122" s="71"/>
      <c r="Q122" s="71"/>
      <c r="R122" s="71"/>
      <c r="S122" s="71"/>
      <c r="T122" s="71"/>
      <c r="U122" s="71"/>
      <c r="V122" s="71"/>
    </row>
    <row r="123" spans="1:22" x14ac:dyDescent="0.25">
      <c r="A123" s="71" t="s">
        <v>119</v>
      </c>
      <c r="B123" s="71" t="s">
        <v>694</v>
      </c>
      <c r="C123" s="71">
        <v>0.1</v>
      </c>
      <c r="D123" s="71">
        <v>0</v>
      </c>
      <c r="E123" s="71">
        <v>18.707699999999999</v>
      </c>
      <c r="F123" s="71">
        <v>1.8708</v>
      </c>
      <c r="G123" s="71">
        <v>0</v>
      </c>
      <c r="H123" s="71">
        <v>0.9</v>
      </c>
      <c r="I123" s="71">
        <v>0</v>
      </c>
      <c r="J123" s="71">
        <v>18.7075</v>
      </c>
      <c r="K123" s="71">
        <v>16.8368</v>
      </c>
      <c r="L123" s="71">
        <v>0</v>
      </c>
      <c r="M123" s="71">
        <v>0</v>
      </c>
      <c r="N123" s="71"/>
      <c r="O123" s="71"/>
      <c r="P123" s="71"/>
      <c r="Q123" s="71"/>
      <c r="R123" s="71"/>
      <c r="S123" s="71"/>
      <c r="T123" s="71"/>
      <c r="U123" s="71"/>
      <c r="V123" s="71"/>
    </row>
    <row r="124" spans="1:22" x14ac:dyDescent="0.25">
      <c r="A124" s="71" t="s">
        <v>120</v>
      </c>
      <c r="B124" s="71" t="s">
        <v>695</v>
      </c>
      <c r="C124" s="71">
        <v>0.1</v>
      </c>
      <c r="D124" s="71">
        <v>0</v>
      </c>
      <c r="E124" s="71">
        <v>29.5975</v>
      </c>
      <c r="F124" s="71">
        <v>2.9598</v>
      </c>
      <c r="G124" s="71">
        <v>0</v>
      </c>
      <c r="H124" s="71">
        <v>0.9</v>
      </c>
      <c r="I124" s="71">
        <v>0</v>
      </c>
      <c r="J124" s="71">
        <v>29.5975</v>
      </c>
      <c r="K124" s="71">
        <v>26.637799999999999</v>
      </c>
      <c r="L124" s="71">
        <v>0</v>
      </c>
      <c r="M124" s="71">
        <v>0</v>
      </c>
      <c r="N124" s="71"/>
      <c r="O124" s="71"/>
      <c r="P124" s="71"/>
      <c r="Q124" s="71"/>
      <c r="R124" s="71"/>
      <c r="S124" s="71"/>
      <c r="T124" s="71"/>
      <c r="U124" s="71"/>
      <c r="V124" s="71"/>
    </row>
    <row r="125" spans="1:22" x14ac:dyDescent="0.25">
      <c r="A125" s="71" t="s">
        <v>121</v>
      </c>
      <c r="B125" s="71" t="s">
        <v>696</v>
      </c>
      <c r="C125" s="71">
        <v>0.1</v>
      </c>
      <c r="D125" s="71">
        <v>0</v>
      </c>
      <c r="E125" s="71">
        <v>26.651299999999999</v>
      </c>
      <c r="F125" s="71">
        <v>2.6650999999999998</v>
      </c>
      <c r="G125" s="71">
        <v>0</v>
      </c>
      <c r="H125" s="71">
        <v>0.9</v>
      </c>
      <c r="I125" s="71">
        <v>0</v>
      </c>
      <c r="J125" s="71">
        <v>26.651299999999999</v>
      </c>
      <c r="K125" s="71">
        <v>23.9862</v>
      </c>
      <c r="L125" s="71">
        <v>0</v>
      </c>
      <c r="M125" s="71">
        <v>0</v>
      </c>
      <c r="N125" s="71"/>
      <c r="O125" s="71"/>
      <c r="P125" s="71"/>
      <c r="Q125" s="71"/>
      <c r="R125" s="71"/>
      <c r="S125" s="71"/>
      <c r="T125" s="71"/>
      <c r="U125" s="71"/>
      <c r="V125" s="71"/>
    </row>
    <row r="126" spans="1:22" x14ac:dyDescent="0.25">
      <c r="A126" s="71" t="s">
        <v>122</v>
      </c>
      <c r="B126" s="71" t="s">
        <v>697</v>
      </c>
      <c r="C126" s="71">
        <v>0.1</v>
      </c>
      <c r="D126" s="71">
        <v>0</v>
      </c>
      <c r="E126" s="71">
        <v>0</v>
      </c>
      <c r="F126" s="71">
        <v>0</v>
      </c>
      <c r="G126" s="71">
        <v>0</v>
      </c>
      <c r="H126" s="71">
        <v>0.9</v>
      </c>
      <c r="I126" s="71">
        <v>0</v>
      </c>
      <c r="J126" s="71">
        <v>0</v>
      </c>
      <c r="K126" s="71">
        <v>0</v>
      </c>
      <c r="L126" s="71">
        <v>0</v>
      </c>
      <c r="M126" s="71">
        <v>0</v>
      </c>
      <c r="N126" s="71"/>
      <c r="O126" s="71"/>
      <c r="P126" s="71"/>
      <c r="Q126" s="71"/>
      <c r="R126" s="71"/>
      <c r="S126" s="71"/>
      <c r="T126" s="71"/>
      <c r="U126" s="71"/>
      <c r="V126" s="71"/>
    </row>
    <row r="127" spans="1:22" x14ac:dyDescent="0.25">
      <c r="A127" s="71" t="s">
        <v>123</v>
      </c>
      <c r="B127" s="71" t="s">
        <v>698</v>
      </c>
      <c r="C127" s="71">
        <v>0.1</v>
      </c>
      <c r="D127" s="71">
        <v>0</v>
      </c>
      <c r="E127" s="71">
        <v>0</v>
      </c>
      <c r="F127" s="71">
        <v>0</v>
      </c>
      <c r="G127" s="71">
        <v>0</v>
      </c>
      <c r="H127" s="71">
        <v>0.9</v>
      </c>
      <c r="I127" s="71">
        <v>0</v>
      </c>
      <c r="J127" s="71">
        <v>0</v>
      </c>
      <c r="K127" s="71">
        <v>0</v>
      </c>
      <c r="L127" s="71">
        <v>0</v>
      </c>
      <c r="M127" s="71">
        <v>0</v>
      </c>
      <c r="N127" s="71"/>
      <c r="O127" s="71"/>
      <c r="P127" s="71"/>
      <c r="Q127" s="71"/>
      <c r="R127" s="71"/>
      <c r="S127" s="71"/>
      <c r="T127" s="71"/>
      <c r="U127" s="71"/>
      <c r="V127" s="71"/>
    </row>
    <row r="128" spans="1:22" x14ac:dyDescent="0.25">
      <c r="A128" s="71" t="s">
        <v>124</v>
      </c>
      <c r="B128" s="71" t="s">
        <v>699</v>
      </c>
      <c r="C128" s="71">
        <v>0.1</v>
      </c>
      <c r="D128" s="71">
        <v>0</v>
      </c>
      <c r="E128" s="71">
        <v>0</v>
      </c>
      <c r="F128" s="71">
        <v>0</v>
      </c>
      <c r="G128" s="71">
        <v>0</v>
      </c>
      <c r="H128" s="71">
        <v>0.9</v>
      </c>
      <c r="I128" s="71">
        <v>0</v>
      </c>
      <c r="J128" s="71">
        <v>0</v>
      </c>
      <c r="K128" s="71">
        <v>0</v>
      </c>
      <c r="L128" s="71">
        <v>0</v>
      </c>
      <c r="M128" s="71">
        <v>0</v>
      </c>
      <c r="N128" s="71"/>
      <c r="O128" s="71"/>
      <c r="P128" s="71"/>
      <c r="Q128" s="71"/>
      <c r="R128" s="71"/>
      <c r="S128" s="71"/>
      <c r="T128" s="71"/>
      <c r="U128" s="71"/>
      <c r="V128" s="71"/>
    </row>
    <row r="129" spans="1:22" x14ac:dyDescent="0.25">
      <c r="A129" s="71" t="s">
        <v>125</v>
      </c>
      <c r="B129" s="71" t="s">
        <v>700</v>
      </c>
      <c r="C129" s="71">
        <v>0.1</v>
      </c>
      <c r="D129" s="71">
        <v>0</v>
      </c>
      <c r="E129" s="71">
        <v>6.8375000000000004</v>
      </c>
      <c r="F129" s="71">
        <v>0.68379999999999996</v>
      </c>
      <c r="G129" s="71">
        <v>0</v>
      </c>
      <c r="H129" s="71">
        <v>0.9</v>
      </c>
      <c r="I129" s="71">
        <v>0</v>
      </c>
      <c r="J129" s="71">
        <v>6.8373999999999997</v>
      </c>
      <c r="K129" s="71">
        <v>6.1536999999999997</v>
      </c>
      <c r="L129" s="71">
        <v>0</v>
      </c>
      <c r="M129" s="71">
        <v>0</v>
      </c>
      <c r="N129" s="71"/>
      <c r="O129" s="71"/>
      <c r="P129" s="71"/>
      <c r="Q129" s="71"/>
      <c r="R129" s="71"/>
      <c r="S129" s="71"/>
      <c r="T129" s="71"/>
      <c r="U129" s="71"/>
      <c r="V129" s="71"/>
    </row>
    <row r="130" spans="1:22" x14ac:dyDescent="0.25">
      <c r="A130" s="71" t="s">
        <v>126</v>
      </c>
      <c r="B130" s="71" t="s">
        <v>701</v>
      </c>
      <c r="C130" s="71">
        <v>0.1</v>
      </c>
      <c r="D130" s="71">
        <v>0</v>
      </c>
      <c r="E130" s="71">
        <v>42.932699999999997</v>
      </c>
      <c r="F130" s="71">
        <v>4.2933000000000003</v>
      </c>
      <c r="G130" s="71">
        <v>0</v>
      </c>
      <c r="H130" s="71">
        <v>0.9</v>
      </c>
      <c r="I130" s="71">
        <v>0</v>
      </c>
      <c r="J130" s="71">
        <v>42.932699999999997</v>
      </c>
      <c r="K130" s="71">
        <v>38.639400000000002</v>
      </c>
      <c r="L130" s="71">
        <v>0</v>
      </c>
      <c r="M130" s="71">
        <v>0</v>
      </c>
      <c r="N130" s="71"/>
      <c r="O130" s="71"/>
      <c r="P130" s="71"/>
      <c r="Q130" s="71"/>
      <c r="R130" s="71"/>
      <c r="S130" s="71"/>
      <c r="T130" s="71"/>
      <c r="U130" s="71"/>
      <c r="V130" s="71"/>
    </row>
    <row r="131" spans="1:22" x14ac:dyDescent="0.25">
      <c r="A131" s="71" t="s">
        <v>127</v>
      </c>
      <c r="B131" s="71" t="s">
        <v>702</v>
      </c>
      <c r="C131" s="71">
        <v>0.1</v>
      </c>
      <c r="D131" s="71">
        <v>0</v>
      </c>
      <c r="E131" s="71">
        <v>0</v>
      </c>
      <c r="F131" s="71">
        <v>0</v>
      </c>
      <c r="G131" s="71">
        <v>0</v>
      </c>
      <c r="H131" s="71">
        <v>0.9</v>
      </c>
      <c r="I131" s="71">
        <v>0</v>
      </c>
      <c r="J131" s="71">
        <v>0</v>
      </c>
      <c r="K131" s="71">
        <v>0</v>
      </c>
      <c r="L131" s="71">
        <v>0</v>
      </c>
      <c r="M131" s="71">
        <v>0</v>
      </c>
      <c r="N131" s="71"/>
      <c r="O131" s="71"/>
      <c r="P131" s="71"/>
      <c r="Q131" s="71"/>
      <c r="R131" s="71"/>
      <c r="S131" s="71"/>
      <c r="T131" s="71"/>
      <c r="U131" s="71"/>
      <c r="V131" s="71"/>
    </row>
    <row r="132" spans="1:22" x14ac:dyDescent="0.25">
      <c r="A132" s="71" t="s">
        <v>128</v>
      </c>
      <c r="B132" s="71" t="s">
        <v>703</v>
      </c>
      <c r="C132" s="71">
        <v>0.1</v>
      </c>
      <c r="D132" s="71">
        <v>0</v>
      </c>
      <c r="E132" s="71">
        <v>5.3987999999999996</v>
      </c>
      <c r="F132" s="71">
        <v>0.53990000000000005</v>
      </c>
      <c r="G132" s="71">
        <v>0</v>
      </c>
      <c r="H132" s="71">
        <v>0.9</v>
      </c>
      <c r="I132" s="71">
        <v>0</v>
      </c>
      <c r="J132" s="71">
        <v>5.3986999999999998</v>
      </c>
      <c r="K132" s="71">
        <v>4.8587999999999996</v>
      </c>
      <c r="L132" s="71">
        <v>0</v>
      </c>
      <c r="M132" s="71">
        <v>0</v>
      </c>
      <c r="N132" s="71"/>
      <c r="O132" s="71"/>
      <c r="P132" s="71"/>
      <c r="Q132" s="71"/>
      <c r="R132" s="71"/>
      <c r="S132" s="71"/>
      <c r="T132" s="71"/>
      <c r="U132" s="71"/>
      <c r="V132" s="71"/>
    </row>
    <row r="133" spans="1:22" x14ac:dyDescent="0.25">
      <c r="A133" s="71" t="s">
        <v>129</v>
      </c>
      <c r="B133" s="71" t="s">
        <v>704</v>
      </c>
      <c r="C133" s="71">
        <v>0.1</v>
      </c>
      <c r="D133" s="71">
        <v>0</v>
      </c>
      <c r="E133" s="71">
        <v>0</v>
      </c>
      <c r="F133" s="71">
        <v>0</v>
      </c>
      <c r="G133" s="71">
        <v>0</v>
      </c>
      <c r="H133" s="71">
        <v>0.9</v>
      </c>
      <c r="I133" s="71">
        <v>0</v>
      </c>
      <c r="J133" s="71">
        <v>0</v>
      </c>
      <c r="K133" s="71">
        <v>0</v>
      </c>
      <c r="L133" s="71">
        <v>0</v>
      </c>
      <c r="M133" s="71">
        <v>0</v>
      </c>
      <c r="N133" s="71"/>
      <c r="O133" s="71"/>
      <c r="P133" s="71"/>
      <c r="Q133" s="71"/>
      <c r="R133" s="71"/>
      <c r="S133" s="71"/>
      <c r="T133" s="71"/>
      <c r="U133" s="71"/>
      <c r="V133" s="71"/>
    </row>
    <row r="134" spans="1:22" x14ac:dyDescent="0.25">
      <c r="A134" s="71" t="s">
        <v>130</v>
      </c>
      <c r="B134" s="71" t="s">
        <v>705</v>
      </c>
      <c r="C134" s="71">
        <v>0.1</v>
      </c>
      <c r="D134" s="71">
        <v>0</v>
      </c>
      <c r="E134" s="71">
        <v>18.355499999999999</v>
      </c>
      <c r="F134" s="71">
        <v>1.8355999999999999</v>
      </c>
      <c r="G134" s="71">
        <v>0</v>
      </c>
      <c r="H134" s="71">
        <v>0.9</v>
      </c>
      <c r="I134" s="71">
        <v>0</v>
      </c>
      <c r="J134" s="71">
        <v>18.355599999999999</v>
      </c>
      <c r="K134" s="71">
        <v>16.52</v>
      </c>
      <c r="L134" s="71">
        <v>0</v>
      </c>
      <c r="M134" s="71">
        <v>0</v>
      </c>
      <c r="N134" s="71"/>
      <c r="O134" s="71"/>
      <c r="P134" s="71"/>
      <c r="Q134" s="71"/>
      <c r="R134" s="71"/>
      <c r="S134" s="71"/>
      <c r="T134" s="71"/>
      <c r="U134" s="71"/>
      <c r="V134" s="71"/>
    </row>
    <row r="135" spans="1:22" x14ac:dyDescent="0.25">
      <c r="A135" s="71" t="s">
        <v>131</v>
      </c>
      <c r="B135" s="71" t="s">
        <v>706</v>
      </c>
      <c r="C135" s="71">
        <v>0.1</v>
      </c>
      <c r="D135" s="71">
        <v>0</v>
      </c>
      <c r="E135" s="71">
        <v>0</v>
      </c>
      <c r="F135" s="71">
        <v>0</v>
      </c>
      <c r="G135" s="71">
        <v>0</v>
      </c>
      <c r="H135" s="71">
        <v>0.9</v>
      </c>
      <c r="I135" s="71">
        <v>0</v>
      </c>
      <c r="J135" s="71">
        <v>0</v>
      </c>
      <c r="K135" s="71">
        <v>0</v>
      </c>
      <c r="L135" s="71">
        <v>0</v>
      </c>
      <c r="M135" s="71">
        <v>0</v>
      </c>
      <c r="N135" s="71"/>
      <c r="O135" s="71"/>
      <c r="P135" s="71"/>
      <c r="Q135" s="71"/>
      <c r="R135" s="71"/>
      <c r="S135" s="71"/>
      <c r="T135" s="71"/>
      <c r="U135" s="71"/>
      <c r="V135" s="71"/>
    </row>
    <row r="136" spans="1:22" x14ac:dyDescent="0.25">
      <c r="A136" s="71" t="s">
        <v>132</v>
      </c>
      <c r="B136" s="71" t="s">
        <v>707</v>
      </c>
      <c r="C136" s="71">
        <v>0.1</v>
      </c>
      <c r="D136" s="71">
        <v>0</v>
      </c>
      <c r="E136" s="71">
        <v>0</v>
      </c>
      <c r="F136" s="71">
        <v>0</v>
      </c>
      <c r="G136" s="71">
        <v>0</v>
      </c>
      <c r="H136" s="71">
        <v>0.9</v>
      </c>
      <c r="I136" s="71">
        <v>0</v>
      </c>
      <c r="J136" s="71">
        <v>0</v>
      </c>
      <c r="K136" s="71">
        <v>0</v>
      </c>
      <c r="L136" s="71">
        <v>0</v>
      </c>
      <c r="M136" s="71">
        <v>0</v>
      </c>
      <c r="N136" s="71"/>
      <c r="O136" s="71"/>
      <c r="P136" s="71"/>
      <c r="Q136" s="71"/>
      <c r="R136" s="71"/>
      <c r="S136" s="71"/>
      <c r="T136" s="71"/>
      <c r="U136" s="71"/>
      <c r="V136" s="71"/>
    </row>
    <row r="137" spans="1:22" x14ac:dyDescent="0.25">
      <c r="A137" s="71" t="s">
        <v>133</v>
      </c>
      <c r="B137" s="71" t="s">
        <v>708</v>
      </c>
      <c r="C137" s="71">
        <v>0.1</v>
      </c>
      <c r="D137" s="71">
        <v>0</v>
      </c>
      <c r="E137" s="71">
        <v>4.3723000000000001</v>
      </c>
      <c r="F137" s="71">
        <v>0.43719999999999998</v>
      </c>
      <c r="G137" s="71">
        <v>0</v>
      </c>
      <c r="H137" s="71">
        <v>0.9</v>
      </c>
      <c r="I137" s="71">
        <v>0</v>
      </c>
      <c r="J137" s="71">
        <v>4.3723000000000001</v>
      </c>
      <c r="K137" s="71">
        <v>3.9350999999999998</v>
      </c>
      <c r="L137" s="71">
        <v>0</v>
      </c>
      <c r="M137" s="71">
        <v>0</v>
      </c>
      <c r="N137" s="71"/>
      <c r="O137" s="71"/>
      <c r="P137" s="71"/>
      <c r="Q137" s="71"/>
      <c r="R137" s="71"/>
      <c r="S137" s="71"/>
      <c r="T137" s="71"/>
      <c r="U137" s="71"/>
      <c r="V137" s="71"/>
    </row>
    <row r="138" spans="1:22" x14ac:dyDescent="0.25">
      <c r="A138" s="71" t="s">
        <v>134</v>
      </c>
      <c r="B138" s="71" t="s">
        <v>709</v>
      </c>
      <c r="C138" s="71">
        <v>0.1</v>
      </c>
      <c r="D138" s="71">
        <v>0</v>
      </c>
      <c r="E138" s="71">
        <v>0</v>
      </c>
      <c r="F138" s="71">
        <v>0</v>
      </c>
      <c r="G138" s="71">
        <v>0</v>
      </c>
      <c r="H138" s="71">
        <v>0.9</v>
      </c>
      <c r="I138" s="71">
        <v>0</v>
      </c>
      <c r="J138" s="71">
        <v>0</v>
      </c>
      <c r="K138" s="71">
        <v>0</v>
      </c>
      <c r="L138" s="71">
        <v>0</v>
      </c>
      <c r="M138" s="71">
        <v>0</v>
      </c>
      <c r="N138" s="71"/>
      <c r="O138" s="71"/>
      <c r="P138" s="71"/>
      <c r="Q138" s="71"/>
      <c r="R138" s="71"/>
      <c r="S138" s="71"/>
      <c r="T138" s="71"/>
      <c r="U138" s="71"/>
      <c r="V138" s="71"/>
    </row>
    <row r="139" spans="1:22" x14ac:dyDescent="0.25">
      <c r="A139" s="71" t="s">
        <v>135</v>
      </c>
      <c r="B139" s="71" t="s">
        <v>710</v>
      </c>
      <c r="C139" s="71">
        <v>0.1</v>
      </c>
      <c r="D139" s="71">
        <v>0</v>
      </c>
      <c r="E139" s="71">
        <v>0</v>
      </c>
      <c r="F139" s="71">
        <v>0</v>
      </c>
      <c r="G139" s="71">
        <v>0</v>
      </c>
      <c r="H139" s="71">
        <v>0.9</v>
      </c>
      <c r="I139" s="71">
        <v>0</v>
      </c>
      <c r="J139" s="71">
        <v>0</v>
      </c>
      <c r="K139" s="71">
        <v>0</v>
      </c>
      <c r="L139" s="71">
        <v>0</v>
      </c>
      <c r="M139" s="71">
        <v>0</v>
      </c>
      <c r="N139" s="71"/>
      <c r="O139" s="71"/>
      <c r="P139" s="71"/>
      <c r="Q139" s="71"/>
      <c r="R139" s="71"/>
      <c r="S139" s="71"/>
      <c r="T139" s="71"/>
      <c r="U139" s="71"/>
      <c r="V139" s="71"/>
    </row>
    <row r="140" spans="1:22" x14ac:dyDescent="0.25">
      <c r="A140" s="71" t="s">
        <v>136</v>
      </c>
      <c r="B140" s="71" t="s">
        <v>711</v>
      </c>
      <c r="C140" s="71">
        <v>0.1</v>
      </c>
      <c r="D140" s="71">
        <v>0</v>
      </c>
      <c r="E140" s="71">
        <v>18.267199999999999</v>
      </c>
      <c r="F140" s="71">
        <v>1.8267</v>
      </c>
      <c r="G140" s="71">
        <v>0</v>
      </c>
      <c r="H140" s="71">
        <v>0.9</v>
      </c>
      <c r="I140" s="71">
        <v>0</v>
      </c>
      <c r="J140" s="71">
        <v>18.267299999999999</v>
      </c>
      <c r="K140" s="71">
        <v>16.4406</v>
      </c>
      <c r="L140" s="71">
        <v>0</v>
      </c>
      <c r="M140" s="71">
        <v>0</v>
      </c>
      <c r="N140" s="71"/>
      <c r="O140" s="71"/>
      <c r="P140" s="71"/>
      <c r="Q140" s="71"/>
      <c r="R140" s="71"/>
      <c r="S140" s="71"/>
      <c r="T140" s="71"/>
      <c r="U140" s="71"/>
      <c r="V140" s="71"/>
    </row>
    <row r="141" spans="1:22" x14ac:dyDescent="0.25">
      <c r="A141" s="71" t="s">
        <v>510</v>
      </c>
      <c r="B141" s="71" t="s">
        <v>712</v>
      </c>
      <c r="C141" s="71">
        <v>0.1</v>
      </c>
      <c r="D141" s="71">
        <v>0</v>
      </c>
      <c r="E141" s="71">
        <v>0</v>
      </c>
      <c r="F141" s="71">
        <v>0</v>
      </c>
      <c r="G141" s="71">
        <v>0</v>
      </c>
      <c r="H141" s="71">
        <v>0.9</v>
      </c>
      <c r="I141" s="71">
        <v>0</v>
      </c>
      <c r="J141" s="71">
        <v>0</v>
      </c>
      <c r="K141" s="71">
        <v>0</v>
      </c>
      <c r="L141" s="71">
        <v>0</v>
      </c>
      <c r="M141" s="71">
        <v>0</v>
      </c>
      <c r="N141" s="71"/>
      <c r="O141" s="71"/>
      <c r="P141" s="71"/>
      <c r="Q141" s="71"/>
      <c r="R141" s="71"/>
      <c r="S141" s="71"/>
      <c r="T141" s="71"/>
      <c r="U141" s="71"/>
      <c r="V141" s="71"/>
    </row>
    <row r="142" spans="1:22" x14ac:dyDescent="0.25">
      <c r="A142" s="71" t="s">
        <v>511</v>
      </c>
      <c r="B142" s="71" t="s">
        <v>713</v>
      </c>
      <c r="C142" s="71">
        <v>0.1</v>
      </c>
      <c r="D142" s="71">
        <v>0</v>
      </c>
      <c r="E142" s="71">
        <v>0</v>
      </c>
      <c r="F142" s="71">
        <v>0</v>
      </c>
      <c r="G142" s="71">
        <v>0</v>
      </c>
      <c r="H142" s="71">
        <v>0.9</v>
      </c>
      <c r="I142" s="71">
        <v>0</v>
      </c>
      <c r="J142" s="71">
        <v>0</v>
      </c>
      <c r="K142" s="71">
        <v>0</v>
      </c>
      <c r="L142" s="71">
        <v>0</v>
      </c>
      <c r="M142" s="71">
        <v>0</v>
      </c>
      <c r="N142" s="71"/>
      <c r="O142" s="71"/>
      <c r="P142" s="71"/>
      <c r="Q142" s="71"/>
      <c r="R142" s="71"/>
      <c r="S142" s="71"/>
      <c r="T142" s="71"/>
      <c r="U142" s="71"/>
      <c r="V142" s="71"/>
    </row>
    <row r="143" spans="1:22" x14ac:dyDescent="0.25">
      <c r="A143" s="71" t="s">
        <v>512</v>
      </c>
      <c r="B143" s="71" t="s">
        <v>714</v>
      </c>
      <c r="C143" s="71">
        <v>0.1</v>
      </c>
      <c r="D143" s="71">
        <v>0</v>
      </c>
      <c r="E143" s="71">
        <v>0</v>
      </c>
      <c r="F143" s="71">
        <v>0</v>
      </c>
      <c r="G143" s="71">
        <v>0</v>
      </c>
      <c r="H143" s="71">
        <v>0.9</v>
      </c>
      <c r="I143" s="71">
        <v>0</v>
      </c>
      <c r="J143" s="71">
        <v>0</v>
      </c>
      <c r="K143" s="71">
        <v>0</v>
      </c>
      <c r="L143" s="71">
        <v>0</v>
      </c>
      <c r="M143" s="71">
        <v>0</v>
      </c>
      <c r="N143" s="71"/>
      <c r="O143" s="71"/>
      <c r="P143" s="71"/>
      <c r="Q143" s="71"/>
      <c r="R143" s="71"/>
      <c r="S143" s="71"/>
      <c r="T143" s="71"/>
      <c r="U143" s="71"/>
      <c r="V143" s="71"/>
    </row>
    <row r="144" spans="1:22" x14ac:dyDescent="0.25">
      <c r="A144" s="71" t="s">
        <v>513</v>
      </c>
      <c r="B144" s="71" t="s">
        <v>715</v>
      </c>
      <c r="C144" s="71">
        <v>0.1</v>
      </c>
      <c r="D144" s="71">
        <v>0</v>
      </c>
      <c r="E144" s="71">
        <v>0</v>
      </c>
      <c r="F144" s="71">
        <v>0</v>
      </c>
      <c r="G144" s="71">
        <v>0</v>
      </c>
      <c r="H144" s="71">
        <v>0.9</v>
      </c>
      <c r="I144" s="71">
        <v>0</v>
      </c>
      <c r="J144" s="71">
        <v>0</v>
      </c>
      <c r="K144" s="71">
        <v>0</v>
      </c>
      <c r="L144" s="71">
        <v>0</v>
      </c>
      <c r="M144" s="71">
        <v>0</v>
      </c>
      <c r="N144" s="71"/>
      <c r="O144" s="71"/>
      <c r="P144" s="71"/>
      <c r="Q144" s="71"/>
      <c r="R144" s="71"/>
      <c r="S144" s="71"/>
      <c r="T144" s="71"/>
      <c r="U144" s="71"/>
      <c r="V144" s="71"/>
    </row>
    <row r="145" spans="1:22" x14ac:dyDescent="0.25">
      <c r="A145" s="71" t="s">
        <v>514</v>
      </c>
      <c r="B145" s="71" t="s">
        <v>716</v>
      </c>
      <c r="C145" s="71">
        <v>0.1</v>
      </c>
      <c r="D145" s="71">
        <v>0</v>
      </c>
      <c r="E145" s="71">
        <v>4.9611999999999998</v>
      </c>
      <c r="F145" s="71">
        <v>0.49609999999999999</v>
      </c>
      <c r="G145" s="71">
        <v>0</v>
      </c>
      <c r="H145" s="71">
        <v>0.9</v>
      </c>
      <c r="I145" s="71">
        <v>0</v>
      </c>
      <c r="J145" s="71">
        <v>4.9611000000000001</v>
      </c>
      <c r="K145" s="71">
        <v>4.4649999999999999</v>
      </c>
      <c r="L145" s="71">
        <v>0</v>
      </c>
      <c r="M145" s="71">
        <v>0</v>
      </c>
      <c r="N145" s="71"/>
      <c r="O145" s="71"/>
      <c r="P145" s="71"/>
      <c r="Q145" s="71"/>
      <c r="R145" s="71"/>
      <c r="S145" s="71"/>
      <c r="T145" s="71"/>
      <c r="U145" s="71"/>
      <c r="V145" s="71"/>
    </row>
    <row r="146" spans="1:22" x14ac:dyDescent="0.25">
      <c r="A146" s="71" t="s">
        <v>515</v>
      </c>
      <c r="B146" s="71" t="s">
        <v>717</v>
      </c>
      <c r="C146" s="71">
        <v>0.1</v>
      </c>
      <c r="D146" s="71">
        <v>0</v>
      </c>
      <c r="E146" s="71">
        <v>19.980799999999999</v>
      </c>
      <c r="F146" s="71">
        <v>1.9981</v>
      </c>
      <c r="G146" s="71">
        <v>0</v>
      </c>
      <c r="H146" s="71">
        <v>0.9</v>
      </c>
      <c r="I146" s="71">
        <v>0</v>
      </c>
      <c r="J146" s="71">
        <v>19.980799999999999</v>
      </c>
      <c r="K146" s="71">
        <v>17.982700000000001</v>
      </c>
      <c r="L146" s="71">
        <v>0</v>
      </c>
      <c r="M146" s="71">
        <v>0</v>
      </c>
      <c r="N146" s="71"/>
      <c r="O146" s="71"/>
      <c r="P146" s="71"/>
      <c r="Q146" s="71"/>
      <c r="R146" s="71"/>
      <c r="S146" s="71"/>
      <c r="T146" s="71"/>
      <c r="U146" s="71"/>
      <c r="V146" s="71"/>
    </row>
    <row r="147" spans="1:22" x14ac:dyDescent="0.25">
      <c r="A147" s="71" t="s">
        <v>137</v>
      </c>
      <c r="B147" s="71" t="s">
        <v>718</v>
      </c>
      <c r="C147" s="71">
        <v>0.1</v>
      </c>
      <c r="D147" s="71">
        <v>0</v>
      </c>
      <c r="E147" s="71">
        <v>41.253700000000002</v>
      </c>
      <c r="F147" s="71">
        <v>4.1254</v>
      </c>
      <c r="G147" s="71">
        <v>0</v>
      </c>
      <c r="H147" s="71">
        <v>0.9</v>
      </c>
      <c r="I147" s="71">
        <v>0</v>
      </c>
      <c r="J147" s="71">
        <v>41.253700000000002</v>
      </c>
      <c r="K147" s="71">
        <v>37.128300000000003</v>
      </c>
      <c r="L147" s="71">
        <v>0</v>
      </c>
      <c r="M147" s="71">
        <v>0</v>
      </c>
      <c r="N147" s="71"/>
      <c r="O147" s="71"/>
      <c r="P147" s="71"/>
      <c r="Q147" s="71"/>
      <c r="R147" s="71"/>
      <c r="S147" s="71"/>
      <c r="T147" s="71"/>
      <c r="U147" s="71"/>
      <c r="V147" s="71"/>
    </row>
    <row r="148" spans="1:22" x14ac:dyDescent="0.25">
      <c r="A148" s="71" t="s">
        <v>138</v>
      </c>
      <c r="B148" s="71" t="s">
        <v>719</v>
      </c>
      <c r="C148" s="71">
        <v>0.1</v>
      </c>
      <c r="D148" s="71">
        <v>0</v>
      </c>
      <c r="E148" s="71">
        <v>32.213200000000001</v>
      </c>
      <c r="F148" s="71">
        <v>3.2212999999999998</v>
      </c>
      <c r="G148" s="71">
        <v>0</v>
      </c>
      <c r="H148" s="71">
        <v>0.9</v>
      </c>
      <c r="I148" s="71">
        <v>0</v>
      </c>
      <c r="J148" s="71">
        <v>32.213000000000001</v>
      </c>
      <c r="K148" s="71">
        <v>28.991700000000002</v>
      </c>
      <c r="L148" s="71">
        <v>0</v>
      </c>
      <c r="M148" s="71">
        <v>0</v>
      </c>
      <c r="N148" s="71"/>
      <c r="O148" s="71"/>
      <c r="P148" s="71"/>
      <c r="Q148" s="71"/>
      <c r="R148" s="71"/>
      <c r="S148" s="71"/>
      <c r="T148" s="71"/>
      <c r="U148" s="71"/>
      <c r="V148" s="71"/>
    </row>
    <row r="149" spans="1:22" x14ac:dyDescent="0.25">
      <c r="A149" s="71" t="s">
        <v>139</v>
      </c>
      <c r="B149" s="71" t="s">
        <v>720</v>
      </c>
      <c r="C149" s="71">
        <v>0.1</v>
      </c>
      <c r="D149" s="71">
        <v>0</v>
      </c>
      <c r="E149" s="71">
        <v>23.853999999999999</v>
      </c>
      <c r="F149" s="71">
        <v>2.3854000000000002</v>
      </c>
      <c r="G149" s="71">
        <v>0</v>
      </c>
      <c r="H149" s="71">
        <v>0.9</v>
      </c>
      <c r="I149" s="71">
        <v>0</v>
      </c>
      <c r="J149" s="71">
        <v>23.853999999999999</v>
      </c>
      <c r="K149" s="71">
        <v>21.468599999999999</v>
      </c>
      <c r="L149" s="71">
        <v>0</v>
      </c>
      <c r="M149" s="71">
        <v>0</v>
      </c>
      <c r="N149" s="71"/>
      <c r="O149" s="71"/>
      <c r="P149" s="71"/>
      <c r="Q149" s="71"/>
      <c r="R149" s="71"/>
      <c r="S149" s="71"/>
      <c r="T149" s="71"/>
      <c r="U149" s="71"/>
      <c r="V149" s="71"/>
    </row>
    <row r="150" spans="1:22" x14ac:dyDescent="0.25">
      <c r="A150" s="71" t="s">
        <v>140</v>
      </c>
      <c r="B150" s="71" t="s">
        <v>721</v>
      </c>
      <c r="C150" s="71">
        <v>0.1</v>
      </c>
      <c r="D150" s="71">
        <v>0</v>
      </c>
      <c r="E150" s="71">
        <v>14.494400000000001</v>
      </c>
      <c r="F150" s="71">
        <v>1.4494</v>
      </c>
      <c r="G150" s="71">
        <v>0</v>
      </c>
      <c r="H150" s="71">
        <v>0.9</v>
      </c>
      <c r="I150" s="71">
        <v>0</v>
      </c>
      <c r="J150" s="71">
        <v>14.4945</v>
      </c>
      <c r="K150" s="71">
        <v>13.045</v>
      </c>
      <c r="L150" s="71">
        <v>0</v>
      </c>
      <c r="M150" s="71">
        <v>0</v>
      </c>
      <c r="N150" s="71"/>
      <c r="O150" s="71"/>
      <c r="P150" s="71"/>
      <c r="Q150" s="71"/>
      <c r="R150" s="71"/>
      <c r="S150" s="71"/>
      <c r="T150" s="71"/>
      <c r="U150" s="71"/>
      <c r="V150" s="71"/>
    </row>
    <row r="151" spans="1:22" x14ac:dyDescent="0.25">
      <c r="A151" s="71" t="s">
        <v>141</v>
      </c>
      <c r="B151" s="71" t="s">
        <v>722</v>
      </c>
      <c r="C151" s="71">
        <v>0.1</v>
      </c>
      <c r="D151" s="71">
        <v>0</v>
      </c>
      <c r="E151" s="71">
        <v>6.8174999999999999</v>
      </c>
      <c r="F151" s="71">
        <v>0.68179999999999996</v>
      </c>
      <c r="G151" s="71">
        <v>0</v>
      </c>
      <c r="H151" s="71">
        <v>0.9</v>
      </c>
      <c r="I151" s="71">
        <v>0</v>
      </c>
      <c r="J151" s="71">
        <v>6.8174999999999999</v>
      </c>
      <c r="K151" s="71">
        <v>6.1357999999999997</v>
      </c>
      <c r="L151" s="71">
        <v>0</v>
      </c>
      <c r="M151" s="71">
        <v>0</v>
      </c>
      <c r="N151" s="71"/>
      <c r="O151" s="71"/>
      <c r="P151" s="71"/>
      <c r="Q151" s="71"/>
      <c r="R151" s="71"/>
      <c r="S151" s="71"/>
      <c r="T151" s="71"/>
      <c r="U151" s="71"/>
      <c r="V151" s="71"/>
    </row>
    <row r="152" spans="1:22" x14ac:dyDescent="0.25">
      <c r="A152" s="71" t="s">
        <v>142</v>
      </c>
      <c r="B152" s="71" t="s">
        <v>723</v>
      </c>
      <c r="C152" s="71">
        <v>0.1</v>
      </c>
      <c r="D152" s="71">
        <v>0</v>
      </c>
      <c r="E152" s="71">
        <v>18.186299999999999</v>
      </c>
      <c r="F152" s="71">
        <v>1.8186</v>
      </c>
      <c r="G152" s="71">
        <v>0</v>
      </c>
      <c r="H152" s="71">
        <v>0.9</v>
      </c>
      <c r="I152" s="71">
        <v>0</v>
      </c>
      <c r="J152" s="71">
        <v>18.186299999999999</v>
      </c>
      <c r="K152" s="71">
        <v>16.367699999999999</v>
      </c>
      <c r="L152" s="71">
        <v>0</v>
      </c>
      <c r="M152" s="71">
        <v>0</v>
      </c>
      <c r="N152" s="71"/>
      <c r="O152" s="71"/>
      <c r="P152" s="71"/>
      <c r="Q152" s="71"/>
      <c r="R152" s="71"/>
      <c r="S152" s="71"/>
      <c r="T152" s="71"/>
      <c r="U152" s="71"/>
      <c r="V152" s="71"/>
    </row>
    <row r="153" spans="1:22" x14ac:dyDescent="0.25">
      <c r="A153" s="71" t="s">
        <v>143</v>
      </c>
      <c r="B153" s="71" t="s">
        <v>724</v>
      </c>
      <c r="C153" s="71">
        <v>0.1</v>
      </c>
      <c r="D153" s="71">
        <v>0</v>
      </c>
      <c r="E153" s="71">
        <v>0</v>
      </c>
      <c r="F153" s="71">
        <v>0</v>
      </c>
      <c r="G153" s="71">
        <v>0</v>
      </c>
      <c r="H153" s="71">
        <v>0.9</v>
      </c>
      <c r="I153" s="71">
        <v>0</v>
      </c>
      <c r="J153" s="71">
        <v>0</v>
      </c>
      <c r="K153" s="71">
        <v>0</v>
      </c>
      <c r="L153" s="71">
        <v>0</v>
      </c>
      <c r="M153" s="71">
        <v>0</v>
      </c>
      <c r="N153" s="71"/>
      <c r="O153" s="71"/>
      <c r="P153" s="71"/>
      <c r="Q153" s="71"/>
      <c r="R153" s="71"/>
      <c r="S153" s="71"/>
      <c r="T153" s="71"/>
      <c r="U153" s="71"/>
      <c r="V153" s="71"/>
    </row>
    <row r="154" spans="1:22" x14ac:dyDescent="0.25">
      <c r="A154" s="71" t="s">
        <v>144</v>
      </c>
      <c r="B154" s="71" t="s">
        <v>725</v>
      </c>
      <c r="C154" s="71">
        <v>0.1</v>
      </c>
      <c r="D154" s="71">
        <v>0</v>
      </c>
      <c r="E154" s="71">
        <v>38.674199999999999</v>
      </c>
      <c r="F154" s="71">
        <v>3.8673999999999999</v>
      </c>
      <c r="G154" s="71">
        <v>0</v>
      </c>
      <c r="H154" s="71">
        <v>0.9</v>
      </c>
      <c r="I154" s="71">
        <v>0</v>
      </c>
      <c r="J154" s="71">
        <v>38.674300000000002</v>
      </c>
      <c r="K154" s="71">
        <v>34.806899999999999</v>
      </c>
      <c r="L154" s="71">
        <v>0</v>
      </c>
      <c r="M154" s="71">
        <v>0</v>
      </c>
      <c r="N154" s="71"/>
      <c r="O154" s="71"/>
      <c r="P154" s="71"/>
      <c r="Q154" s="71"/>
      <c r="R154" s="71"/>
      <c r="S154" s="71"/>
      <c r="T154" s="71"/>
      <c r="U154" s="71"/>
      <c r="V154" s="71"/>
    </row>
    <row r="155" spans="1:22" x14ac:dyDescent="0.25">
      <c r="A155" s="71" t="s">
        <v>516</v>
      </c>
      <c r="B155" s="71" t="s">
        <v>726</v>
      </c>
      <c r="C155" s="71">
        <v>0.1</v>
      </c>
      <c r="D155" s="71">
        <v>0</v>
      </c>
      <c r="E155" s="71">
        <v>0</v>
      </c>
      <c r="F155" s="71">
        <v>0</v>
      </c>
      <c r="G155" s="71">
        <v>0</v>
      </c>
      <c r="H155" s="71">
        <v>0.9</v>
      </c>
      <c r="I155" s="71">
        <v>0</v>
      </c>
      <c r="J155" s="71">
        <v>0</v>
      </c>
      <c r="K155" s="71">
        <v>0</v>
      </c>
      <c r="L155" s="71">
        <v>0</v>
      </c>
      <c r="M155" s="71">
        <v>0</v>
      </c>
      <c r="N155" s="71"/>
      <c r="O155" s="71"/>
      <c r="P155" s="71"/>
      <c r="Q155" s="71"/>
      <c r="R155" s="71"/>
      <c r="S155" s="71"/>
      <c r="T155" s="71"/>
      <c r="U155" s="71"/>
      <c r="V155" s="71"/>
    </row>
    <row r="156" spans="1:22" x14ac:dyDescent="0.25">
      <c r="A156" s="71" t="s">
        <v>145</v>
      </c>
      <c r="B156" s="71" t="s">
        <v>727</v>
      </c>
      <c r="C156" s="71">
        <v>0.1</v>
      </c>
      <c r="D156" s="71">
        <v>0</v>
      </c>
      <c r="E156" s="71">
        <v>115.5119</v>
      </c>
      <c r="F156" s="71">
        <v>11.5512</v>
      </c>
      <c r="G156" s="71">
        <v>0</v>
      </c>
      <c r="H156" s="71">
        <v>0.9</v>
      </c>
      <c r="I156" s="71">
        <v>0</v>
      </c>
      <c r="J156" s="71">
        <v>115.5121</v>
      </c>
      <c r="K156" s="71">
        <v>103.9609</v>
      </c>
      <c r="L156" s="71">
        <v>0</v>
      </c>
      <c r="M156" s="71">
        <v>0</v>
      </c>
      <c r="N156" s="71"/>
      <c r="O156" s="71"/>
      <c r="P156" s="71"/>
      <c r="Q156" s="71"/>
      <c r="R156" s="71"/>
      <c r="S156" s="71"/>
      <c r="T156" s="71"/>
      <c r="U156" s="71"/>
      <c r="V156" s="71"/>
    </row>
    <row r="157" spans="1:22" x14ac:dyDescent="0.25">
      <c r="A157" s="71" t="s">
        <v>146</v>
      </c>
      <c r="B157" s="71" t="s">
        <v>728</v>
      </c>
      <c r="C157" s="71">
        <v>0.1</v>
      </c>
      <c r="D157" s="71">
        <v>0</v>
      </c>
      <c r="E157" s="71">
        <v>143.0652</v>
      </c>
      <c r="F157" s="71">
        <v>14.3065</v>
      </c>
      <c r="G157" s="71">
        <v>0</v>
      </c>
      <c r="H157" s="71">
        <v>0.9</v>
      </c>
      <c r="I157" s="71">
        <v>0</v>
      </c>
      <c r="J157" s="71">
        <v>143.06530000000001</v>
      </c>
      <c r="K157" s="71">
        <v>128.75880000000001</v>
      </c>
      <c r="L157" s="71">
        <v>0</v>
      </c>
      <c r="M157" s="71">
        <v>0</v>
      </c>
      <c r="N157" s="71"/>
      <c r="O157" s="71"/>
      <c r="P157" s="71"/>
      <c r="Q157" s="71"/>
      <c r="R157" s="71"/>
      <c r="S157" s="71"/>
      <c r="T157" s="71"/>
      <c r="U157" s="71"/>
      <c r="V157" s="71"/>
    </row>
    <row r="158" spans="1:22" x14ac:dyDescent="0.25">
      <c r="A158" s="71" t="s">
        <v>517</v>
      </c>
      <c r="B158" s="71" t="s">
        <v>1235</v>
      </c>
      <c r="C158" s="71">
        <v>0.1</v>
      </c>
      <c r="D158" s="71">
        <v>0</v>
      </c>
      <c r="E158" s="71">
        <v>23.517600000000002</v>
      </c>
      <c r="F158" s="71">
        <v>2.3517999999999999</v>
      </c>
      <c r="G158" s="71">
        <v>0</v>
      </c>
      <c r="H158" s="71">
        <v>0.9</v>
      </c>
      <c r="I158" s="71">
        <v>0</v>
      </c>
      <c r="J158" s="71">
        <v>23.517499999999998</v>
      </c>
      <c r="K158" s="71">
        <v>21.165800000000001</v>
      </c>
      <c r="L158" s="71">
        <v>0</v>
      </c>
      <c r="M158" s="71">
        <v>0</v>
      </c>
      <c r="N158" s="71"/>
      <c r="O158" s="71"/>
      <c r="P158" s="71"/>
      <c r="Q158" s="71"/>
      <c r="R158" s="71"/>
      <c r="S158" s="71"/>
      <c r="T158" s="71"/>
      <c r="U158" s="71"/>
      <c r="V158" s="71"/>
    </row>
    <row r="159" spans="1:22" x14ac:dyDescent="0.25">
      <c r="A159" s="71" t="s">
        <v>518</v>
      </c>
      <c r="B159" s="71" t="s">
        <v>730</v>
      </c>
      <c r="C159" s="71">
        <v>0.1</v>
      </c>
      <c r="D159" s="71">
        <v>0</v>
      </c>
      <c r="E159" s="71">
        <v>11.199299999999999</v>
      </c>
      <c r="F159" s="71">
        <v>1.1198999999999999</v>
      </c>
      <c r="G159" s="71">
        <v>0</v>
      </c>
      <c r="H159" s="71">
        <v>0.9</v>
      </c>
      <c r="I159" s="71">
        <v>0</v>
      </c>
      <c r="J159" s="71">
        <v>11.199299999999999</v>
      </c>
      <c r="K159" s="71">
        <v>10.0794</v>
      </c>
      <c r="L159" s="71">
        <v>0</v>
      </c>
      <c r="M159" s="71">
        <v>0</v>
      </c>
      <c r="N159" s="71"/>
      <c r="O159" s="71"/>
      <c r="P159" s="71"/>
      <c r="Q159" s="71"/>
      <c r="R159" s="71"/>
      <c r="S159" s="71"/>
      <c r="T159" s="71"/>
      <c r="U159" s="71"/>
      <c r="V159" s="71"/>
    </row>
    <row r="160" spans="1:22" x14ac:dyDescent="0.25">
      <c r="A160" s="71" t="s">
        <v>519</v>
      </c>
      <c r="B160" s="71" t="s">
        <v>731</v>
      </c>
      <c r="C160" s="71">
        <v>0.1</v>
      </c>
      <c r="D160" s="71">
        <v>0</v>
      </c>
      <c r="E160" s="71">
        <v>0</v>
      </c>
      <c r="F160" s="71">
        <v>0</v>
      </c>
      <c r="G160" s="71">
        <v>0</v>
      </c>
      <c r="H160" s="71">
        <v>0.9</v>
      </c>
      <c r="I160" s="71">
        <v>0</v>
      </c>
      <c r="J160" s="71">
        <v>0</v>
      </c>
      <c r="K160" s="71">
        <v>0</v>
      </c>
      <c r="L160" s="71">
        <v>0</v>
      </c>
      <c r="M160" s="71">
        <v>0</v>
      </c>
      <c r="N160" s="71"/>
      <c r="O160" s="71"/>
      <c r="P160" s="71"/>
      <c r="Q160" s="71"/>
      <c r="R160" s="71"/>
      <c r="S160" s="71"/>
      <c r="T160" s="71"/>
      <c r="U160" s="71"/>
      <c r="V160" s="71"/>
    </row>
    <row r="161" spans="1:22" x14ac:dyDescent="0.25">
      <c r="A161" s="71" t="s">
        <v>147</v>
      </c>
      <c r="B161" s="71" t="s">
        <v>732</v>
      </c>
      <c r="C161" s="71">
        <v>0.1</v>
      </c>
      <c r="D161" s="71">
        <v>0</v>
      </c>
      <c r="E161" s="71">
        <v>120.7175</v>
      </c>
      <c r="F161" s="71">
        <v>12.0718</v>
      </c>
      <c r="G161" s="71">
        <v>0</v>
      </c>
      <c r="H161" s="71">
        <v>0.9</v>
      </c>
      <c r="I161" s="71">
        <v>0</v>
      </c>
      <c r="J161" s="71">
        <v>120.7174</v>
      </c>
      <c r="K161" s="71">
        <v>108.64570000000001</v>
      </c>
      <c r="L161" s="71">
        <v>0</v>
      </c>
      <c r="M161" s="71">
        <v>0</v>
      </c>
      <c r="N161" s="71"/>
      <c r="O161" s="71"/>
      <c r="P161" s="71"/>
      <c r="Q161" s="71"/>
      <c r="R161" s="71"/>
      <c r="S161" s="71"/>
      <c r="T161" s="71"/>
      <c r="U161" s="71"/>
      <c r="V161" s="71"/>
    </row>
    <row r="162" spans="1:22" x14ac:dyDescent="0.25">
      <c r="A162" s="71" t="s">
        <v>148</v>
      </c>
      <c r="B162" s="71" t="s">
        <v>1185</v>
      </c>
      <c r="C162" s="71">
        <v>0.1</v>
      </c>
      <c r="D162" s="71">
        <v>0</v>
      </c>
      <c r="E162" s="71">
        <v>60.482700000000001</v>
      </c>
      <c r="F162" s="71">
        <v>6.0483000000000002</v>
      </c>
      <c r="G162" s="71">
        <v>0</v>
      </c>
      <c r="H162" s="71">
        <v>0.9</v>
      </c>
      <c r="I162" s="71">
        <v>0</v>
      </c>
      <c r="J162" s="71">
        <v>60.482700000000001</v>
      </c>
      <c r="K162" s="71">
        <v>54.434399999999997</v>
      </c>
      <c r="L162" s="71">
        <v>0</v>
      </c>
      <c r="M162" s="71">
        <v>0</v>
      </c>
      <c r="N162" s="71"/>
      <c r="O162" s="71"/>
      <c r="P162" s="71"/>
      <c r="Q162" s="71"/>
      <c r="R162" s="71"/>
      <c r="S162" s="71"/>
      <c r="T162" s="71"/>
      <c r="U162" s="71"/>
      <c r="V162" s="71"/>
    </row>
    <row r="163" spans="1:22" x14ac:dyDescent="0.25">
      <c r="A163" s="71" t="s">
        <v>149</v>
      </c>
      <c r="B163" s="71" t="s">
        <v>734</v>
      </c>
      <c r="C163" s="71">
        <v>0.1</v>
      </c>
      <c r="D163" s="71">
        <v>0</v>
      </c>
      <c r="E163" s="71">
        <v>22.853200000000001</v>
      </c>
      <c r="F163" s="71">
        <v>2.2852999999999999</v>
      </c>
      <c r="G163" s="71">
        <v>0</v>
      </c>
      <c r="H163" s="71">
        <v>0.9</v>
      </c>
      <c r="I163" s="71">
        <v>0</v>
      </c>
      <c r="J163" s="71">
        <v>22.853200000000001</v>
      </c>
      <c r="K163" s="71">
        <v>20.567900000000002</v>
      </c>
      <c r="L163" s="71">
        <v>0</v>
      </c>
      <c r="M163" s="71">
        <v>0</v>
      </c>
      <c r="N163" s="71"/>
      <c r="O163" s="71"/>
      <c r="P163" s="71"/>
      <c r="Q163" s="71"/>
      <c r="R163" s="71"/>
      <c r="S163" s="71"/>
      <c r="T163" s="71"/>
      <c r="U163" s="71"/>
      <c r="V163" s="71"/>
    </row>
    <row r="164" spans="1:22" x14ac:dyDescent="0.25">
      <c r="A164" s="71" t="s">
        <v>150</v>
      </c>
      <c r="B164" s="71" t="s">
        <v>735</v>
      </c>
      <c r="C164" s="71">
        <v>0.1</v>
      </c>
      <c r="D164" s="71">
        <v>0</v>
      </c>
      <c r="E164" s="71">
        <v>71.558800000000005</v>
      </c>
      <c r="F164" s="71">
        <v>7.1558999999999999</v>
      </c>
      <c r="G164" s="71">
        <v>0</v>
      </c>
      <c r="H164" s="71">
        <v>0.9</v>
      </c>
      <c r="I164" s="71">
        <v>0</v>
      </c>
      <c r="J164" s="71">
        <v>71.558599999999998</v>
      </c>
      <c r="K164" s="71">
        <v>64.402699999999996</v>
      </c>
      <c r="L164" s="71">
        <v>0</v>
      </c>
      <c r="M164" s="71">
        <v>0</v>
      </c>
      <c r="N164" s="71"/>
      <c r="O164" s="71"/>
      <c r="P164" s="71"/>
      <c r="Q164" s="71"/>
      <c r="R164" s="71"/>
      <c r="S164" s="71"/>
      <c r="T164" s="71"/>
      <c r="U164" s="71"/>
      <c r="V164" s="71"/>
    </row>
    <row r="165" spans="1:22" x14ac:dyDescent="0.25">
      <c r="A165" s="71" t="s">
        <v>151</v>
      </c>
      <c r="B165" s="71" t="s">
        <v>736</v>
      </c>
      <c r="C165" s="71">
        <v>0.1</v>
      </c>
      <c r="D165" s="71">
        <v>0</v>
      </c>
      <c r="E165" s="71">
        <v>49.813400000000001</v>
      </c>
      <c r="F165" s="71">
        <v>4.9813000000000001</v>
      </c>
      <c r="G165" s="71">
        <v>0</v>
      </c>
      <c r="H165" s="71">
        <v>0.9</v>
      </c>
      <c r="I165" s="71">
        <v>0</v>
      </c>
      <c r="J165" s="71">
        <v>49.813499999999998</v>
      </c>
      <c r="K165" s="71">
        <v>44.8322</v>
      </c>
      <c r="L165" s="71">
        <v>0</v>
      </c>
      <c r="M165" s="71">
        <v>0</v>
      </c>
      <c r="N165" s="71"/>
      <c r="O165" s="71"/>
      <c r="P165" s="71"/>
      <c r="Q165" s="71"/>
      <c r="R165" s="71"/>
      <c r="S165" s="71"/>
      <c r="T165" s="71"/>
      <c r="U165" s="71"/>
      <c r="V165" s="71"/>
    </row>
    <row r="166" spans="1:22" x14ac:dyDescent="0.25">
      <c r="A166" s="71" t="s">
        <v>152</v>
      </c>
      <c r="B166" s="71" t="s">
        <v>737</v>
      </c>
      <c r="C166" s="71">
        <v>0.1</v>
      </c>
      <c r="D166" s="71">
        <v>0</v>
      </c>
      <c r="E166" s="71">
        <v>13.877700000000001</v>
      </c>
      <c r="F166" s="71">
        <v>1.3877999999999999</v>
      </c>
      <c r="G166" s="71">
        <v>0</v>
      </c>
      <c r="H166" s="71">
        <v>0.9</v>
      </c>
      <c r="I166" s="71">
        <v>0</v>
      </c>
      <c r="J166" s="71">
        <v>13.877700000000001</v>
      </c>
      <c r="K166" s="71">
        <v>12.4899</v>
      </c>
      <c r="L166" s="71">
        <v>0</v>
      </c>
      <c r="M166" s="71">
        <v>0</v>
      </c>
      <c r="N166" s="71"/>
      <c r="O166" s="71"/>
      <c r="P166" s="71"/>
      <c r="Q166" s="71"/>
      <c r="R166" s="71"/>
      <c r="S166" s="71"/>
      <c r="T166" s="71"/>
      <c r="U166" s="71"/>
      <c r="V166" s="71"/>
    </row>
    <row r="167" spans="1:22" x14ac:dyDescent="0.25">
      <c r="A167" s="71" t="s">
        <v>153</v>
      </c>
      <c r="B167" s="71" t="s">
        <v>738</v>
      </c>
      <c r="C167" s="71">
        <v>0.1</v>
      </c>
      <c r="D167" s="71">
        <v>0</v>
      </c>
      <c r="E167" s="71">
        <v>0</v>
      </c>
      <c r="F167" s="71">
        <v>0</v>
      </c>
      <c r="G167" s="71">
        <v>0</v>
      </c>
      <c r="H167" s="71">
        <v>0.9</v>
      </c>
      <c r="I167" s="71">
        <v>0</v>
      </c>
      <c r="J167" s="71">
        <v>0</v>
      </c>
      <c r="K167" s="71">
        <v>0</v>
      </c>
      <c r="L167" s="71">
        <v>0</v>
      </c>
      <c r="M167" s="71">
        <v>0</v>
      </c>
      <c r="N167" s="71"/>
      <c r="O167" s="71"/>
      <c r="P167" s="71"/>
      <c r="Q167" s="71"/>
      <c r="R167" s="71"/>
      <c r="S167" s="71"/>
      <c r="T167" s="71"/>
      <c r="U167" s="71"/>
      <c r="V167" s="71"/>
    </row>
    <row r="168" spans="1:22" x14ac:dyDescent="0.25">
      <c r="A168" s="71" t="s">
        <v>154</v>
      </c>
      <c r="B168" s="71" t="s">
        <v>739</v>
      </c>
      <c r="C168" s="71">
        <v>0.1</v>
      </c>
      <c r="D168" s="71">
        <v>0</v>
      </c>
      <c r="E168" s="71">
        <v>0</v>
      </c>
      <c r="F168" s="71">
        <v>0</v>
      </c>
      <c r="G168" s="71">
        <v>0</v>
      </c>
      <c r="H168" s="71">
        <v>0.9</v>
      </c>
      <c r="I168" s="71">
        <v>0</v>
      </c>
      <c r="J168" s="71">
        <v>0</v>
      </c>
      <c r="K168" s="71">
        <v>0</v>
      </c>
      <c r="L168" s="71">
        <v>0</v>
      </c>
      <c r="M168" s="71">
        <v>0</v>
      </c>
      <c r="N168" s="71"/>
      <c r="O168" s="71"/>
      <c r="P168" s="71"/>
      <c r="Q168" s="71"/>
      <c r="R168" s="71"/>
      <c r="S168" s="71"/>
      <c r="T168" s="71"/>
      <c r="U168" s="71"/>
      <c r="V168" s="71"/>
    </row>
    <row r="169" spans="1:22" x14ac:dyDescent="0.25">
      <c r="A169" s="71" t="s">
        <v>155</v>
      </c>
      <c r="B169" s="71" t="s">
        <v>740</v>
      </c>
      <c r="C169" s="71">
        <v>0.1</v>
      </c>
      <c r="D169" s="71">
        <v>0</v>
      </c>
      <c r="E169" s="71">
        <v>17.443899999999999</v>
      </c>
      <c r="F169" s="71">
        <v>1.7444</v>
      </c>
      <c r="G169" s="71">
        <v>0</v>
      </c>
      <c r="H169" s="71">
        <v>0.9</v>
      </c>
      <c r="I169" s="71">
        <v>0</v>
      </c>
      <c r="J169" s="71">
        <v>17.443999999999999</v>
      </c>
      <c r="K169" s="71">
        <v>15.6996</v>
      </c>
      <c r="L169" s="71">
        <v>0</v>
      </c>
      <c r="M169" s="71">
        <v>0</v>
      </c>
      <c r="N169" s="71"/>
      <c r="O169" s="71"/>
      <c r="P169" s="71"/>
      <c r="Q169" s="71"/>
      <c r="R169" s="71"/>
      <c r="S169" s="71"/>
      <c r="T169" s="71"/>
      <c r="U169" s="71"/>
      <c r="V169" s="71"/>
    </row>
    <row r="170" spans="1:22" x14ac:dyDescent="0.25">
      <c r="A170" s="71" t="s">
        <v>156</v>
      </c>
      <c r="B170" s="71" t="s">
        <v>741</v>
      </c>
      <c r="C170" s="71">
        <v>0.1</v>
      </c>
      <c r="D170" s="71">
        <v>0</v>
      </c>
      <c r="E170" s="71">
        <v>114.1221</v>
      </c>
      <c r="F170" s="71">
        <v>11.4122</v>
      </c>
      <c r="G170" s="71">
        <v>0</v>
      </c>
      <c r="H170" s="71">
        <v>0.9</v>
      </c>
      <c r="I170" s="71">
        <v>0</v>
      </c>
      <c r="J170" s="71">
        <v>114.1223</v>
      </c>
      <c r="K170" s="71">
        <v>102.7101</v>
      </c>
      <c r="L170" s="71">
        <v>0</v>
      </c>
      <c r="M170" s="71">
        <v>0</v>
      </c>
      <c r="N170" s="71"/>
      <c r="O170" s="71"/>
      <c r="P170" s="71"/>
      <c r="Q170" s="71"/>
      <c r="R170" s="71"/>
      <c r="S170" s="71"/>
      <c r="T170" s="71"/>
      <c r="U170" s="71"/>
      <c r="V170" s="71"/>
    </row>
    <row r="171" spans="1:22" x14ac:dyDescent="0.25">
      <c r="A171" s="71" t="s">
        <v>157</v>
      </c>
      <c r="B171" s="71" t="s">
        <v>742</v>
      </c>
      <c r="C171" s="71">
        <v>0.1</v>
      </c>
      <c r="D171" s="71">
        <v>0</v>
      </c>
      <c r="E171" s="71">
        <v>148.80289999999999</v>
      </c>
      <c r="F171" s="71">
        <v>14.8803</v>
      </c>
      <c r="G171" s="71">
        <v>0</v>
      </c>
      <c r="H171" s="71">
        <v>0.9</v>
      </c>
      <c r="I171" s="71">
        <v>0</v>
      </c>
      <c r="J171" s="71">
        <v>148.803</v>
      </c>
      <c r="K171" s="71">
        <v>133.92269999999999</v>
      </c>
      <c r="L171" s="71">
        <v>0</v>
      </c>
      <c r="M171" s="71">
        <v>0</v>
      </c>
      <c r="N171" s="71"/>
      <c r="O171" s="71"/>
      <c r="P171" s="71"/>
      <c r="Q171" s="71"/>
      <c r="R171" s="71"/>
      <c r="S171" s="71"/>
      <c r="T171" s="71"/>
      <c r="U171" s="71"/>
      <c r="V171" s="71"/>
    </row>
    <row r="172" spans="1:22" x14ac:dyDescent="0.25">
      <c r="A172" s="71" t="s">
        <v>158</v>
      </c>
      <c r="B172" s="71" t="s">
        <v>743</v>
      </c>
      <c r="C172" s="71">
        <v>0.1</v>
      </c>
      <c r="D172" s="71">
        <v>818.34280000000001</v>
      </c>
      <c r="E172" s="71">
        <v>23.170500000000001</v>
      </c>
      <c r="F172" s="71">
        <v>2.3170000000000002</v>
      </c>
      <c r="G172" s="71">
        <v>81.834299999999999</v>
      </c>
      <c r="H172" s="71">
        <v>0.9</v>
      </c>
      <c r="I172" s="71">
        <v>774.56389999999999</v>
      </c>
      <c r="J172" s="71">
        <v>23.1706</v>
      </c>
      <c r="K172" s="71">
        <v>20.8535</v>
      </c>
      <c r="L172" s="71">
        <v>697.10749999999996</v>
      </c>
      <c r="M172" s="71">
        <v>778.94179999999994</v>
      </c>
      <c r="N172" s="71"/>
      <c r="O172" s="71"/>
      <c r="P172" s="71"/>
      <c r="Q172" s="71"/>
      <c r="R172" s="71"/>
      <c r="S172" s="71"/>
      <c r="T172" s="71"/>
      <c r="U172" s="71"/>
      <c r="V172" s="71"/>
    </row>
    <row r="173" spans="1:22" x14ac:dyDescent="0.25">
      <c r="A173" s="71" t="s">
        <v>159</v>
      </c>
      <c r="B173" s="71" t="s">
        <v>744</v>
      </c>
      <c r="C173" s="71">
        <v>0.1</v>
      </c>
      <c r="D173" s="71">
        <v>0</v>
      </c>
      <c r="E173" s="71">
        <v>0</v>
      </c>
      <c r="F173" s="71">
        <v>0</v>
      </c>
      <c r="G173" s="71">
        <v>0</v>
      </c>
      <c r="H173" s="71">
        <v>0.9</v>
      </c>
      <c r="I173" s="71">
        <v>0</v>
      </c>
      <c r="J173" s="71">
        <v>0</v>
      </c>
      <c r="K173" s="71">
        <v>0</v>
      </c>
      <c r="L173" s="71">
        <v>0</v>
      </c>
      <c r="M173" s="71">
        <v>0</v>
      </c>
      <c r="N173" s="71"/>
      <c r="O173" s="71"/>
      <c r="P173" s="71"/>
      <c r="Q173" s="71"/>
      <c r="R173" s="71"/>
      <c r="S173" s="71"/>
      <c r="T173" s="71"/>
      <c r="U173" s="71"/>
      <c r="V173" s="71"/>
    </row>
    <row r="174" spans="1:22" x14ac:dyDescent="0.25">
      <c r="A174" s="71" t="s">
        <v>160</v>
      </c>
      <c r="B174" s="71" t="s">
        <v>745</v>
      </c>
      <c r="C174" s="71">
        <v>0.1</v>
      </c>
      <c r="D174" s="71">
        <v>0</v>
      </c>
      <c r="E174" s="71">
        <v>13.8645</v>
      </c>
      <c r="F174" s="71">
        <v>1.3864000000000001</v>
      </c>
      <c r="G174" s="71">
        <v>0</v>
      </c>
      <c r="H174" s="71">
        <v>0.9</v>
      </c>
      <c r="I174" s="71">
        <v>0</v>
      </c>
      <c r="J174" s="71">
        <v>13.8644</v>
      </c>
      <c r="K174" s="71">
        <v>12.478</v>
      </c>
      <c r="L174" s="71">
        <v>0</v>
      </c>
      <c r="M174" s="71">
        <v>0</v>
      </c>
      <c r="N174" s="71"/>
      <c r="O174" s="71"/>
      <c r="P174" s="71"/>
      <c r="Q174" s="71"/>
      <c r="R174" s="71"/>
      <c r="S174" s="71"/>
      <c r="T174" s="71"/>
      <c r="U174" s="71"/>
      <c r="V174" s="71"/>
    </row>
    <row r="175" spans="1:22" x14ac:dyDescent="0.25">
      <c r="A175" s="71" t="s">
        <v>161</v>
      </c>
      <c r="B175" s="71" t="s">
        <v>746</v>
      </c>
      <c r="C175" s="71">
        <v>0.1</v>
      </c>
      <c r="D175" s="71">
        <v>0</v>
      </c>
      <c r="E175" s="71">
        <v>119.4188</v>
      </c>
      <c r="F175" s="71">
        <v>11.9419</v>
      </c>
      <c r="G175" s="71">
        <v>0</v>
      </c>
      <c r="H175" s="71">
        <v>0.9</v>
      </c>
      <c r="I175" s="71">
        <v>0</v>
      </c>
      <c r="J175" s="71">
        <v>119.4188</v>
      </c>
      <c r="K175" s="71">
        <v>107.4769</v>
      </c>
      <c r="L175" s="71">
        <v>0</v>
      </c>
      <c r="M175" s="71">
        <v>0</v>
      </c>
      <c r="N175" s="71"/>
      <c r="O175" s="71"/>
      <c r="P175" s="71"/>
      <c r="Q175" s="71"/>
      <c r="R175" s="71"/>
      <c r="S175" s="71"/>
      <c r="T175" s="71"/>
      <c r="U175" s="71"/>
      <c r="V175" s="71"/>
    </row>
    <row r="176" spans="1:22" x14ac:dyDescent="0.25">
      <c r="A176" s="71" t="s">
        <v>162</v>
      </c>
      <c r="B176" s="71" t="s">
        <v>747</v>
      </c>
      <c r="C176" s="71">
        <v>0.1</v>
      </c>
      <c r="D176" s="71">
        <v>0</v>
      </c>
      <c r="E176" s="71">
        <v>1069.4947999999999</v>
      </c>
      <c r="F176" s="71">
        <v>106.9495</v>
      </c>
      <c r="G176" s="71">
        <v>0</v>
      </c>
      <c r="H176" s="71">
        <v>0.9</v>
      </c>
      <c r="I176" s="71">
        <v>0</v>
      </c>
      <c r="J176" s="71">
        <v>1069.4949999999999</v>
      </c>
      <c r="K176" s="71">
        <v>962.54549999999995</v>
      </c>
      <c r="L176" s="71">
        <v>0</v>
      </c>
      <c r="M176" s="71">
        <v>0</v>
      </c>
      <c r="N176" s="71"/>
      <c r="O176" s="71"/>
      <c r="P176" s="71"/>
      <c r="Q176" s="71"/>
      <c r="R176" s="71"/>
      <c r="S176" s="71"/>
      <c r="T176" s="71"/>
      <c r="U176" s="71"/>
      <c r="V176" s="71"/>
    </row>
    <row r="177" spans="1:22" x14ac:dyDescent="0.25">
      <c r="A177" s="71" t="s">
        <v>163</v>
      </c>
      <c r="B177" s="71" t="s">
        <v>748</v>
      </c>
      <c r="C177" s="71">
        <v>0.1</v>
      </c>
      <c r="D177" s="71">
        <v>0</v>
      </c>
      <c r="E177" s="71">
        <v>35.508499999999998</v>
      </c>
      <c r="F177" s="71">
        <v>3.5508000000000002</v>
      </c>
      <c r="G177" s="71">
        <v>0</v>
      </c>
      <c r="H177" s="71">
        <v>0.9</v>
      </c>
      <c r="I177" s="71">
        <v>0</v>
      </c>
      <c r="J177" s="71">
        <v>35.508600000000001</v>
      </c>
      <c r="K177" s="71">
        <v>31.957699999999999</v>
      </c>
      <c r="L177" s="71">
        <v>0</v>
      </c>
      <c r="M177" s="71">
        <v>0</v>
      </c>
      <c r="N177" s="71"/>
      <c r="O177" s="71"/>
      <c r="P177" s="71"/>
      <c r="Q177" s="71"/>
      <c r="R177" s="71"/>
      <c r="S177" s="71"/>
      <c r="T177" s="71"/>
      <c r="U177" s="71"/>
      <c r="V177" s="71"/>
    </row>
    <row r="178" spans="1:22" x14ac:dyDescent="0.25">
      <c r="A178" s="71" t="s">
        <v>164</v>
      </c>
      <c r="B178" s="71" t="s">
        <v>1186</v>
      </c>
      <c r="C178" s="71">
        <v>0.1</v>
      </c>
      <c r="D178" s="71">
        <v>0</v>
      </c>
      <c r="E178" s="71">
        <v>0</v>
      </c>
      <c r="F178" s="71">
        <v>0</v>
      </c>
      <c r="G178" s="71">
        <v>0</v>
      </c>
      <c r="H178" s="71">
        <v>0.9</v>
      </c>
      <c r="I178" s="71">
        <v>0</v>
      </c>
      <c r="J178" s="71">
        <v>0</v>
      </c>
      <c r="K178" s="71">
        <v>0</v>
      </c>
      <c r="L178" s="71">
        <v>0</v>
      </c>
      <c r="M178" s="71">
        <v>0</v>
      </c>
      <c r="N178" s="71"/>
      <c r="O178" s="71"/>
      <c r="P178" s="71"/>
      <c r="Q178" s="71"/>
      <c r="R178" s="71"/>
      <c r="S178" s="71"/>
      <c r="T178" s="71"/>
      <c r="U178" s="71"/>
      <c r="V178" s="71"/>
    </row>
    <row r="179" spans="1:22" x14ac:dyDescent="0.25">
      <c r="A179" s="71" t="s">
        <v>520</v>
      </c>
      <c r="B179" s="71" t="s">
        <v>750</v>
      </c>
      <c r="C179" s="71">
        <v>0.1</v>
      </c>
      <c r="D179" s="71">
        <v>0</v>
      </c>
      <c r="E179" s="71">
        <v>0</v>
      </c>
      <c r="F179" s="71">
        <v>0</v>
      </c>
      <c r="G179" s="71">
        <v>0</v>
      </c>
      <c r="H179" s="71">
        <v>0.9</v>
      </c>
      <c r="I179" s="71">
        <v>0</v>
      </c>
      <c r="J179" s="71">
        <v>0</v>
      </c>
      <c r="K179" s="71">
        <v>0</v>
      </c>
      <c r="L179" s="71">
        <v>0</v>
      </c>
      <c r="M179" s="71">
        <v>0</v>
      </c>
      <c r="N179" s="71"/>
      <c r="O179" s="71"/>
      <c r="P179" s="71"/>
      <c r="Q179" s="71"/>
      <c r="R179" s="71"/>
      <c r="S179" s="71"/>
      <c r="T179" s="71"/>
      <c r="U179" s="71"/>
      <c r="V179" s="71"/>
    </row>
    <row r="180" spans="1:22" x14ac:dyDescent="0.25">
      <c r="A180" s="71" t="s">
        <v>521</v>
      </c>
      <c r="B180" s="71" t="s">
        <v>751</v>
      </c>
      <c r="C180" s="71">
        <v>0.1</v>
      </c>
      <c r="D180" s="71">
        <v>0</v>
      </c>
      <c r="E180" s="71">
        <v>0</v>
      </c>
      <c r="F180" s="71">
        <v>0</v>
      </c>
      <c r="G180" s="71">
        <v>0</v>
      </c>
      <c r="H180" s="71">
        <v>0.9</v>
      </c>
      <c r="I180" s="71">
        <v>0</v>
      </c>
      <c r="J180" s="71">
        <v>0</v>
      </c>
      <c r="K180" s="71">
        <v>0</v>
      </c>
      <c r="L180" s="71">
        <v>0</v>
      </c>
      <c r="M180" s="71">
        <v>0</v>
      </c>
      <c r="N180" s="71"/>
      <c r="O180" s="71"/>
      <c r="P180" s="71"/>
      <c r="Q180" s="71"/>
      <c r="R180" s="71"/>
      <c r="S180" s="71"/>
      <c r="T180" s="71"/>
      <c r="U180" s="71"/>
      <c r="V180" s="71"/>
    </row>
    <row r="181" spans="1:22" x14ac:dyDescent="0.25">
      <c r="A181" s="71" t="s">
        <v>522</v>
      </c>
      <c r="B181" s="71" t="s">
        <v>752</v>
      </c>
      <c r="C181" s="71">
        <v>0.1</v>
      </c>
      <c r="D181" s="71">
        <v>0</v>
      </c>
      <c r="E181" s="71">
        <v>0</v>
      </c>
      <c r="F181" s="71">
        <v>0</v>
      </c>
      <c r="G181" s="71">
        <v>0</v>
      </c>
      <c r="H181" s="71">
        <v>0.9</v>
      </c>
      <c r="I181" s="71">
        <v>0</v>
      </c>
      <c r="J181" s="71">
        <v>0</v>
      </c>
      <c r="K181" s="71">
        <v>0</v>
      </c>
      <c r="L181" s="71">
        <v>0</v>
      </c>
      <c r="M181" s="71">
        <v>0</v>
      </c>
      <c r="N181" s="71"/>
      <c r="O181" s="71"/>
      <c r="P181" s="71"/>
      <c r="Q181" s="71"/>
      <c r="R181" s="71"/>
      <c r="S181" s="71"/>
      <c r="T181" s="71"/>
      <c r="U181" s="71"/>
      <c r="V181" s="71"/>
    </row>
    <row r="182" spans="1:22" x14ac:dyDescent="0.25">
      <c r="A182" s="71" t="s">
        <v>165</v>
      </c>
      <c r="B182" s="71" t="s">
        <v>753</v>
      </c>
      <c r="C182" s="71">
        <v>0.1</v>
      </c>
      <c r="D182" s="71">
        <v>0</v>
      </c>
      <c r="E182" s="71">
        <v>29.845500000000001</v>
      </c>
      <c r="F182" s="71">
        <v>2.9845999999999999</v>
      </c>
      <c r="G182" s="71">
        <v>0</v>
      </c>
      <c r="H182" s="71">
        <v>0.9</v>
      </c>
      <c r="I182" s="71">
        <v>0</v>
      </c>
      <c r="J182" s="71">
        <v>29.845500000000001</v>
      </c>
      <c r="K182" s="71">
        <v>26.861000000000001</v>
      </c>
      <c r="L182" s="71">
        <v>0</v>
      </c>
      <c r="M182" s="71">
        <v>0</v>
      </c>
      <c r="N182" s="71"/>
      <c r="O182" s="71"/>
      <c r="P182" s="71"/>
      <c r="Q182" s="71"/>
      <c r="R182" s="71"/>
      <c r="S182" s="71"/>
      <c r="T182" s="71"/>
      <c r="U182" s="71"/>
      <c r="V182" s="71"/>
    </row>
    <row r="183" spans="1:22" x14ac:dyDescent="0.25">
      <c r="A183" s="71" t="s">
        <v>166</v>
      </c>
      <c r="B183" s="71" t="s">
        <v>754</v>
      </c>
      <c r="C183" s="71">
        <v>0.1</v>
      </c>
      <c r="D183" s="71">
        <v>0</v>
      </c>
      <c r="E183" s="71">
        <v>0</v>
      </c>
      <c r="F183" s="71">
        <v>0</v>
      </c>
      <c r="G183" s="71">
        <v>0</v>
      </c>
      <c r="H183" s="71">
        <v>0.9</v>
      </c>
      <c r="I183" s="71">
        <v>0</v>
      </c>
      <c r="J183" s="71">
        <v>0</v>
      </c>
      <c r="K183" s="71">
        <v>0</v>
      </c>
      <c r="L183" s="71">
        <v>0</v>
      </c>
      <c r="M183" s="71">
        <v>0</v>
      </c>
      <c r="N183" s="71"/>
      <c r="O183" s="71"/>
      <c r="P183" s="71"/>
      <c r="Q183" s="71"/>
      <c r="R183" s="71"/>
      <c r="S183" s="71"/>
      <c r="T183" s="71"/>
      <c r="U183" s="71"/>
      <c r="V183" s="71"/>
    </row>
    <row r="184" spans="1:22" x14ac:dyDescent="0.25">
      <c r="A184" s="71" t="s">
        <v>167</v>
      </c>
      <c r="B184" s="71" t="s">
        <v>755</v>
      </c>
      <c r="C184" s="71">
        <v>0.1</v>
      </c>
      <c r="D184" s="71">
        <v>0</v>
      </c>
      <c r="E184" s="71">
        <v>10.7928</v>
      </c>
      <c r="F184" s="71">
        <v>1.0792999999999999</v>
      </c>
      <c r="G184" s="71">
        <v>0</v>
      </c>
      <c r="H184" s="71">
        <v>0.9</v>
      </c>
      <c r="I184" s="71">
        <v>0</v>
      </c>
      <c r="J184" s="71">
        <v>10.792999999999999</v>
      </c>
      <c r="K184" s="71">
        <v>9.7136999999999993</v>
      </c>
      <c r="L184" s="71">
        <v>0</v>
      </c>
      <c r="M184" s="71">
        <v>0</v>
      </c>
      <c r="N184" s="71"/>
      <c r="O184" s="71"/>
      <c r="P184" s="71"/>
      <c r="Q184" s="71"/>
      <c r="R184" s="71"/>
      <c r="S184" s="71"/>
      <c r="T184" s="71"/>
      <c r="U184" s="71"/>
      <c r="V184" s="71"/>
    </row>
    <row r="185" spans="1:22" x14ac:dyDescent="0.25">
      <c r="A185" s="71" t="s">
        <v>168</v>
      </c>
      <c r="B185" s="71" t="s">
        <v>756</v>
      </c>
      <c r="C185" s="71">
        <v>0.1</v>
      </c>
      <c r="D185" s="71">
        <v>0</v>
      </c>
      <c r="E185" s="71">
        <v>0</v>
      </c>
      <c r="F185" s="71">
        <v>0</v>
      </c>
      <c r="G185" s="71">
        <v>0</v>
      </c>
      <c r="H185" s="71">
        <v>0.9</v>
      </c>
      <c r="I185" s="71">
        <v>0</v>
      </c>
      <c r="J185" s="71">
        <v>0</v>
      </c>
      <c r="K185" s="71">
        <v>0</v>
      </c>
      <c r="L185" s="71">
        <v>0</v>
      </c>
      <c r="M185" s="71">
        <v>0</v>
      </c>
      <c r="N185" s="71"/>
      <c r="O185" s="71"/>
      <c r="P185" s="71"/>
      <c r="Q185" s="71"/>
      <c r="R185" s="71"/>
      <c r="S185" s="71"/>
      <c r="T185" s="71"/>
      <c r="U185" s="71"/>
      <c r="V185" s="71"/>
    </row>
    <row r="186" spans="1:22" x14ac:dyDescent="0.25">
      <c r="A186" s="71" t="s">
        <v>169</v>
      </c>
      <c r="B186" s="71" t="s">
        <v>757</v>
      </c>
      <c r="C186" s="71">
        <v>0.1</v>
      </c>
      <c r="D186" s="71">
        <v>0</v>
      </c>
      <c r="E186" s="71">
        <v>0</v>
      </c>
      <c r="F186" s="71">
        <v>0</v>
      </c>
      <c r="G186" s="71">
        <v>0</v>
      </c>
      <c r="H186" s="71">
        <v>0.9</v>
      </c>
      <c r="I186" s="71">
        <v>0</v>
      </c>
      <c r="J186" s="71">
        <v>0</v>
      </c>
      <c r="K186" s="71">
        <v>0</v>
      </c>
      <c r="L186" s="71">
        <v>0</v>
      </c>
      <c r="M186" s="71">
        <v>0</v>
      </c>
      <c r="N186" s="71"/>
      <c r="O186" s="71"/>
      <c r="P186" s="71"/>
      <c r="Q186" s="71"/>
      <c r="R186" s="71"/>
      <c r="S186" s="71"/>
      <c r="T186" s="71"/>
      <c r="U186" s="71"/>
      <c r="V186" s="71"/>
    </row>
    <row r="187" spans="1:22" x14ac:dyDescent="0.25">
      <c r="A187" s="71" t="s">
        <v>170</v>
      </c>
      <c r="B187" s="71" t="s">
        <v>758</v>
      </c>
      <c r="C187" s="71">
        <v>0.1</v>
      </c>
      <c r="D187" s="71">
        <v>0</v>
      </c>
      <c r="E187" s="71">
        <v>0</v>
      </c>
      <c r="F187" s="71">
        <v>0</v>
      </c>
      <c r="G187" s="71">
        <v>0</v>
      </c>
      <c r="H187" s="71">
        <v>0.9</v>
      </c>
      <c r="I187" s="71">
        <v>0</v>
      </c>
      <c r="J187" s="71">
        <v>0</v>
      </c>
      <c r="K187" s="71">
        <v>0</v>
      </c>
      <c r="L187" s="71">
        <v>0</v>
      </c>
      <c r="M187" s="71">
        <v>0</v>
      </c>
      <c r="N187" s="71"/>
      <c r="O187" s="71"/>
      <c r="P187" s="71"/>
      <c r="Q187" s="71"/>
      <c r="R187" s="71"/>
      <c r="S187" s="71"/>
      <c r="T187" s="71"/>
      <c r="U187" s="71"/>
      <c r="V187" s="71"/>
    </row>
    <row r="188" spans="1:22" x14ac:dyDescent="0.25">
      <c r="A188" s="71" t="s">
        <v>171</v>
      </c>
      <c r="B188" s="71" t="s">
        <v>759</v>
      </c>
      <c r="C188" s="71">
        <v>0.1</v>
      </c>
      <c r="D188" s="71">
        <v>0</v>
      </c>
      <c r="E188" s="71">
        <v>14.9557</v>
      </c>
      <c r="F188" s="71">
        <v>1.4956</v>
      </c>
      <c r="G188" s="71">
        <v>0</v>
      </c>
      <c r="H188" s="71">
        <v>0.9</v>
      </c>
      <c r="I188" s="71">
        <v>0</v>
      </c>
      <c r="J188" s="71">
        <v>14.9558</v>
      </c>
      <c r="K188" s="71">
        <v>13.4602</v>
      </c>
      <c r="L188" s="71">
        <v>0</v>
      </c>
      <c r="M188" s="71">
        <v>0</v>
      </c>
      <c r="N188" s="71"/>
      <c r="O188" s="71"/>
      <c r="P188" s="71"/>
      <c r="Q188" s="71"/>
      <c r="R188" s="71"/>
      <c r="S188" s="71"/>
      <c r="T188" s="71"/>
      <c r="U188" s="71"/>
      <c r="V188" s="71"/>
    </row>
    <row r="189" spans="1:22" x14ac:dyDescent="0.25">
      <c r="A189" s="71" t="s">
        <v>523</v>
      </c>
      <c r="B189" s="71" t="s">
        <v>760</v>
      </c>
      <c r="C189" s="71">
        <v>0.1</v>
      </c>
      <c r="D189" s="71">
        <v>0</v>
      </c>
      <c r="E189" s="71">
        <v>0</v>
      </c>
      <c r="F189" s="71">
        <v>0</v>
      </c>
      <c r="G189" s="71">
        <v>0</v>
      </c>
      <c r="H189" s="71">
        <v>0.9</v>
      </c>
      <c r="I189" s="71">
        <v>0</v>
      </c>
      <c r="J189" s="71">
        <v>0</v>
      </c>
      <c r="K189" s="71">
        <v>0</v>
      </c>
      <c r="L189" s="71">
        <v>0</v>
      </c>
      <c r="M189" s="71">
        <v>0</v>
      </c>
      <c r="N189" s="71"/>
      <c r="O189" s="71"/>
      <c r="P189" s="71"/>
      <c r="Q189" s="71"/>
      <c r="R189" s="71"/>
      <c r="S189" s="71"/>
      <c r="T189" s="71"/>
      <c r="U189" s="71"/>
      <c r="V189" s="71"/>
    </row>
    <row r="190" spans="1:22" x14ac:dyDescent="0.25">
      <c r="A190" s="71" t="s">
        <v>172</v>
      </c>
      <c r="B190" s="71" t="s">
        <v>761</v>
      </c>
      <c r="C190" s="71">
        <v>0.1</v>
      </c>
      <c r="D190" s="71">
        <v>0</v>
      </c>
      <c r="E190" s="71">
        <v>0</v>
      </c>
      <c r="F190" s="71">
        <v>0</v>
      </c>
      <c r="G190" s="71">
        <v>0</v>
      </c>
      <c r="H190" s="71">
        <v>0.9</v>
      </c>
      <c r="I190" s="71">
        <v>0</v>
      </c>
      <c r="J190" s="71">
        <v>0</v>
      </c>
      <c r="K190" s="71">
        <v>0</v>
      </c>
      <c r="L190" s="71">
        <v>0</v>
      </c>
      <c r="M190" s="71">
        <v>0</v>
      </c>
      <c r="N190" s="71"/>
      <c r="O190" s="71"/>
      <c r="P190" s="71"/>
      <c r="Q190" s="71"/>
      <c r="R190" s="71"/>
      <c r="S190" s="71"/>
      <c r="T190" s="71"/>
      <c r="U190" s="71"/>
      <c r="V190" s="71"/>
    </row>
    <row r="191" spans="1:22" x14ac:dyDescent="0.25">
      <c r="A191" s="71" t="s">
        <v>524</v>
      </c>
      <c r="B191" s="71" t="s">
        <v>762</v>
      </c>
      <c r="C191" s="71">
        <v>0.1</v>
      </c>
      <c r="D191" s="71">
        <v>0</v>
      </c>
      <c r="E191" s="71">
        <v>0</v>
      </c>
      <c r="F191" s="71">
        <v>0</v>
      </c>
      <c r="G191" s="71">
        <v>0</v>
      </c>
      <c r="H191" s="71">
        <v>0.9</v>
      </c>
      <c r="I191" s="71">
        <v>0</v>
      </c>
      <c r="J191" s="71">
        <v>0</v>
      </c>
      <c r="K191" s="71">
        <v>0</v>
      </c>
      <c r="L191" s="71">
        <v>0</v>
      </c>
      <c r="M191" s="71">
        <v>0</v>
      </c>
      <c r="N191" s="71"/>
      <c r="O191" s="71"/>
      <c r="P191" s="71"/>
      <c r="Q191" s="71"/>
      <c r="R191" s="71"/>
      <c r="S191" s="71"/>
      <c r="T191" s="71"/>
      <c r="U191" s="71"/>
      <c r="V191" s="71"/>
    </row>
    <row r="192" spans="1:22" x14ac:dyDescent="0.25">
      <c r="A192" s="71" t="s">
        <v>525</v>
      </c>
      <c r="B192" s="71" t="s">
        <v>763</v>
      </c>
      <c r="C192" s="71">
        <v>0.1</v>
      </c>
      <c r="D192" s="71">
        <v>0</v>
      </c>
      <c r="E192" s="71">
        <v>0</v>
      </c>
      <c r="F192" s="71">
        <v>0</v>
      </c>
      <c r="G192" s="71">
        <v>0</v>
      </c>
      <c r="H192" s="71">
        <v>0.9</v>
      </c>
      <c r="I192" s="71">
        <v>0</v>
      </c>
      <c r="J192" s="71">
        <v>0</v>
      </c>
      <c r="K192" s="71">
        <v>0</v>
      </c>
      <c r="L192" s="71">
        <v>0</v>
      </c>
      <c r="M192" s="71">
        <v>0</v>
      </c>
      <c r="N192" s="71"/>
      <c r="O192" s="71"/>
      <c r="P192" s="71"/>
      <c r="Q192" s="71"/>
      <c r="R192" s="71"/>
      <c r="S192" s="71"/>
      <c r="T192" s="71"/>
      <c r="U192" s="71"/>
      <c r="V192" s="71"/>
    </row>
    <row r="193" spans="1:22" x14ac:dyDescent="0.25">
      <c r="A193" s="71" t="s">
        <v>173</v>
      </c>
      <c r="B193" s="71" t="s">
        <v>764</v>
      </c>
      <c r="C193" s="71">
        <v>0.1</v>
      </c>
      <c r="D193" s="71">
        <v>0</v>
      </c>
      <c r="E193" s="71">
        <v>0</v>
      </c>
      <c r="F193" s="71">
        <v>0</v>
      </c>
      <c r="G193" s="71">
        <v>0</v>
      </c>
      <c r="H193" s="71">
        <v>0.9</v>
      </c>
      <c r="I193" s="71">
        <v>0</v>
      </c>
      <c r="J193" s="71">
        <v>0</v>
      </c>
      <c r="K193" s="71">
        <v>0</v>
      </c>
      <c r="L193" s="71">
        <v>0</v>
      </c>
      <c r="M193" s="71">
        <v>0</v>
      </c>
      <c r="N193" s="71"/>
      <c r="O193" s="71"/>
      <c r="P193" s="71"/>
      <c r="Q193" s="71"/>
      <c r="R193" s="71"/>
      <c r="S193" s="71"/>
      <c r="T193" s="71"/>
      <c r="U193" s="71"/>
      <c r="V193" s="71"/>
    </row>
    <row r="194" spans="1:22" x14ac:dyDescent="0.25">
      <c r="A194" s="71" t="s">
        <v>174</v>
      </c>
      <c r="B194" s="71" t="s">
        <v>765</v>
      </c>
      <c r="C194" s="71">
        <v>0.1</v>
      </c>
      <c r="D194" s="71">
        <v>0</v>
      </c>
      <c r="E194" s="71">
        <v>18.9086</v>
      </c>
      <c r="F194" s="71">
        <v>1.8909</v>
      </c>
      <c r="G194" s="71">
        <v>0</v>
      </c>
      <c r="H194" s="71">
        <v>0.9</v>
      </c>
      <c r="I194" s="71">
        <v>0</v>
      </c>
      <c r="J194" s="71">
        <v>18.9087</v>
      </c>
      <c r="K194" s="71">
        <v>17.017800000000001</v>
      </c>
      <c r="L194" s="71">
        <v>0</v>
      </c>
      <c r="M194" s="71">
        <v>0</v>
      </c>
      <c r="N194" s="71"/>
      <c r="O194" s="71"/>
      <c r="P194" s="71"/>
      <c r="Q194" s="71"/>
      <c r="R194" s="71"/>
      <c r="S194" s="71"/>
      <c r="T194" s="71"/>
      <c r="U194" s="71"/>
      <c r="V194" s="71"/>
    </row>
    <row r="195" spans="1:22" x14ac:dyDescent="0.25">
      <c r="A195" s="71" t="s">
        <v>175</v>
      </c>
      <c r="B195" s="71" t="s">
        <v>766</v>
      </c>
      <c r="C195" s="71">
        <v>0.1</v>
      </c>
      <c r="D195" s="71">
        <v>0</v>
      </c>
      <c r="E195" s="71">
        <v>22.357299999999999</v>
      </c>
      <c r="F195" s="71">
        <v>2.2357</v>
      </c>
      <c r="G195" s="71">
        <v>0</v>
      </c>
      <c r="H195" s="71">
        <v>0.9</v>
      </c>
      <c r="I195" s="71">
        <v>0</v>
      </c>
      <c r="J195" s="71">
        <v>22.357399999999998</v>
      </c>
      <c r="K195" s="71">
        <v>20.121700000000001</v>
      </c>
      <c r="L195" s="71">
        <v>0</v>
      </c>
      <c r="M195" s="71">
        <v>0</v>
      </c>
      <c r="N195" s="71"/>
      <c r="O195" s="71"/>
      <c r="P195" s="71"/>
      <c r="Q195" s="71"/>
      <c r="R195" s="71"/>
      <c r="S195" s="71"/>
      <c r="T195" s="71"/>
      <c r="U195" s="71"/>
      <c r="V195" s="71"/>
    </row>
    <row r="196" spans="1:22" x14ac:dyDescent="0.25">
      <c r="A196" s="71" t="s">
        <v>176</v>
      </c>
      <c r="B196" s="71" t="s">
        <v>767</v>
      </c>
      <c r="C196" s="71">
        <v>0.1</v>
      </c>
      <c r="D196" s="71">
        <v>0</v>
      </c>
      <c r="E196" s="71">
        <v>0</v>
      </c>
      <c r="F196" s="71">
        <v>0</v>
      </c>
      <c r="G196" s="71">
        <v>0</v>
      </c>
      <c r="H196" s="71">
        <v>0.9</v>
      </c>
      <c r="I196" s="71">
        <v>0</v>
      </c>
      <c r="J196" s="71">
        <v>0</v>
      </c>
      <c r="K196" s="71">
        <v>0</v>
      </c>
      <c r="L196" s="71">
        <v>0</v>
      </c>
      <c r="M196" s="71">
        <v>0</v>
      </c>
      <c r="N196" s="71"/>
      <c r="O196" s="71"/>
      <c r="P196" s="71"/>
      <c r="Q196" s="71"/>
      <c r="R196" s="71"/>
      <c r="S196" s="71"/>
      <c r="T196" s="71"/>
      <c r="U196" s="71"/>
      <c r="V196" s="71"/>
    </row>
    <row r="197" spans="1:22" x14ac:dyDescent="0.25">
      <c r="A197" s="71" t="s">
        <v>177</v>
      </c>
      <c r="B197" s="71" t="s">
        <v>768</v>
      </c>
      <c r="C197" s="71">
        <v>0.1</v>
      </c>
      <c r="D197" s="71">
        <v>0</v>
      </c>
      <c r="E197" s="71">
        <v>0</v>
      </c>
      <c r="F197" s="71">
        <v>0</v>
      </c>
      <c r="G197" s="71">
        <v>0</v>
      </c>
      <c r="H197" s="71">
        <v>0.9</v>
      </c>
      <c r="I197" s="71">
        <v>0</v>
      </c>
      <c r="J197" s="71">
        <v>0</v>
      </c>
      <c r="K197" s="71">
        <v>0</v>
      </c>
      <c r="L197" s="71">
        <v>0</v>
      </c>
      <c r="M197" s="71">
        <v>0</v>
      </c>
      <c r="N197" s="71"/>
      <c r="O197" s="71"/>
      <c r="P197" s="71"/>
      <c r="Q197" s="71"/>
      <c r="R197" s="71"/>
      <c r="S197" s="71"/>
      <c r="T197" s="71"/>
      <c r="U197" s="71"/>
      <c r="V197" s="71"/>
    </row>
    <row r="198" spans="1:22" x14ac:dyDescent="0.25">
      <c r="A198" s="71" t="s">
        <v>178</v>
      </c>
      <c r="B198" s="71" t="s">
        <v>769</v>
      </c>
      <c r="C198" s="71">
        <v>0.1</v>
      </c>
      <c r="D198" s="71">
        <v>0</v>
      </c>
      <c r="E198" s="71">
        <v>0</v>
      </c>
      <c r="F198" s="71">
        <v>0</v>
      </c>
      <c r="G198" s="71">
        <v>0</v>
      </c>
      <c r="H198" s="71">
        <v>0.9</v>
      </c>
      <c r="I198" s="71">
        <v>0</v>
      </c>
      <c r="J198" s="71">
        <v>0</v>
      </c>
      <c r="K198" s="71">
        <v>0</v>
      </c>
      <c r="L198" s="71">
        <v>0</v>
      </c>
      <c r="M198" s="71">
        <v>0</v>
      </c>
      <c r="N198" s="71"/>
      <c r="O198" s="71"/>
      <c r="P198" s="71"/>
      <c r="Q198" s="71"/>
      <c r="R198" s="71"/>
      <c r="S198" s="71"/>
      <c r="T198" s="71"/>
      <c r="U198" s="71"/>
      <c r="V198" s="71"/>
    </row>
    <row r="199" spans="1:22" x14ac:dyDescent="0.25">
      <c r="A199" s="71" t="s">
        <v>179</v>
      </c>
      <c r="B199" s="71" t="s">
        <v>770</v>
      </c>
      <c r="C199" s="71">
        <v>0.1</v>
      </c>
      <c r="D199" s="71">
        <v>0</v>
      </c>
      <c r="E199" s="71">
        <v>1.2292000000000001</v>
      </c>
      <c r="F199" s="71">
        <v>0.1229</v>
      </c>
      <c r="G199" s="71">
        <v>0</v>
      </c>
      <c r="H199" s="71">
        <v>0.9</v>
      </c>
      <c r="I199" s="71">
        <v>0</v>
      </c>
      <c r="J199" s="71">
        <v>1.2296</v>
      </c>
      <c r="K199" s="71">
        <v>1.1066</v>
      </c>
      <c r="L199" s="71">
        <v>0</v>
      </c>
      <c r="M199" s="71">
        <v>0</v>
      </c>
      <c r="N199" s="71"/>
      <c r="O199" s="71"/>
      <c r="P199" s="71"/>
      <c r="Q199" s="71"/>
      <c r="R199" s="71"/>
      <c r="S199" s="71"/>
      <c r="T199" s="71"/>
      <c r="U199" s="71"/>
      <c r="V199" s="71"/>
    </row>
    <row r="200" spans="1:22" x14ac:dyDescent="0.25">
      <c r="A200" s="71" t="s">
        <v>180</v>
      </c>
      <c r="B200" s="71" t="s">
        <v>771</v>
      </c>
      <c r="C200" s="71">
        <v>0.1</v>
      </c>
      <c r="D200" s="71">
        <v>0</v>
      </c>
      <c r="E200" s="71">
        <v>0</v>
      </c>
      <c r="F200" s="71">
        <v>0</v>
      </c>
      <c r="G200" s="71">
        <v>0</v>
      </c>
      <c r="H200" s="71">
        <v>0.9</v>
      </c>
      <c r="I200" s="71">
        <v>0</v>
      </c>
      <c r="J200" s="71">
        <v>0</v>
      </c>
      <c r="K200" s="71">
        <v>0</v>
      </c>
      <c r="L200" s="71">
        <v>0</v>
      </c>
      <c r="M200" s="71">
        <v>0</v>
      </c>
      <c r="N200" s="71"/>
      <c r="O200" s="71"/>
      <c r="P200" s="71"/>
      <c r="Q200" s="71"/>
      <c r="R200" s="71"/>
      <c r="S200" s="71"/>
      <c r="T200" s="71"/>
      <c r="U200" s="71"/>
      <c r="V200" s="71"/>
    </row>
    <row r="201" spans="1:22" x14ac:dyDescent="0.25">
      <c r="A201" s="71" t="s">
        <v>181</v>
      </c>
      <c r="B201" s="71" t="s">
        <v>772</v>
      </c>
      <c r="C201" s="71">
        <v>0.1</v>
      </c>
      <c r="D201" s="71">
        <v>0</v>
      </c>
      <c r="E201" s="71">
        <v>0</v>
      </c>
      <c r="F201" s="71">
        <v>0</v>
      </c>
      <c r="G201" s="71">
        <v>0</v>
      </c>
      <c r="H201" s="71">
        <v>0.9</v>
      </c>
      <c r="I201" s="71">
        <v>0</v>
      </c>
      <c r="J201" s="71">
        <v>0</v>
      </c>
      <c r="K201" s="71">
        <v>0</v>
      </c>
      <c r="L201" s="71">
        <v>0</v>
      </c>
      <c r="M201" s="71">
        <v>0</v>
      </c>
      <c r="N201" s="71"/>
      <c r="O201" s="71"/>
      <c r="P201" s="71"/>
      <c r="Q201" s="71"/>
      <c r="R201" s="71"/>
      <c r="S201" s="71"/>
      <c r="T201" s="71"/>
      <c r="U201" s="71"/>
      <c r="V201" s="71"/>
    </row>
    <row r="202" spans="1:22" x14ac:dyDescent="0.25">
      <c r="A202" s="71" t="s">
        <v>182</v>
      </c>
      <c r="B202" s="71" t="s">
        <v>773</v>
      </c>
      <c r="C202" s="71">
        <v>0.1</v>
      </c>
      <c r="D202" s="71">
        <v>0</v>
      </c>
      <c r="E202" s="71">
        <v>11.349</v>
      </c>
      <c r="F202" s="71">
        <v>1.1349</v>
      </c>
      <c r="G202" s="71">
        <v>0</v>
      </c>
      <c r="H202" s="71">
        <v>0.9</v>
      </c>
      <c r="I202" s="71">
        <v>0</v>
      </c>
      <c r="J202" s="71">
        <v>11.349</v>
      </c>
      <c r="K202" s="71">
        <v>10.2141</v>
      </c>
      <c r="L202" s="71">
        <v>0</v>
      </c>
      <c r="M202" s="71">
        <v>0</v>
      </c>
      <c r="N202" s="71"/>
      <c r="O202" s="71"/>
      <c r="P202" s="71"/>
      <c r="Q202" s="71"/>
      <c r="R202" s="71"/>
      <c r="S202" s="71"/>
      <c r="T202" s="71"/>
      <c r="U202" s="71"/>
      <c r="V202" s="71"/>
    </row>
    <row r="203" spans="1:22" x14ac:dyDescent="0.25">
      <c r="A203" s="71" t="s">
        <v>183</v>
      </c>
      <c r="B203" s="71" t="s">
        <v>774</v>
      </c>
      <c r="C203" s="71">
        <v>0.1</v>
      </c>
      <c r="D203" s="71">
        <v>0</v>
      </c>
      <c r="E203" s="71">
        <v>9.5283999999999995</v>
      </c>
      <c r="F203" s="71">
        <v>0.95279999999999998</v>
      </c>
      <c r="G203" s="71">
        <v>0</v>
      </c>
      <c r="H203" s="71">
        <v>0.9</v>
      </c>
      <c r="I203" s="71">
        <v>0</v>
      </c>
      <c r="J203" s="71">
        <v>9.5283999999999995</v>
      </c>
      <c r="K203" s="71">
        <v>8.5755999999999997</v>
      </c>
      <c r="L203" s="71">
        <v>0</v>
      </c>
      <c r="M203" s="71">
        <v>0</v>
      </c>
      <c r="N203" s="71"/>
      <c r="O203" s="71"/>
      <c r="P203" s="71"/>
      <c r="Q203" s="71"/>
      <c r="R203" s="71"/>
      <c r="S203" s="71"/>
      <c r="T203" s="71"/>
      <c r="U203" s="71"/>
      <c r="V203" s="71"/>
    </row>
    <row r="204" spans="1:22" x14ac:dyDescent="0.25">
      <c r="A204" s="71" t="s">
        <v>184</v>
      </c>
      <c r="B204" s="71" t="s">
        <v>775</v>
      </c>
      <c r="C204" s="71">
        <v>0.1</v>
      </c>
      <c r="D204" s="71">
        <v>0</v>
      </c>
      <c r="E204" s="71">
        <v>0</v>
      </c>
      <c r="F204" s="71">
        <v>0</v>
      </c>
      <c r="G204" s="71">
        <v>0</v>
      </c>
      <c r="H204" s="71">
        <v>0.9</v>
      </c>
      <c r="I204" s="71">
        <v>0</v>
      </c>
      <c r="J204" s="71">
        <v>0</v>
      </c>
      <c r="K204" s="71">
        <v>0</v>
      </c>
      <c r="L204" s="71">
        <v>0</v>
      </c>
      <c r="M204" s="71">
        <v>0</v>
      </c>
      <c r="N204" s="71"/>
      <c r="O204" s="71"/>
      <c r="P204" s="71"/>
      <c r="Q204" s="71"/>
      <c r="R204" s="71"/>
      <c r="S204" s="71"/>
      <c r="T204" s="71"/>
      <c r="U204" s="71"/>
      <c r="V204" s="71"/>
    </row>
    <row r="205" spans="1:22" x14ac:dyDescent="0.25">
      <c r="A205" s="71" t="s">
        <v>526</v>
      </c>
      <c r="B205" s="71" t="s">
        <v>776</v>
      </c>
      <c r="C205" s="71">
        <v>0.1</v>
      </c>
      <c r="D205" s="71">
        <v>0</v>
      </c>
      <c r="E205" s="71">
        <v>13.2583</v>
      </c>
      <c r="F205" s="71">
        <v>1.3258000000000001</v>
      </c>
      <c r="G205" s="71">
        <v>0</v>
      </c>
      <c r="H205" s="71">
        <v>0.9</v>
      </c>
      <c r="I205" s="71">
        <v>0</v>
      </c>
      <c r="J205" s="71">
        <v>13.2582</v>
      </c>
      <c r="K205" s="71">
        <v>11.932399999999999</v>
      </c>
      <c r="L205" s="71">
        <v>0</v>
      </c>
      <c r="M205" s="71">
        <v>0</v>
      </c>
      <c r="N205" s="71"/>
      <c r="O205" s="71"/>
      <c r="P205" s="71"/>
      <c r="Q205" s="71"/>
      <c r="R205" s="71"/>
      <c r="S205" s="71"/>
      <c r="T205" s="71"/>
      <c r="U205" s="71"/>
      <c r="V205" s="71"/>
    </row>
    <row r="206" spans="1:22" x14ac:dyDescent="0.25">
      <c r="A206" s="71" t="s">
        <v>185</v>
      </c>
      <c r="B206" s="71" t="s">
        <v>777</v>
      </c>
      <c r="C206" s="71">
        <v>0.1</v>
      </c>
      <c r="D206" s="71">
        <v>0</v>
      </c>
      <c r="E206" s="71">
        <v>42.079500000000003</v>
      </c>
      <c r="F206" s="71">
        <v>4.2080000000000002</v>
      </c>
      <c r="G206" s="71">
        <v>0</v>
      </c>
      <c r="H206" s="71">
        <v>0.9</v>
      </c>
      <c r="I206" s="71">
        <v>0</v>
      </c>
      <c r="J206" s="71">
        <v>42.079599999999999</v>
      </c>
      <c r="K206" s="71">
        <v>37.871600000000001</v>
      </c>
      <c r="L206" s="71">
        <v>0</v>
      </c>
      <c r="M206" s="71">
        <v>0</v>
      </c>
      <c r="N206" s="71"/>
      <c r="O206" s="71"/>
      <c r="P206" s="71"/>
      <c r="Q206" s="71"/>
      <c r="R206" s="71"/>
      <c r="S206" s="71"/>
      <c r="T206" s="71"/>
      <c r="U206" s="71"/>
      <c r="V206" s="71"/>
    </row>
    <row r="207" spans="1:22" x14ac:dyDescent="0.25">
      <c r="A207" s="71" t="s">
        <v>186</v>
      </c>
      <c r="B207" s="71" t="s">
        <v>778</v>
      </c>
      <c r="C207" s="71">
        <v>0.1</v>
      </c>
      <c r="D207" s="71">
        <v>0</v>
      </c>
      <c r="E207" s="71">
        <v>30.870699999999999</v>
      </c>
      <c r="F207" s="71">
        <v>3.0871</v>
      </c>
      <c r="G207" s="71">
        <v>0</v>
      </c>
      <c r="H207" s="71">
        <v>0.9</v>
      </c>
      <c r="I207" s="71">
        <v>0</v>
      </c>
      <c r="J207" s="71">
        <v>30.870899999999999</v>
      </c>
      <c r="K207" s="71">
        <v>27.783799999999999</v>
      </c>
      <c r="L207" s="71">
        <v>0</v>
      </c>
      <c r="M207" s="71">
        <v>0</v>
      </c>
      <c r="N207" s="71"/>
      <c r="O207" s="71"/>
      <c r="P207" s="71"/>
      <c r="Q207" s="71"/>
      <c r="R207" s="71"/>
      <c r="S207" s="71"/>
      <c r="T207" s="71"/>
      <c r="U207" s="71"/>
      <c r="V207" s="71"/>
    </row>
    <row r="208" spans="1:22" x14ac:dyDescent="0.25">
      <c r="A208" s="71" t="s">
        <v>527</v>
      </c>
      <c r="B208" s="71" t="s">
        <v>779</v>
      </c>
      <c r="C208" s="71">
        <v>0.1</v>
      </c>
      <c r="D208" s="71">
        <v>0</v>
      </c>
      <c r="E208" s="71">
        <v>17.923100000000002</v>
      </c>
      <c r="F208" s="71">
        <v>1.7923</v>
      </c>
      <c r="G208" s="71">
        <v>0</v>
      </c>
      <c r="H208" s="71">
        <v>0.9</v>
      </c>
      <c r="I208" s="71">
        <v>0</v>
      </c>
      <c r="J208" s="71">
        <v>17.922999999999998</v>
      </c>
      <c r="K208" s="71">
        <v>16.130700000000001</v>
      </c>
      <c r="L208" s="71">
        <v>0</v>
      </c>
      <c r="M208" s="71">
        <v>0</v>
      </c>
      <c r="N208" s="71"/>
      <c r="O208" s="71"/>
      <c r="P208" s="71"/>
      <c r="Q208" s="71"/>
      <c r="R208" s="71"/>
      <c r="S208" s="71"/>
      <c r="T208" s="71"/>
      <c r="U208" s="71"/>
      <c r="V208" s="71"/>
    </row>
    <row r="209" spans="1:22" x14ac:dyDescent="0.25">
      <c r="A209" s="71" t="s">
        <v>187</v>
      </c>
      <c r="B209" s="71" t="s">
        <v>780</v>
      </c>
      <c r="C209" s="71">
        <v>0.1</v>
      </c>
      <c r="D209" s="71">
        <v>0</v>
      </c>
      <c r="E209" s="71">
        <v>108.6921</v>
      </c>
      <c r="F209" s="71">
        <v>10.869199999999999</v>
      </c>
      <c r="G209" s="71">
        <v>0</v>
      </c>
      <c r="H209" s="71">
        <v>0.9</v>
      </c>
      <c r="I209" s="71">
        <v>0</v>
      </c>
      <c r="J209" s="71">
        <v>108.69199999999999</v>
      </c>
      <c r="K209" s="71">
        <v>97.822800000000001</v>
      </c>
      <c r="L209" s="71">
        <v>0</v>
      </c>
      <c r="M209" s="71">
        <v>0</v>
      </c>
      <c r="N209" s="71"/>
      <c r="O209" s="71"/>
      <c r="P209" s="71"/>
      <c r="Q209" s="71"/>
      <c r="R209" s="71"/>
      <c r="S209" s="71"/>
      <c r="T209" s="71"/>
      <c r="U209" s="71"/>
      <c r="V209" s="71"/>
    </row>
    <row r="210" spans="1:22" x14ac:dyDescent="0.25">
      <c r="A210" s="71" t="s">
        <v>528</v>
      </c>
      <c r="B210" s="71" t="s">
        <v>781</v>
      </c>
      <c r="C210" s="71">
        <v>0.1</v>
      </c>
      <c r="D210" s="71">
        <v>0</v>
      </c>
      <c r="E210" s="71">
        <v>14.691700000000001</v>
      </c>
      <c r="F210" s="71">
        <v>1.4692000000000001</v>
      </c>
      <c r="G210" s="71">
        <v>0</v>
      </c>
      <c r="H210" s="71">
        <v>0.9</v>
      </c>
      <c r="I210" s="71">
        <v>0</v>
      </c>
      <c r="J210" s="71">
        <v>14.691700000000001</v>
      </c>
      <c r="K210" s="71">
        <v>13.2225</v>
      </c>
      <c r="L210" s="71">
        <v>0</v>
      </c>
      <c r="M210" s="71">
        <v>0</v>
      </c>
      <c r="N210" s="71"/>
      <c r="O210" s="71"/>
      <c r="P210" s="71"/>
      <c r="Q210" s="71"/>
      <c r="R210" s="71"/>
      <c r="S210" s="71"/>
      <c r="T210" s="71"/>
      <c r="U210" s="71"/>
      <c r="V210" s="71"/>
    </row>
    <row r="211" spans="1:22" x14ac:dyDescent="0.25">
      <c r="A211" s="71" t="s">
        <v>529</v>
      </c>
      <c r="B211" s="71" t="s">
        <v>782</v>
      </c>
      <c r="C211" s="71">
        <v>0.1</v>
      </c>
      <c r="D211" s="71">
        <v>0</v>
      </c>
      <c r="E211" s="71">
        <v>9.3132999999999999</v>
      </c>
      <c r="F211" s="71">
        <v>0.93130000000000002</v>
      </c>
      <c r="G211" s="71">
        <v>0</v>
      </c>
      <c r="H211" s="71">
        <v>0.9</v>
      </c>
      <c r="I211" s="71">
        <v>0</v>
      </c>
      <c r="J211" s="71">
        <v>9.3133999999999997</v>
      </c>
      <c r="K211" s="71">
        <v>8.3820999999999994</v>
      </c>
      <c r="L211" s="71">
        <v>0</v>
      </c>
      <c r="M211" s="71">
        <v>0</v>
      </c>
      <c r="N211" s="71"/>
      <c r="O211" s="71"/>
      <c r="P211" s="71"/>
      <c r="Q211" s="71"/>
      <c r="R211" s="71"/>
      <c r="S211" s="71"/>
      <c r="T211" s="71"/>
      <c r="U211" s="71"/>
      <c r="V211" s="71"/>
    </row>
    <row r="212" spans="1:22" x14ac:dyDescent="0.25">
      <c r="A212" s="71" t="s">
        <v>530</v>
      </c>
      <c r="B212" s="71" t="s">
        <v>783</v>
      </c>
      <c r="C212" s="71">
        <v>0.1</v>
      </c>
      <c r="D212" s="71">
        <v>0</v>
      </c>
      <c r="E212" s="71">
        <v>10.304</v>
      </c>
      <c r="F212" s="71">
        <v>1.0304</v>
      </c>
      <c r="G212" s="71">
        <v>0</v>
      </c>
      <c r="H212" s="71">
        <v>0.9</v>
      </c>
      <c r="I212" s="71">
        <v>0</v>
      </c>
      <c r="J212" s="71">
        <v>10.304</v>
      </c>
      <c r="K212" s="71">
        <v>9.2736000000000001</v>
      </c>
      <c r="L212" s="71">
        <v>0</v>
      </c>
      <c r="M212" s="71">
        <v>0</v>
      </c>
      <c r="N212" s="71"/>
      <c r="O212" s="71"/>
      <c r="P212" s="71"/>
      <c r="Q212" s="71"/>
      <c r="R212" s="71"/>
      <c r="S212" s="71"/>
      <c r="T212" s="71"/>
      <c r="U212" s="71"/>
      <c r="V212" s="71"/>
    </row>
    <row r="213" spans="1:22" x14ac:dyDescent="0.25">
      <c r="A213" s="71" t="s">
        <v>188</v>
      </c>
      <c r="B213" s="71" t="s">
        <v>784</v>
      </c>
      <c r="C213" s="71">
        <v>0.1</v>
      </c>
      <c r="D213" s="71">
        <v>0</v>
      </c>
      <c r="E213" s="71">
        <v>0</v>
      </c>
      <c r="F213" s="71">
        <v>0</v>
      </c>
      <c r="G213" s="71">
        <v>0</v>
      </c>
      <c r="H213" s="71">
        <v>0.9</v>
      </c>
      <c r="I213" s="71">
        <v>0</v>
      </c>
      <c r="J213" s="71">
        <v>0</v>
      </c>
      <c r="K213" s="71">
        <v>0</v>
      </c>
      <c r="L213" s="71">
        <v>0</v>
      </c>
      <c r="M213" s="71">
        <v>0</v>
      </c>
      <c r="N213" s="71"/>
      <c r="O213" s="71"/>
      <c r="P213" s="71"/>
      <c r="Q213" s="71"/>
      <c r="R213" s="71"/>
      <c r="S213" s="71"/>
      <c r="T213" s="71"/>
      <c r="U213" s="71"/>
      <c r="V213" s="71"/>
    </row>
    <row r="214" spans="1:22" x14ac:dyDescent="0.25">
      <c r="A214" s="71" t="s">
        <v>189</v>
      </c>
      <c r="B214" s="71" t="s">
        <v>785</v>
      </c>
      <c r="C214" s="71">
        <v>0.1</v>
      </c>
      <c r="D214" s="71">
        <v>0</v>
      </c>
      <c r="E214" s="71">
        <v>96.344499999999996</v>
      </c>
      <c r="F214" s="71">
        <v>9.6343999999999994</v>
      </c>
      <c r="G214" s="71">
        <v>0</v>
      </c>
      <c r="H214" s="71">
        <v>0.9</v>
      </c>
      <c r="I214" s="71">
        <v>0</v>
      </c>
      <c r="J214" s="71">
        <v>96.3446</v>
      </c>
      <c r="K214" s="71">
        <v>86.710099999999997</v>
      </c>
      <c r="L214" s="71">
        <v>0</v>
      </c>
      <c r="M214" s="71">
        <v>0</v>
      </c>
      <c r="N214" s="71"/>
      <c r="O214" s="71"/>
      <c r="P214" s="71"/>
      <c r="Q214" s="71"/>
      <c r="R214" s="71"/>
      <c r="S214" s="71"/>
      <c r="T214" s="71"/>
      <c r="U214" s="71"/>
      <c r="V214" s="71"/>
    </row>
    <row r="215" spans="1:22" x14ac:dyDescent="0.25">
      <c r="A215" s="71" t="s">
        <v>531</v>
      </c>
      <c r="B215" s="71" t="s">
        <v>786</v>
      </c>
      <c r="C215" s="71">
        <v>0.1</v>
      </c>
      <c r="D215" s="71">
        <v>0</v>
      </c>
      <c r="E215" s="71">
        <v>6.13E-2</v>
      </c>
      <c r="F215" s="71">
        <v>6.1000000000000004E-3</v>
      </c>
      <c r="G215" s="71">
        <v>0</v>
      </c>
      <c r="H215" s="71">
        <v>0.9</v>
      </c>
      <c r="I215" s="71">
        <v>0</v>
      </c>
      <c r="J215" s="71">
        <v>6.13E-2</v>
      </c>
      <c r="K215" s="71">
        <v>5.5199999999999999E-2</v>
      </c>
      <c r="L215" s="71">
        <v>0</v>
      </c>
      <c r="M215" s="71">
        <v>0</v>
      </c>
      <c r="N215" s="71"/>
      <c r="O215" s="71"/>
      <c r="P215" s="71"/>
      <c r="Q215" s="71"/>
      <c r="R215" s="71"/>
      <c r="S215" s="71"/>
      <c r="T215" s="71"/>
      <c r="U215" s="71"/>
      <c r="V215" s="71"/>
    </row>
    <row r="216" spans="1:22" x14ac:dyDescent="0.25">
      <c r="A216" s="71" t="s">
        <v>190</v>
      </c>
      <c r="B216" s="71" t="s">
        <v>787</v>
      </c>
      <c r="C216" s="71">
        <v>0.1</v>
      </c>
      <c r="D216" s="71">
        <v>0</v>
      </c>
      <c r="E216" s="71">
        <v>0.96550000000000002</v>
      </c>
      <c r="F216" s="71">
        <v>9.6600000000000005E-2</v>
      </c>
      <c r="G216" s="71">
        <v>0</v>
      </c>
      <c r="H216" s="71">
        <v>0.9</v>
      </c>
      <c r="I216" s="71">
        <v>0</v>
      </c>
      <c r="J216" s="71">
        <v>0.96560000000000001</v>
      </c>
      <c r="K216" s="71">
        <v>0.86899999999999999</v>
      </c>
      <c r="L216" s="71">
        <v>0</v>
      </c>
      <c r="M216" s="71">
        <v>0</v>
      </c>
      <c r="N216" s="71"/>
      <c r="O216" s="71"/>
      <c r="P216" s="71"/>
      <c r="Q216" s="71"/>
      <c r="R216" s="71"/>
      <c r="S216" s="71"/>
      <c r="T216" s="71"/>
      <c r="U216" s="71"/>
      <c r="V216" s="71"/>
    </row>
    <row r="217" spans="1:22" x14ac:dyDescent="0.25">
      <c r="A217" s="71" t="s">
        <v>191</v>
      </c>
      <c r="B217" s="71" t="s">
        <v>788</v>
      </c>
      <c r="C217" s="71">
        <v>0.1</v>
      </c>
      <c r="D217" s="71">
        <v>0</v>
      </c>
      <c r="E217" s="71">
        <v>117.15349999999999</v>
      </c>
      <c r="F217" s="71">
        <v>11.715400000000001</v>
      </c>
      <c r="G217" s="71">
        <v>0</v>
      </c>
      <c r="H217" s="71">
        <v>0.9</v>
      </c>
      <c r="I217" s="71">
        <v>0</v>
      </c>
      <c r="J217" s="71">
        <v>117.15349999999999</v>
      </c>
      <c r="K217" s="71">
        <v>105.43819999999999</v>
      </c>
      <c r="L217" s="71">
        <v>0</v>
      </c>
      <c r="M217" s="71">
        <v>0</v>
      </c>
      <c r="N217" s="71"/>
      <c r="O217" s="71"/>
      <c r="P217" s="71"/>
      <c r="Q217" s="71"/>
      <c r="R217" s="71"/>
      <c r="S217" s="71"/>
      <c r="T217" s="71"/>
      <c r="U217" s="71"/>
      <c r="V217" s="71"/>
    </row>
    <row r="218" spans="1:22" x14ac:dyDescent="0.25">
      <c r="A218" s="71" t="s">
        <v>192</v>
      </c>
      <c r="B218" s="71" t="s">
        <v>789</v>
      </c>
      <c r="C218" s="71">
        <v>0.1</v>
      </c>
      <c r="D218" s="71">
        <v>0</v>
      </c>
      <c r="E218" s="71">
        <v>352.49779999999998</v>
      </c>
      <c r="F218" s="71">
        <v>35.2498</v>
      </c>
      <c r="G218" s="71">
        <v>0</v>
      </c>
      <c r="H218" s="71">
        <v>0.9</v>
      </c>
      <c r="I218" s="71">
        <v>0</v>
      </c>
      <c r="J218" s="71">
        <v>352.49779999999998</v>
      </c>
      <c r="K218" s="71">
        <v>317.24799999999999</v>
      </c>
      <c r="L218" s="71">
        <v>0</v>
      </c>
      <c r="M218" s="71">
        <v>0</v>
      </c>
      <c r="N218" s="71"/>
      <c r="O218" s="71"/>
      <c r="P218" s="71"/>
      <c r="Q218" s="71"/>
      <c r="R218" s="71"/>
      <c r="S218" s="71"/>
      <c r="T218" s="71"/>
      <c r="U218" s="71"/>
      <c r="V218" s="71"/>
    </row>
    <row r="219" spans="1:22" x14ac:dyDescent="0.25">
      <c r="A219" s="71" t="s">
        <v>193</v>
      </c>
      <c r="B219" s="71" t="s">
        <v>790</v>
      </c>
      <c r="C219" s="71">
        <v>0.1</v>
      </c>
      <c r="D219" s="71">
        <v>0</v>
      </c>
      <c r="E219" s="71">
        <v>136.0401</v>
      </c>
      <c r="F219" s="71">
        <v>13.603999999999999</v>
      </c>
      <c r="G219" s="71">
        <v>0</v>
      </c>
      <c r="H219" s="71">
        <v>0.9</v>
      </c>
      <c r="I219" s="71">
        <v>0</v>
      </c>
      <c r="J219" s="71">
        <v>136.0401</v>
      </c>
      <c r="K219" s="71">
        <v>122.4361</v>
      </c>
      <c r="L219" s="71">
        <v>0</v>
      </c>
      <c r="M219" s="71">
        <v>0</v>
      </c>
      <c r="N219" s="71"/>
      <c r="O219" s="71"/>
      <c r="P219" s="71"/>
      <c r="Q219" s="71"/>
      <c r="R219" s="71"/>
      <c r="S219" s="71"/>
      <c r="T219" s="71"/>
      <c r="U219" s="71"/>
      <c r="V219" s="71"/>
    </row>
    <row r="220" spans="1:22" x14ac:dyDescent="0.25">
      <c r="A220" s="71" t="s">
        <v>194</v>
      </c>
      <c r="B220" s="71" t="s">
        <v>791</v>
      </c>
      <c r="C220" s="71">
        <v>0.1</v>
      </c>
      <c r="D220" s="71">
        <v>0</v>
      </c>
      <c r="E220" s="71">
        <v>27.986999999999998</v>
      </c>
      <c r="F220" s="71">
        <v>2.7987000000000002</v>
      </c>
      <c r="G220" s="71">
        <v>0</v>
      </c>
      <c r="H220" s="71">
        <v>0.9</v>
      </c>
      <c r="I220" s="71">
        <v>0</v>
      </c>
      <c r="J220" s="71">
        <v>27.986799999999999</v>
      </c>
      <c r="K220" s="71">
        <v>25.188099999999999</v>
      </c>
      <c r="L220" s="71">
        <v>0</v>
      </c>
      <c r="M220" s="71">
        <v>0</v>
      </c>
      <c r="N220" s="71"/>
      <c r="O220" s="71"/>
      <c r="P220" s="71"/>
      <c r="Q220" s="71"/>
      <c r="R220" s="71"/>
      <c r="S220" s="71"/>
      <c r="T220" s="71"/>
      <c r="U220" s="71"/>
      <c r="V220" s="71"/>
    </row>
    <row r="221" spans="1:22" x14ac:dyDescent="0.25">
      <c r="A221" s="71" t="s">
        <v>195</v>
      </c>
      <c r="B221" s="71" t="s">
        <v>792</v>
      </c>
      <c r="C221" s="71">
        <v>0.1</v>
      </c>
      <c r="D221" s="71">
        <v>0</v>
      </c>
      <c r="E221" s="71">
        <v>438.4982</v>
      </c>
      <c r="F221" s="71">
        <v>43.849800000000002</v>
      </c>
      <c r="G221" s="71">
        <v>0</v>
      </c>
      <c r="H221" s="71">
        <v>0.9</v>
      </c>
      <c r="I221" s="71">
        <v>0</v>
      </c>
      <c r="J221" s="71">
        <v>438.49829999999997</v>
      </c>
      <c r="K221" s="71">
        <v>394.64850000000001</v>
      </c>
      <c r="L221" s="71">
        <v>0</v>
      </c>
      <c r="M221" s="71">
        <v>0</v>
      </c>
      <c r="N221" s="71"/>
      <c r="O221" s="71"/>
      <c r="P221" s="71"/>
      <c r="Q221" s="71"/>
      <c r="R221" s="71"/>
      <c r="S221" s="71"/>
      <c r="T221" s="71"/>
      <c r="U221" s="71"/>
      <c r="V221" s="71"/>
    </row>
    <row r="222" spans="1:22" x14ac:dyDescent="0.25">
      <c r="A222" s="71" t="s">
        <v>196</v>
      </c>
      <c r="B222" s="71" t="s">
        <v>793</v>
      </c>
      <c r="C222" s="71">
        <v>0.1</v>
      </c>
      <c r="D222" s="71">
        <v>0</v>
      </c>
      <c r="E222" s="71">
        <v>136.00370000000001</v>
      </c>
      <c r="F222" s="71">
        <v>13.6004</v>
      </c>
      <c r="G222" s="71">
        <v>0</v>
      </c>
      <c r="H222" s="71">
        <v>0.9</v>
      </c>
      <c r="I222" s="71">
        <v>0</v>
      </c>
      <c r="J222" s="71">
        <v>136.00360000000001</v>
      </c>
      <c r="K222" s="71">
        <v>122.4032</v>
      </c>
      <c r="L222" s="71">
        <v>0</v>
      </c>
      <c r="M222" s="71">
        <v>0</v>
      </c>
      <c r="N222" s="71"/>
      <c r="O222" s="71"/>
      <c r="P222" s="71"/>
      <c r="Q222" s="71"/>
      <c r="R222" s="71"/>
      <c r="S222" s="71"/>
      <c r="T222" s="71"/>
      <c r="U222" s="71"/>
      <c r="V222" s="71"/>
    </row>
    <row r="223" spans="1:22" x14ac:dyDescent="0.25">
      <c r="A223" s="71" t="s">
        <v>197</v>
      </c>
      <c r="B223" s="71" t="s">
        <v>794</v>
      </c>
      <c r="C223" s="71">
        <v>0.1</v>
      </c>
      <c r="D223" s="71">
        <v>0</v>
      </c>
      <c r="E223" s="71">
        <v>289.41250000000002</v>
      </c>
      <c r="F223" s="71">
        <v>28.941199999999998</v>
      </c>
      <c r="G223" s="71">
        <v>0</v>
      </c>
      <c r="H223" s="71">
        <v>0.9</v>
      </c>
      <c r="I223" s="71">
        <v>0</v>
      </c>
      <c r="J223" s="71">
        <v>289.41219999999998</v>
      </c>
      <c r="K223" s="71">
        <v>260.471</v>
      </c>
      <c r="L223" s="71">
        <v>0</v>
      </c>
      <c r="M223" s="71">
        <v>0</v>
      </c>
      <c r="N223" s="71"/>
      <c r="O223" s="71"/>
      <c r="P223" s="71"/>
      <c r="Q223" s="71"/>
      <c r="R223" s="71"/>
      <c r="S223" s="71"/>
      <c r="T223" s="71"/>
      <c r="U223" s="71"/>
      <c r="V223" s="71"/>
    </row>
    <row r="224" spans="1:22" x14ac:dyDescent="0.25">
      <c r="A224" s="71" t="s">
        <v>198</v>
      </c>
      <c r="B224" s="71" t="s">
        <v>795</v>
      </c>
      <c r="C224" s="71">
        <v>0.1</v>
      </c>
      <c r="D224" s="71">
        <v>0</v>
      </c>
      <c r="E224" s="71">
        <v>66.001900000000006</v>
      </c>
      <c r="F224" s="71">
        <v>6.6002000000000001</v>
      </c>
      <c r="G224" s="71">
        <v>0</v>
      </c>
      <c r="H224" s="71">
        <v>0.9</v>
      </c>
      <c r="I224" s="71">
        <v>0</v>
      </c>
      <c r="J224" s="71">
        <v>66.001900000000006</v>
      </c>
      <c r="K224" s="71">
        <v>59.401699999999998</v>
      </c>
      <c r="L224" s="71">
        <v>0</v>
      </c>
      <c r="M224" s="71">
        <v>0</v>
      </c>
      <c r="N224" s="71"/>
      <c r="O224" s="71"/>
      <c r="P224" s="71"/>
      <c r="Q224" s="71"/>
      <c r="R224" s="71"/>
      <c r="S224" s="71"/>
      <c r="T224" s="71"/>
      <c r="U224" s="71"/>
      <c r="V224" s="71"/>
    </row>
    <row r="225" spans="1:22" x14ac:dyDescent="0.25">
      <c r="A225" s="71" t="s">
        <v>199</v>
      </c>
      <c r="B225" s="71" t="s">
        <v>796</v>
      </c>
      <c r="C225" s="71">
        <v>0.1</v>
      </c>
      <c r="D225" s="71">
        <v>0</v>
      </c>
      <c r="E225" s="71">
        <v>11.0341</v>
      </c>
      <c r="F225" s="71">
        <v>1.1033999999999999</v>
      </c>
      <c r="G225" s="71">
        <v>0</v>
      </c>
      <c r="H225" s="71">
        <v>0.9</v>
      </c>
      <c r="I225" s="71">
        <v>0</v>
      </c>
      <c r="J225" s="71">
        <v>11.0342</v>
      </c>
      <c r="K225" s="71">
        <v>9.9307999999999996</v>
      </c>
      <c r="L225" s="71">
        <v>0</v>
      </c>
      <c r="M225" s="71">
        <v>0</v>
      </c>
      <c r="N225" s="71"/>
      <c r="O225" s="71"/>
      <c r="P225" s="71"/>
      <c r="Q225" s="71"/>
      <c r="R225" s="71"/>
      <c r="S225" s="71"/>
      <c r="T225" s="71"/>
      <c r="U225" s="71"/>
      <c r="V225" s="71"/>
    </row>
    <row r="226" spans="1:22" x14ac:dyDescent="0.25">
      <c r="A226" s="71" t="s">
        <v>200</v>
      </c>
      <c r="B226" s="71" t="s">
        <v>797</v>
      </c>
      <c r="C226" s="71">
        <v>0.1</v>
      </c>
      <c r="D226" s="71">
        <v>0</v>
      </c>
      <c r="E226" s="71">
        <v>348.15710000000001</v>
      </c>
      <c r="F226" s="71">
        <v>34.8157</v>
      </c>
      <c r="G226" s="71">
        <v>0</v>
      </c>
      <c r="H226" s="71">
        <v>0.9</v>
      </c>
      <c r="I226" s="71">
        <v>0</v>
      </c>
      <c r="J226" s="71">
        <v>348.15710000000001</v>
      </c>
      <c r="K226" s="71">
        <v>313.34140000000002</v>
      </c>
      <c r="L226" s="71">
        <v>0</v>
      </c>
      <c r="M226" s="71">
        <v>0</v>
      </c>
      <c r="N226" s="71"/>
      <c r="O226" s="71"/>
      <c r="P226" s="71"/>
      <c r="Q226" s="71"/>
      <c r="R226" s="71"/>
      <c r="S226" s="71"/>
      <c r="T226" s="71"/>
      <c r="U226" s="71"/>
      <c r="V226" s="71"/>
    </row>
    <row r="227" spans="1:22" x14ac:dyDescent="0.25">
      <c r="A227" s="71" t="s">
        <v>201</v>
      </c>
      <c r="B227" s="71" t="s">
        <v>798</v>
      </c>
      <c r="C227" s="71">
        <v>0.1</v>
      </c>
      <c r="D227" s="71">
        <v>0</v>
      </c>
      <c r="E227" s="71">
        <v>424.52359999999999</v>
      </c>
      <c r="F227" s="71">
        <v>42.452399999999997</v>
      </c>
      <c r="G227" s="71">
        <v>0</v>
      </c>
      <c r="H227" s="71">
        <v>0.9</v>
      </c>
      <c r="I227" s="71">
        <v>0</v>
      </c>
      <c r="J227" s="71">
        <v>424.52330000000001</v>
      </c>
      <c r="K227" s="71">
        <v>382.07100000000003</v>
      </c>
      <c r="L227" s="71">
        <v>0</v>
      </c>
      <c r="M227" s="71">
        <v>0</v>
      </c>
      <c r="N227" s="71"/>
      <c r="O227" s="71"/>
      <c r="P227" s="71"/>
      <c r="Q227" s="71"/>
      <c r="R227" s="71"/>
      <c r="S227" s="71"/>
      <c r="T227" s="71"/>
      <c r="U227" s="71"/>
      <c r="V227" s="71"/>
    </row>
    <row r="228" spans="1:22" x14ac:dyDescent="0.25">
      <c r="A228" s="71" t="s">
        <v>202</v>
      </c>
      <c r="B228" s="71" t="s">
        <v>799</v>
      </c>
      <c r="C228" s="71">
        <v>0.1</v>
      </c>
      <c r="D228" s="71">
        <v>0</v>
      </c>
      <c r="E228" s="71">
        <v>17.421500000000002</v>
      </c>
      <c r="F228" s="71">
        <v>1.7422</v>
      </c>
      <c r="G228" s="71">
        <v>0</v>
      </c>
      <c r="H228" s="71">
        <v>0.9</v>
      </c>
      <c r="I228" s="71">
        <v>0</v>
      </c>
      <c r="J228" s="71">
        <v>17.421600000000002</v>
      </c>
      <c r="K228" s="71">
        <v>15.679399999999999</v>
      </c>
      <c r="L228" s="71">
        <v>0</v>
      </c>
      <c r="M228" s="71">
        <v>0</v>
      </c>
      <c r="N228" s="71"/>
      <c r="O228" s="71"/>
      <c r="P228" s="71"/>
      <c r="Q228" s="71"/>
      <c r="R228" s="71"/>
      <c r="S228" s="71"/>
      <c r="T228" s="71"/>
      <c r="U228" s="71"/>
      <c r="V228" s="71"/>
    </row>
    <row r="229" spans="1:22" x14ac:dyDescent="0.25">
      <c r="A229" s="71" t="s">
        <v>203</v>
      </c>
      <c r="B229" s="71" t="s">
        <v>800</v>
      </c>
      <c r="C229" s="71">
        <v>0.1</v>
      </c>
      <c r="D229" s="71">
        <v>0</v>
      </c>
      <c r="E229" s="71">
        <v>50.960799999999999</v>
      </c>
      <c r="F229" s="71">
        <v>5.0960999999999999</v>
      </c>
      <c r="G229" s="71">
        <v>0</v>
      </c>
      <c r="H229" s="71">
        <v>0.9</v>
      </c>
      <c r="I229" s="71">
        <v>0</v>
      </c>
      <c r="J229" s="71">
        <v>50.960900000000002</v>
      </c>
      <c r="K229" s="71">
        <v>45.864800000000002</v>
      </c>
      <c r="L229" s="71">
        <v>0</v>
      </c>
      <c r="M229" s="71">
        <v>0</v>
      </c>
      <c r="N229" s="71"/>
      <c r="O229" s="71"/>
      <c r="P229" s="71"/>
      <c r="Q229" s="71"/>
      <c r="R229" s="71"/>
      <c r="S229" s="71"/>
      <c r="T229" s="71"/>
      <c r="U229" s="71"/>
      <c r="V229" s="71"/>
    </row>
    <row r="230" spans="1:22" x14ac:dyDescent="0.25">
      <c r="A230" s="71" t="s">
        <v>204</v>
      </c>
      <c r="B230" s="71" t="s">
        <v>1207</v>
      </c>
      <c r="C230" s="71">
        <v>0.1</v>
      </c>
      <c r="D230" s="71">
        <v>0</v>
      </c>
      <c r="E230" s="71">
        <v>109.1863</v>
      </c>
      <c r="F230" s="71">
        <v>10.9186</v>
      </c>
      <c r="G230" s="71">
        <v>0</v>
      </c>
      <c r="H230" s="71">
        <v>0.9</v>
      </c>
      <c r="I230" s="71">
        <v>0</v>
      </c>
      <c r="J230" s="71">
        <v>109.1863</v>
      </c>
      <c r="K230" s="71">
        <v>98.267700000000005</v>
      </c>
      <c r="L230" s="71">
        <v>0</v>
      </c>
      <c r="M230" s="71">
        <v>0</v>
      </c>
      <c r="N230" s="71"/>
      <c r="O230" s="71"/>
      <c r="P230" s="71"/>
      <c r="Q230" s="71"/>
      <c r="R230" s="71"/>
      <c r="S230" s="71"/>
      <c r="T230" s="71"/>
      <c r="U230" s="71"/>
      <c r="V230" s="71"/>
    </row>
    <row r="231" spans="1:22" x14ac:dyDescent="0.25">
      <c r="A231" s="71" t="s">
        <v>205</v>
      </c>
      <c r="B231" s="71" t="s">
        <v>802</v>
      </c>
      <c r="C231" s="71">
        <v>0.1</v>
      </c>
      <c r="D231" s="71">
        <v>0</v>
      </c>
      <c r="E231" s="71">
        <v>6.1520000000000001</v>
      </c>
      <c r="F231" s="71">
        <v>0.61519999999999997</v>
      </c>
      <c r="G231" s="71">
        <v>0</v>
      </c>
      <c r="H231" s="71">
        <v>0.9</v>
      </c>
      <c r="I231" s="71">
        <v>0</v>
      </c>
      <c r="J231" s="71">
        <v>6.1520999999999999</v>
      </c>
      <c r="K231" s="71">
        <v>5.5369000000000002</v>
      </c>
      <c r="L231" s="71">
        <v>0</v>
      </c>
      <c r="M231" s="71">
        <v>0</v>
      </c>
      <c r="N231" s="71"/>
      <c r="O231" s="71"/>
      <c r="P231" s="71"/>
      <c r="Q231" s="71"/>
      <c r="R231" s="71"/>
      <c r="S231" s="71"/>
      <c r="T231" s="71"/>
      <c r="U231" s="71"/>
      <c r="V231" s="71"/>
    </row>
    <row r="232" spans="1:22" x14ac:dyDescent="0.25">
      <c r="A232" s="71" t="s">
        <v>206</v>
      </c>
      <c r="B232" s="71" t="s">
        <v>1181</v>
      </c>
      <c r="C232" s="71">
        <v>0.1</v>
      </c>
      <c r="D232" s="71">
        <v>0</v>
      </c>
      <c r="E232" s="71">
        <v>6.8776000000000002</v>
      </c>
      <c r="F232" s="71">
        <v>0.68779999999999997</v>
      </c>
      <c r="G232" s="71">
        <v>0</v>
      </c>
      <c r="H232" s="71">
        <v>0.9</v>
      </c>
      <c r="I232" s="71">
        <v>0</v>
      </c>
      <c r="J232" s="71">
        <v>6.8775000000000004</v>
      </c>
      <c r="K232" s="71">
        <v>6.1898</v>
      </c>
      <c r="L232" s="71">
        <v>0</v>
      </c>
      <c r="M232" s="71">
        <v>0</v>
      </c>
      <c r="N232" s="71"/>
      <c r="O232" s="71"/>
      <c r="P232" s="71"/>
      <c r="Q232" s="71"/>
      <c r="R232" s="71"/>
      <c r="S232" s="71"/>
      <c r="T232" s="71"/>
      <c r="U232" s="71"/>
      <c r="V232" s="71"/>
    </row>
    <row r="233" spans="1:22" x14ac:dyDescent="0.25">
      <c r="A233" s="71" t="s">
        <v>207</v>
      </c>
      <c r="B233" s="71" t="s">
        <v>804</v>
      </c>
      <c r="C233" s="71">
        <v>0.1</v>
      </c>
      <c r="D233" s="71">
        <v>0</v>
      </c>
      <c r="E233" s="71">
        <v>18.968900000000001</v>
      </c>
      <c r="F233" s="71">
        <v>1.8969</v>
      </c>
      <c r="G233" s="71">
        <v>0</v>
      </c>
      <c r="H233" s="71">
        <v>0.9</v>
      </c>
      <c r="I233" s="71">
        <v>0</v>
      </c>
      <c r="J233" s="71">
        <v>18.968900000000001</v>
      </c>
      <c r="K233" s="71">
        <v>17.071999999999999</v>
      </c>
      <c r="L233" s="71">
        <v>0</v>
      </c>
      <c r="M233" s="71">
        <v>0</v>
      </c>
      <c r="N233" s="71"/>
      <c r="O233" s="71"/>
      <c r="P233" s="71"/>
      <c r="Q233" s="71"/>
      <c r="R233" s="71"/>
      <c r="S233" s="71"/>
      <c r="T233" s="71"/>
      <c r="U233" s="71"/>
      <c r="V233" s="71"/>
    </row>
    <row r="234" spans="1:22" x14ac:dyDescent="0.25">
      <c r="A234" s="71" t="s">
        <v>208</v>
      </c>
      <c r="B234" s="71" t="s">
        <v>805</v>
      </c>
      <c r="C234" s="71">
        <v>0.1</v>
      </c>
      <c r="D234" s="71">
        <v>0</v>
      </c>
      <c r="E234" s="71">
        <v>23.085699999999999</v>
      </c>
      <c r="F234" s="71">
        <v>2.3086000000000002</v>
      </c>
      <c r="G234" s="71">
        <v>0</v>
      </c>
      <c r="H234" s="71">
        <v>0.9</v>
      </c>
      <c r="I234" s="71">
        <v>0</v>
      </c>
      <c r="J234" s="71">
        <v>23.085799999999999</v>
      </c>
      <c r="K234" s="71">
        <v>20.777200000000001</v>
      </c>
      <c r="L234" s="71">
        <v>0</v>
      </c>
      <c r="M234" s="71">
        <v>0</v>
      </c>
      <c r="N234" s="71"/>
      <c r="O234" s="71"/>
      <c r="P234" s="71"/>
      <c r="Q234" s="71"/>
      <c r="R234" s="71"/>
      <c r="S234" s="71"/>
      <c r="T234" s="71"/>
      <c r="U234" s="71"/>
      <c r="V234" s="71"/>
    </row>
    <row r="235" spans="1:22" x14ac:dyDescent="0.25">
      <c r="A235" s="71" t="s">
        <v>210</v>
      </c>
      <c r="B235" s="71" t="s">
        <v>1208</v>
      </c>
      <c r="C235" s="71">
        <v>0.1</v>
      </c>
      <c r="D235" s="71">
        <v>0</v>
      </c>
      <c r="E235" s="71">
        <v>11.451599999999999</v>
      </c>
      <c r="F235" s="71">
        <v>1.1452</v>
      </c>
      <c r="G235" s="71">
        <v>0</v>
      </c>
      <c r="H235" s="71">
        <v>0.9</v>
      </c>
      <c r="I235" s="71">
        <v>0</v>
      </c>
      <c r="J235" s="71">
        <v>11.451700000000001</v>
      </c>
      <c r="K235" s="71">
        <v>10.3065</v>
      </c>
      <c r="L235" s="71">
        <v>0</v>
      </c>
      <c r="M235" s="71">
        <v>0</v>
      </c>
      <c r="N235" s="71"/>
      <c r="O235" s="71"/>
      <c r="P235" s="71"/>
      <c r="Q235" s="71"/>
      <c r="R235" s="71"/>
      <c r="S235" s="71"/>
      <c r="T235" s="71"/>
      <c r="U235" s="71"/>
      <c r="V235" s="71"/>
    </row>
    <row r="236" spans="1:22" x14ac:dyDescent="0.25">
      <c r="A236" s="71" t="s">
        <v>211</v>
      </c>
      <c r="B236" s="71" t="s">
        <v>808</v>
      </c>
      <c r="C236" s="71">
        <v>0.1</v>
      </c>
      <c r="D236" s="71">
        <v>199.45650000000001</v>
      </c>
      <c r="E236" s="71">
        <v>7.0103999999999997</v>
      </c>
      <c r="F236" s="71">
        <v>0.70099999999999996</v>
      </c>
      <c r="G236" s="71">
        <v>19.945599999999999</v>
      </c>
      <c r="H236" s="71">
        <v>0.9</v>
      </c>
      <c r="I236" s="71">
        <v>182.6337</v>
      </c>
      <c r="J236" s="71">
        <v>7.0103999999999997</v>
      </c>
      <c r="K236" s="71">
        <v>6.3094000000000001</v>
      </c>
      <c r="L236" s="71">
        <v>164.37029999999999</v>
      </c>
      <c r="M236" s="71">
        <v>184.3159</v>
      </c>
      <c r="N236" s="71"/>
      <c r="O236" s="71"/>
      <c r="P236" s="71"/>
      <c r="Q236" s="71"/>
      <c r="R236" s="71"/>
      <c r="S236" s="71"/>
      <c r="T236" s="71"/>
      <c r="U236" s="71"/>
      <c r="V236" s="71"/>
    </row>
    <row r="237" spans="1:22" x14ac:dyDescent="0.25">
      <c r="A237" s="71" t="s">
        <v>212</v>
      </c>
      <c r="B237" s="71" t="s">
        <v>809</v>
      </c>
      <c r="C237" s="71">
        <v>0.1</v>
      </c>
      <c r="D237" s="71">
        <v>1584.5110999999999</v>
      </c>
      <c r="E237" s="71">
        <v>91.531199999999998</v>
      </c>
      <c r="F237" s="71">
        <v>9.1531000000000002</v>
      </c>
      <c r="G237" s="71">
        <v>158.4511</v>
      </c>
      <c r="H237" s="71">
        <v>0.9</v>
      </c>
      <c r="I237" s="71">
        <v>1489.8934999999999</v>
      </c>
      <c r="J237" s="71">
        <v>91.531400000000005</v>
      </c>
      <c r="K237" s="71">
        <v>82.378299999999996</v>
      </c>
      <c r="L237" s="71">
        <v>1340.9041999999999</v>
      </c>
      <c r="M237" s="71">
        <v>1499.3552999999999</v>
      </c>
      <c r="N237" s="71"/>
      <c r="O237" s="71"/>
      <c r="P237" s="71"/>
      <c r="Q237" s="71"/>
      <c r="R237" s="71"/>
      <c r="S237" s="71"/>
      <c r="T237" s="71"/>
      <c r="U237" s="71"/>
      <c r="V237" s="71"/>
    </row>
    <row r="238" spans="1:22" x14ac:dyDescent="0.25">
      <c r="A238" s="71" t="s">
        <v>213</v>
      </c>
      <c r="B238" s="71" t="s">
        <v>810</v>
      </c>
      <c r="C238" s="71">
        <v>0.1</v>
      </c>
      <c r="D238" s="71">
        <v>0</v>
      </c>
      <c r="E238" s="71">
        <v>13.448600000000001</v>
      </c>
      <c r="F238" s="71">
        <v>1.3449</v>
      </c>
      <c r="G238" s="71">
        <v>0</v>
      </c>
      <c r="H238" s="71">
        <v>0.9</v>
      </c>
      <c r="I238" s="71">
        <v>0</v>
      </c>
      <c r="J238" s="71">
        <v>13.448600000000001</v>
      </c>
      <c r="K238" s="71">
        <v>12.1037</v>
      </c>
      <c r="L238" s="71">
        <v>0</v>
      </c>
      <c r="M238" s="71">
        <v>0</v>
      </c>
      <c r="N238" s="71"/>
      <c r="O238" s="71"/>
      <c r="P238" s="71"/>
      <c r="Q238" s="71"/>
      <c r="R238" s="71"/>
      <c r="S238" s="71"/>
      <c r="T238" s="71"/>
      <c r="U238" s="71"/>
      <c r="V238" s="71"/>
    </row>
    <row r="239" spans="1:22" x14ac:dyDescent="0.25">
      <c r="A239" s="71" t="s">
        <v>214</v>
      </c>
      <c r="B239" s="71" t="s">
        <v>1182</v>
      </c>
      <c r="C239" s="71">
        <v>0.1</v>
      </c>
      <c r="D239" s="71">
        <v>1038.4452000000001</v>
      </c>
      <c r="E239" s="71">
        <v>25.9253</v>
      </c>
      <c r="F239" s="71">
        <v>2.5924999999999998</v>
      </c>
      <c r="G239" s="71">
        <v>103.8445</v>
      </c>
      <c r="H239" s="71">
        <v>0.9</v>
      </c>
      <c r="I239" s="71">
        <v>956.82690000000002</v>
      </c>
      <c r="J239" s="71">
        <v>25.9252</v>
      </c>
      <c r="K239" s="71">
        <v>23.332699999999999</v>
      </c>
      <c r="L239" s="71">
        <v>861.14419999999996</v>
      </c>
      <c r="M239" s="71">
        <v>964.98869999999999</v>
      </c>
      <c r="N239" s="71"/>
      <c r="O239" s="71"/>
      <c r="P239" s="71"/>
      <c r="Q239" s="71"/>
      <c r="R239" s="71"/>
      <c r="S239" s="71"/>
      <c r="T239" s="71"/>
      <c r="U239" s="71"/>
      <c r="V239" s="71"/>
    </row>
    <row r="240" spans="1:22" x14ac:dyDescent="0.25">
      <c r="A240" s="71" t="s">
        <v>215</v>
      </c>
      <c r="B240" s="71" t="s">
        <v>812</v>
      </c>
      <c r="C240" s="71">
        <v>0.1</v>
      </c>
      <c r="D240" s="71">
        <v>0</v>
      </c>
      <c r="E240" s="71">
        <v>9.5352999999999994</v>
      </c>
      <c r="F240" s="71">
        <v>0.95350000000000001</v>
      </c>
      <c r="G240" s="71">
        <v>0</v>
      </c>
      <c r="H240" s="71">
        <v>0.9</v>
      </c>
      <c r="I240" s="71">
        <v>0</v>
      </c>
      <c r="J240" s="71">
        <v>9.5353999999999992</v>
      </c>
      <c r="K240" s="71">
        <v>8.5818999999999992</v>
      </c>
      <c r="L240" s="71">
        <v>0</v>
      </c>
      <c r="M240" s="71">
        <v>0</v>
      </c>
      <c r="N240" s="71"/>
      <c r="O240" s="71"/>
      <c r="P240" s="71"/>
      <c r="Q240" s="71"/>
      <c r="R240" s="71"/>
      <c r="S240" s="71"/>
      <c r="T240" s="71"/>
      <c r="U240" s="71"/>
      <c r="V240" s="71"/>
    </row>
    <row r="241" spans="1:22" x14ac:dyDescent="0.25">
      <c r="A241" s="71" t="s">
        <v>217</v>
      </c>
      <c r="B241" s="71" t="s">
        <v>1209</v>
      </c>
      <c r="C241" s="71">
        <v>0.1</v>
      </c>
      <c r="D241" s="71">
        <v>0</v>
      </c>
      <c r="E241" s="71">
        <v>80.269300000000001</v>
      </c>
      <c r="F241" s="71">
        <v>8.0268999999999995</v>
      </c>
      <c r="G241" s="71">
        <v>0</v>
      </c>
      <c r="H241" s="71">
        <v>0.9</v>
      </c>
      <c r="I241" s="71">
        <v>0</v>
      </c>
      <c r="J241" s="71">
        <v>80.269300000000001</v>
      </c>
      <c r="K241" s="71">
        <v>72.242400000000004</v>
      </c>
      <c r="L241" s="71">
        <v>0</v>
      </c>
      <c r="M241" s="71">
        <v>0</v>
      </c>
      <c r="N241" s="71"/>
      <c r="O241" s="71"/>
      <c r="P241" s="71"/>
      <c r="Q241" s="71"/>
      <c r="R241" s="71"/>
      <c r="S241" s="71"/>
      <c r="T241" s="71"/>
      <c r="U241" s="71"/>
      <c r="V241" s="71"/>
    </row>
    <row r="242" spans="1:22" x14ac:dyDescent="0.25">
      <c r="A242" s="71" t="s">
        <v>218</v>
      </c>
      <c r="B242" s="71" t="s">
        <v>815</v>
      </c>
      <c r="C242" s="71">
        <v>0.1</v>
      </c>
      <c r="D242" s="71">
        <v>282.88279999999997</v>
      </c>
      <c r="E242" s="71">
        <v>6.6010999999999997</v>
      </c>
      <c r="F242" s="71">
        <v>0.66010000000000002</v>
      </c>
      <c r="G242" s="71">
        <v>28.2883</v>
      </c>
      <c r="H242" s="71">
        <v>0.9</v>
      </c>
      <c r="I242" s="71">
        <v>231.7663</v>
      </c>
      <c r="J242" s="71">
        <v>6.6013000000000002</v>
      </c>
      <c r="K242" s="71">
        <v>5.9412000000000003</v>
      </c>
      <c r="L242" s="71">
        <v>208.58969999999999</v>
      </c>
      <c r="M242" s="71">
        <v>236.87799999999999</v>
      </c>
      <c r="N242" s="71"/>
      <c r="O242" s="71"/>
      <c r="P242" s="71"/>
      <c r="Q242" s="71"/>
      <c r="R242" s="71"/>
      <c r="S242" s="71"/>
      <c r="T242" s="71"/>
      <c r="U242" s="71"/>
      <c r="V242" s="71"/>
    </row>
    <row r="243" spans="1:22" x14ac:dyDescent="0.25">
      <c r="A243" s="71" t="s">
        <v>219</v>
      </c>
      <c r="B243" s="71" t="s">
        <v>816</v>
      </c>
      <c r="C243" s="71">
        <v>0.1</v>
      </c>
      <c r="D243" s="71">
        <v>1173.9544000000001</v>
      </c>
      <c r="E243" s="71">
        <v>0</v>
      </c>
      <c r="F243" s="71">
        <v>0</v>
      </c>
      <c r="G243" s="71">
        <v>117.3954</v>
      </c>
      <c r="H243" s="71">
        <v>0.9</v>
      </c>
      <c r="I243" s="71">
        <v>1065.9908</v>
      </c>
      <c r="J243" s="71">
        <v>0</v>
      </c>
      <c r="K243" s="71">
        <v>0</v>
      </c>
      <c r="L243" s="71">
        <v>959.39170000000001</v>
      </c>
      <c r="M243" s="71">
        <v>1076.7871</v>
      </c>
      <c r="N243" s="71"/>
      <c r="O243" s="71"/>
      <c r="P243" s="71"/>
      <c r="Q243" s="71"/>
      <c r="R243" s="71"/>
      <c r="S243" s="71"/>
      <c r="T243" s="71"/>
      <c r="U243" s="71"/>
      <c r="V243" s="71"/>
    </row>
    <row r="244" spans="1:22" x14ac:dyDescent="0.25">
      <c r="A244" s="71" t="s">
        <v>220</v>
      </c>
      <c r="B244" s="71" t="s">
        <v>817</v>
      </c>
      <c r="C244" s="71">
        <v>0.1</v>
      </c>
      <c r="D244" s="71">
        <v>132.00380000000001</v>
      </c>
      <c r="E244" s="71">
        <v>4.3806000000000003</v>
      </c>
      <c r="F244" s="71">
        <v>0.43809999999999999</v>
      </c>
      <c r="G244" s="71">
        <v>13.2004</v>
      </c>
      <c r="H244" s="71">
        <v>0.9</v>
      </c>
      <c r="I244" s="71">
        <v>115.4034</v>
      </c>
      <c r="J244" s="71">
        <v>4.3807</v>
      </c>
      <c r="K244" s="71">
        <v>3.9426000000000001</v>
      </c>
      <c r="L244" s="71">
        <v>103.8631</v>
      </c>
      <c r="M244" s="71">
        <v>117.0635</v>
      </c>
      <c r="N244" s="71"/>
      <c r="O244" s="71"/>
      <c r="P244" s="71"/>
      <c r="Q244" s="71"/>
      <c r="R244" s="71"/>
      <c r="S244" s="71"/>
      <c r="T244" s="71"/>
      <c r="U244" s="71"/>
      <c r="V244" s="71"/>
    </row>
    <row r="245" spans="1:22" x14ac:dyDescent="0.25">
      <c r="A245" s="71" t="s">
        <v>221</v>
      </c>
      <c r="B245" s="71" t="s">
        <v>1210</v>
      </c>
      <c r="C245" s="71">
        <v>0.1</v>
      </c>
      <c r="D245" s="71">
        <v>1651.7998</v>
      </c>
      <c r="E245" s="71">
        <v>452.63369999999998</v>
      </c>
      <c r="F245" s="71">
        <v>45.263399999999997</v>
      </c>
      <c r="G245" s="71">
        <v>165.18</v>
      </c>
      <c r="H245" s="71">
        <v>0.9</v>
      </c>
      <c r="I245" s="71">
        <v>1530.5410999999999</v>
      </c>
      <c r="J245" s="71">
        <v>452.63369999999998</v>
      </c>
      <c r="K245" s="71">
        <v>407.37029999999999</v>
      </c>
      <c r="L245" s="71">
        <v>1377.4870000000001</v>
      </c>
      <c r="M245" s="71">
        <v>1542.6669999999999</v>
      </c>
      <c r="N245" s="71"/>
      <c r="O245" s="71"/>
      <c r="P245" s="71"/>
      <c r="Q245" s="71"/>
      <c r="R245" s="71"/>
      <c r="S245" s="71"/>
      <c r="T245" s="71"/>
      <c r="U245" s="71"/>
      <c r="V245" s="71"/>
    </row>
    <row r="246" spans="1:22" x14ac:dyDescent="0.25">
      <c r="A246" s="71" t="s">
        <v>222</v>
      </c>
      <c r="B246" s="71" t="s">
        <v>819</v>
      </c>
      <c r="C246" s="71">
        <v>0.1</v>
      </c>
      <c r="D246" s="71">
        <v>325.2638</v>
      </c>
      <c r="E246" s="71">
        <v>2.5596000000000001</v>
      </c>
      <c r="F246" s="71">
        <v>0.25600000000000001</v>
      </c>
      <c r="G246" s="71">
        <v>32.526400000000002</v>
      </c>
      <c r="H246" s="71">
        <v>0.9</v>
      </c>
      <c r="I246" s="71">
        <v>291.93560000000002</v>
      </c>
      <c r="J246" s="71">
        <v>2.5596000000000001</v>
      </c>
      <c r="K246" s="71">
        <v>2.3035999999999999</v>
      </c>
      <c r="L246" s="71">
        <v>262.74200000000002</v>
      </c>
      <c r="M246" s="71">
        <v>295.26839999999999</v>
      </c>
      <c r="N246" s="71"/>
      <c r="O246" s="71"/>
      <c r="P246" s="71"/>
      <c r="Q246" s="71"/>
      <c r="R246" s="71"/>
      <c r="S246" s="71"/>
      <c r="T246" s="71"/>
      <c r="U246" s="71"/>
      <c r="V246" s="71"/>
    </row>
    <row r="247" spans="1:22" x14ac:dyDescent="0.25">
      <c r="A247" s="71" t="s">
        <v>1165</v>
      </c>
      <c r="B247" s="71" t="s">
        <v>1157</v>
      </c>
      <c r="C247" s="71">
        <v>0.1</v>
      </c>
      <c r="D247" s="71">
        <v>514.54579999999999</v>
      </c>
      <c r="E247" s="71">
        <v>10.597899999999999</v>
      </c>
      <c r="F247" s="71">
        <v>1.0598000000000001</v>
      </c>
      <c r="G247" s="71">
        <v>51.454599999999999</v>
      </c>
      <c r="H247" s="71">
        <v>0.9</v>
      </c>
      <c r="I247" s="71">
        <v>468.71370000000002</v>
      </c>
      <c r="J247" s="71">
        <v>10.597799999999999</v>
      </c>
      <c r="K247" s="71">
        <v>9.5380000000000003</v>
      </c>
      <c r="L247" s="71">
        <v>421.84230000000002</v>
      </c>
      <c r="M247" s="71">
        <v>473.29689999999999</v>
      </c>
      <c r="N247" s="71"/>
      <c r="O247" s="71"/>
      <c r="P247" s="71"/>
      <c r="Q247" s="71"/>
      <c r="R247" s="71"/>
      <c r="S247" s="71"/>
      <c r="T247" s="71"/>
      <c r="U247" s="71"/>
      <c r="V247" s="71"/>
    </row>
    <row r="248" spans="1:22" x14ac:dyDescent="0.25">
      <c r="A248" s="71" t="s">
        <v>1223</v>
      </c>
      <c r="B248" s="71" t="s">
        <v>1226</v>
      </c>
      <c r="C248" s="71">
        <v>0.1</v>
      </c>
      <c r="D248" s="71">
        <v>0</v>
      </c>
      <c r="E248" s="71">
        <v>0</v>
      </c>
      <c r="F248" s="71">
        <v>0</v>
      </c>
      <c r="G248" s="71">
        <v>0</v>
      </c>
      <c r="H248" s="71">
        <v>0.9</v>
      </c>
      <c r="I248" s="71">
        <v>0</v>
      </c>
      <c r="J248" s="71">
        <v>0</v>
      </c>
      <c r="K248" s="71">
        <v>0</v>
      </c>
      <c r="L248" s="71">
        <v>0</v>
      </c>
      <c r="M248" s="71">
        <v>0</v>
      </c>
      <c r="N248" s="71"/>
      <c r="O248" s="71"/>
      <c r="P248" s="71"/>
      <c r="Q248" s="71"/>
      <c r="R248" s="71"/>
      <c r="S248" s="71"/>
      <c r="T248" s="71"/>
      <c r="U248" s="71"/>
      <c r="V248" s="71"/>
    </row>
    <row r="249" spans="1:22" x14ac:dyDescent="0.25">
      <c r="A249" s="71" t="s">
        <v>223</v>
      </c>
      <c r="B249" s="71" t="s">
        <v>820</v>
      </c>
      <c r="C249" s="71">
        <v>0.1</v>
      </c>
      <c r="D249" s="71">
        <v>0</v>
      </c>
      <c r="E249" s="71">
        <v>58.843400000000003</v>
      </c>
      <c r="F249" s="71">
        <v>5.8842999999999996</v>
      </c>
      <c r="G249" s="71">
        <v>0</v>
      </c>
      <c r="H249" s="71">
        <v>0.9</v>
      </c>
      <c r="I249" s="71">
        <v>0</v>
      </c>
      <c r="J249" s="71">
        <v>58.843299999999999</v>
      </c>
      <c r="K249" s="71">
        <v>52.959000000000003</v>
      </c>
      <c r="L249" s="71">
        <v>0</v>
      </c>
      <c r="M249" s="71">
        <v>0</v>
      </c>
      <c r="N249" s="71"/>
      <c r="O249" s="71"/>
      <c r="P249" s="71"/>
      <c r="Q249" s="71"/>
      <c r="R249" s="71"/>
      <c r="S249" s="71"/>
      <c r="T249" s="71"/>
      <c r="U249" s="71"/>
      <c r="V249" s="71"/>
    </row>
    <row r="250" spans="1:22" x14ac:dyDescent="0.25">
      <c r="A250" s="71" t="s">
        <v>532</v>
      </c>
      <c r="B250" s="71" t="s">
        <v>821</v>
      </c>
      <c r="C250" s="71">
        <v>0.1</v>
      </c>
      <c r="D250" s="71">
        <v>0</v>
      </c>
      <c r="E250" s="71">
        <v>0.25</v>
      </c>
      <c r="F250" s="71">
        <v>2.5000000000000001E-2</v>
      </c>
      <c r="G250" s="71">
        <v>0</v>
      </c>
      <c r="H250" s="71">
        <v>0.9</v>
      </c>
      <c r="I250" s="71">
        <v>0</v>
      </c>
      <c r="J250" s="71">
        <v>0.25</v>
      </c>
      <c r="K250" s="71">
        <v>0.22500000000000001</v>
      </c>
      <c r="L250" s="71">
        <v>0</v>
      </c>
      <c r="M250" s="71">
        <v>0</v>
      </c>
      <c r="N250" s="71"/>
      <c r="O250" s="71"/>
      <c r="P250" s="71"/>
      <c r="Q250" s="71"/>
      <c r="R250" s="71"/>
      <c r="S250" s="71"/>
      <c r="T250" s="71"/>
      <c r="U250" s="71"/>
      <c r="V250" s="71"/>
    </row>
    <row r="251" spans="1:22" x14ac:dyDescent="0.25">
      <c r="A251" s="71" t="s">
        <v>224</v>
      </c>
      <c r="B251" s="71" t="s">
        <v>822</v>
      </c>
      <c r="C251" s="71">
        <v>0.1</v>
      </c>
      <c r="D251" s="71">
        <v>0</v>
      </c>
      <c r="E251" s="71">
        <v>0</v>
      </c>
      <c r="F251" s="71">
        <v>0</v>
      </c>
      <c r="G251" s="71">
        <v>0</v>
      </c>
      <c r="H251" s="71">
        <v>0.9</v>
      </c>
      <c r="I251" s="71">
        <v>0</v>
      </c>
      <c r="J251" s="71">
        <v>0</v>
      </c>
      <c r="K251" s="71">
        <v>0</v>
      </c>
      <c r="L251" s="71">
        <v>0</v>
      </c>
      <c r="M251" s="71">
        <v>0</v>
      </c>
      <c r="N251" s="71"/>
      <c r="O251" s="71"/>
      <c r="P251" s="71"/>
      <c r="Q251" s="71"/>
      <c r="R251" s="71"/>
      <c r="S251" s="71"/>
      <c r="T251" s="71"/>
      <c r="U251" s="71"/>
      <c r="V251" s="71"/>
    </row>
    <row r="252" spans="1:22" x14ac:dyDescent="0.25">
      <c r="A252" s="71" t="s">
        <v>225</v>
      </c>
      <c r="B252" s="71" t="s">
        <v>823</v>
      </c>
      <c r="C252" s="71">
        <v>0.1</v>
      </c>
      <c r="D252" s="71">
        <v>0</v>
      </c>
      <c r="E252" s="71">
        <v>52.912399999999998</v>
      </c>
      <c r="F252" s="71">
        <v>5.2911999999999999</v>
      </c>
      <c r="G252" s="71">
        <v>0</v>
      </c>
      <c r="H252" s="71">
        <v>0.9</v>
      </c>
      <c r="I252" s="71">
        <v>0</v>
      </c>
      <c r="J252" s="71">
        <v>52.912399999999998</v>
      </c>
      <c r="K252" s="71">
        <v>47.621200000000002</v>
      </c>
      <c r="L252" s="71">
        <v>0</v>
      </c>
      <c r="M252" s="71">
        <v>0</v>
      </c>
      <c r="N252" s="71"/>
      <c r="O252" s="71"/>
      <c r="P252" s="71"/>
      <c r="Q252" s="71"/>
      <c r="R252" s="71"/>
      <c r="S252" s="71"/>
      <c r="T252" s="71"/>
      <c r="U252" s="71"/>
      <c r="V252" s="71"/>
    </row>
    <row r="253" spans="1:22" x14ac:dyDescent="0.25">
      <c r="A253" s="71" t="s">
        <v>226</v>
      </c>
      <c r="B253" s="71" t="s">
        <v>824</v>
      </c>
      <c r="C253" s="71">
        <v>0.1</v>
      </c>
      <c r="D253" s="71">
        <v>0</v>
      </c>
      <c r="E253" s="71">
        <v>147.28110000000001</v>
      </c>
      <c r="F253" s="71">
        <v>14.7281</v>
      </c>
      <c r="G253" s="71">
        <v>0</v>
      </c>
      <c r="H253" s="71">
        <v>0.9</v>
      </c>
      <c r="I253" s="71">
        <v>0</v>
      </c>
      <c r="J253" s="71">
        <v>147.28110000000001</v>
      </c>
      <c r="K253" s="71">
        <v>132.553</v>
      </c>
      <c r="L253" s="71">
        <v>0</v>
      </c>
      <c r="M253" s="71">
        <v>0</v>
      </c>
      <c r="N253" s="71"/>
      <c r="O253" s="71"/>
      <c r="P253" s="71"/>
      <c r="Q253" s="71"/>
      <c r="R253" s="71"/>
      <c r="S253" s="71"/>
      <c r="T253" s="71"/>
      <c r="U253" s="71"/>
      <c r="V253" s="71"/>
    </row>
    <row r="254" spans="1:22" x14ac:dyDescent="0.25">
      <c r="A254" s="71" t="s">
        <v>227</v>
      </c>
      <c r="B254" s="71" t="s">
        <v>825</v>
      </c>
      <c r="C254" s="71">
        <v>0.1</v>
      </c>
      <c r="D254" s="71">
        <v>0</v>
      </c>
      <c r="E254" s="71">
        <v>154.71969999999999</v>
      </c>
      <c r="F254" s="71">
        <v>15.472</v>
      </c>
      <c r="G254" s="71">
        <v>0</v>
      </c>
      <c r="H254" s="71">
        <v>0.9</v>
      </c>
      <c r="I254" s="71">
        <v>0</v>
      </c>
      <c r="J254" s="71">
        <v>154.71960000000001</v>
      </c>
      <c r="K254" s="71">
        <v>139.24760000000001</v>
      </c>
      <c r="L254" s="71">
        <v>0</v>
      </c>
      <c r="M254" s="71">
        <v>0</v>
      </c>
      <c r="N254" s="71"/>
      <c r="O254" s="71"/>
      <c r="P254" s="71"/>
      <c r="Q254" s="71"/>
      <c r="R254" s="71"/>
      <c r="S254" s="71"/>
      <c r="T254" s="71"/>
      <c r="U254" s="71"/>
      <c r="V254" s="71"/>
    </row>
    <row r="255" spans="1:22" x14ac:dyDescent="0.25">
      <c r="A255" s="71" t="s">
        <v>228</v>
      </c>
      <c r="B255" s="71" t="s">
        <v>826</v>
      </c>
      <c r="C255" s="71">
        <v>0.1</v>
      </c>
      <c r="D255" s="71">
        <v>0</v>
      </c>
      <c r="E255" s="71">
        <v>289.4588</v>
      </c>
      <c r="F255" s="71">
        <v>28.945900000000002</v>
      </c>
      <c r="G255" s="71">
        <v>0</v>
      </c>
      <c r="H255" s="71">
        <v>0.9</v>
      </c>
      <c r="I255" s="71">
        <v>0</v>
      </c>
      <c r="J255" s="71">
        <v>289.45870000000002</v>
      </c>
      <c r="K255" s="71">
        <v>260.51280000000003</v>
      </c>
      <c r="L255" s="71">
        <v>0</v>
      </c>
      <c r="M255" s="71">
        <v>0</v>
      </c>
      <c r="N255" s="71"/>
      <c r="O255" s="71"/>
      <c r="P255" s="71"/>
      <c r="Q255" s="71"/>
      <c r="R255" s="71"/>
      <c r="S255" s="71"/>
      <c r="T255" s="71"/>
      <c r="U255" s="71"/>
      <c r="V255" s="71"/>
    </row>
    <row r="256" spans="1:22" x14ac:dyDescent="0.25">
      <c r="A256" s="71" t="s">
        <v>229</v>
      </c>
      <c r="B256" s="71" t="s">
        <v>827</v>
      </c>
      <c r="C256" s="71">
        <v>0.1</v>
      </c>
      <c r="D256" s="71">
        <v>0</v>
      </c>
      <c r="E256" s="71">
        <v>180.32740000000001</v>
      </c>
      <c r="F256" s="71">
        <v>18.032699999999998</v>
      </c>
      <c r="G256" s="71">
        <v>0</v>
      </c>
      <c r="H256" s="71">
        <v>0.9</v>
      </c>
      <c r="I256" s="71">
        <v>0</v>
      </c>
      <c r="J256" s="71">
        <v>180.327</v>
      </c>
      <c r="K256" s="71">
        <v>162.29429999999999</v>
      </c>
      <c r="L256" s="71">
        <v>0</v>
      </c>
      <c r="M256" s="71">
        <v>0</v>
      </c>
      <c r="N256" s="71"/>
      <c r="O256" s="71"/>
      <c r="P256" s="71"/>
      <c r="Q256" s="71"/>
      <c r="R256" s="71"/>
      <c r="S256" s="71"/>
      <c r="T256" s="71"/>
      <c r="U256" s="71"/>
      <c r="V256" s="71"/>
    </row>
    <row r="257" spans="1:22" x14ac:dyDescent="0.25">
      <c r="A257" s="71" t="s">
        <v>230</v>
      </c>
      <c r="B257" s="71" t="s">
        <v>828</v>
      </c>
      <c r="C257" s="71">
        <v>0.1</v>
      </c>
      <c r="D257" s="71">
        <v>0</v>
      </c>
      <c r="E257" s="71">
        <v>273.08659999999998</v>
      </c>
      <c r="F257" s="71">
        <v>27.308700000000002</v>
      </c>
      <c r="G257" s="71">
        <v>0</v>
      </c>
      <c r="H257" s="71">
        <v>0.9</v>
      </c>
      <c r="I257" s="71">
        <v>0</v>
      </c>
      <c r="J257" s="71">
        <v>273.0865</v>
      </c>
      <c r="K257" s="71">
        <v>245.77780000000001</v>
      </c>
      <c r="L257" s="71">
        <v>0</v>
      </c>
      <c r="M257" s="71">
        <v>0</v>
      </c>
      <c r="N257" s="71"/>
      <c r="O257" s="71"/>
      <c r="P257" s="71"/>
      <c r="Q257" s="71"/>
      <c r="R257" s="71"/>
      <c r="S257" s="71"/>
      <c r="T257" s="71"/>
      <c r="U257" s="71"/>
      <c r="V257" s="71"/>
    </row>
    <row r="258" spans="1:22" x14ac:dyDescent="0.25">
      <c r="A258" s="71" t="s">
        <v>231</v>
      </c>
      <c r="B258" s="71" t="s">
        <v>829</v>
      </c>
      <c r="C258" s="71">
        <v>0.1</v>
      </c>
      <c r="D258" s="71">
        <v>0</v>
      </c>
      <c r="E258" s="71">
        <v>72.840599999999995</v>
      </c>
      <c r="F258" s="71">
        <v>7.2840999999999996</v>
      </c>
      <c r="G258" s="71">
        <v>0</v>
      </c>
      <c r="H258" s="71">
        <v>0.9</v>
      </c>
      <c r="I258" s="71">
        <v>0</v>
      </c>
      <c r="J258" s="71">
        <v>72.840500000000006</v>
      </c>
      <c r="K258" s="71">
        <v>65.556399999999996</v>
      </c>
      <c r="L258" s="71">
        <v>0</v>
      </c>
      <c r="M258" s="71">
        <v>0</v>
      </c>
      <c r="N258" s="71"/>
      <c r="O258" s="71"/>
      <c r="P258" s="71"/>
      <c r="Q258" s="71"/>
      <c r="R258" s="71"/>
      <c r="S258" s="71"/>
      <c r="T258" s="71"/>
      <c r="U258" s="71"/>
      <c r="V258" s="71"/>
    </row>
    <row r="259" spans="1:22" x14ac:dyDescent="0.25">
      <c r="A259" s="71" t="s">
        <v>232</v>
      </c>
      <c r="B259" s="71" t="s">
        <v>830</v>
      </c>
      <c r="C259" s="71">
        <v>0.1</v>
      </c>
      <c r="D259" s="71">
        <v>0</v>
      </c>
      <c r="E259" s="71">
        <v>63.800199999999997</v>
      </c>
      <c r="F259" s="71">
        <v>6.38</v>
      </c>
      <c r="G259" s="71">
        <v>0</v>
      </c>
      <c r="H259" s="71">
        <v>0.9</v>
      </c>
      <c r="I259" s="71">
        <v>0</v>
      </c>
      <c r="J259" s="71">
        <v>63.8001</v>
      </c>
      <c r="K259" s="71">
        <v>57.420099999999998</v>
      </c>
      <c r="L259" s="71">
        <v>0</v>
      </c>
      <c r="M259" s="71">
        <v>0</v>
      </c>
      <c r="N259" s="71"/>
      <c r="O259" s="71"/>
      <c r="P259" s="71"/>
      <c r="Q259" s="71"/>
      <c r="R259" s="71"/>
      <c r="S259" s="71"/>
      <c r="T259" s="71"/>
      <c r="U259" s="71"/>
      <c r="V259" s="71"/>
    </row>
    <row r="260" spans="1:22" x14ac:dyDescent="0.25">
      <c r="A260" s="71" t="s">
        <v>233</v>
      </c>
      <c r="B260" s="71" t="s">
        <v>831</v>
      </c>
      <c r="C260" s="71">
        <v>0.1</v>
      </c>
      <c r="D260" s="71">
        <v>0</v>
      </c>
      <c r="E260" s="71">
        <v>119.2764</v>
      </c>
      <c r="F260" s="71">
        <v>11.9276</v>
      </c>
      <c r="G260" s="71">
        <v>0</v>
      </c>
      <c r="H260" s="71">
        <v>0.9</v>
      </c>
      <c r="I260" s="71">
        <v>0</v>
      </c>
      <c r="J260" s="71">
        <v>119.27630000000001</v>
      </c>
      <c r="K260" s="71">
        <v>107.34869999999999</v>
      </c>
      <c r="L260" s="71">
        <v>0</v>
      </c>
      <c r="M260" s="71">
        <v>0</v>
      </c>
      <c r="N260" s="71"/>
      <c r="O260" s="71"/>
      <c r="P260" s="71"/>
      <c r="Q260" s="71"/>
      <c r="R260" s="71"/>
      <c r="S260" s="71"/>
      <c r="T260" s="71"/>
      <c r="U260" s="71"/>
      <c r="V260" s="71"/>
    </row>
    <row r="261" spans="1:22" x14ac:dyDescent="0.25">
      <c r="A261" s="71" t="s">
        <v>234</v>
      </c>
      <c r="B261" s="71" t="s">
        <v>832</v>
      </c>
      <c r="C261" s="71">
        <v>0.1</v>
      </c>
      <c r="D261" s="71">
        <v>0</v>
      </c>
      <c r="E261" s="71">
        <v>16.160799999999998</v>
      </c>
      <c r="F261" s="71">
        <v>1.6161000000000001</v>
      </c>
      <c r="G261" s="71">
        <v>0</v>
      </c>
      <c r="H261" s="71">
        <v>0.9</v>
      </c>
      <c r="I261" s="71">
        <v>0</v>
      </c>
      <c r="J261" s="71">
        <v>16.160799999999998</v>
      </c>
      <c r="K261" s="71">
        <v>14.544700000000001</v>
      </c>
      <c r="L261" s="71">
        <v>0</v>
      </c>
      <c r="M261" s="71">
        <v>0</v>
      </c>
      <c r="N261" s="71"/>
      <c r="O261" s="71"/>
      <c r="P261" s="71"/>
      <c r="Q261" s="71"/>
      <c r="R261" s="71"/>
      <c r="S261" s="71"/>
      <c r="T261" s="71"/>
      <c r="U261" s="71"/>
      <c r="V261" s="71"/>
    </row>
    <row r="262" spans="1:22" x14ac:dyDescent="0.25">
      <c r="A262" s="71" t="s">
        <v>533</v>
      </c>
      <c r="B262" s="71" t="s">
        <v>833</v>
      </c>
      <c r="C262" s="71">
        <v>0.1</v>
      </c>
      <c r="D262" s="71">
        <v>0</v>
      </c>
      <c r="E262" s="71">
        <v>0</v>
      </c>
      <c r="F262" s="71">
        <v>0</v>
      </c>
      <c r="G262" s="71">
        <v>0</v>
      </c>
      <c r="H262" s="71">
        <v>0.9</v>
      </c>
      <c r="I262" s="71">
        <v>0</v>
      </c>
      <c r="J262" s="71">
        <v>0</v>
      </c>
      <c r="K262" s="71">
        <v>0</v>
      </c>
      <c r="L262" s="71">
        <v>0</v>
      </c>
      <c r="M262" s="71">
        <v>0</v>
      </c>
      <c r="N262" s="71"/>
      <c r="O262" s="71"/>
      <c r="P262" s="71"/>
      <c r="Q262" s="71"/>
      <c r="R262" s="71"/>
      <c r="S262" s="71"/>
      <c r="T262" s="71"/>
      <c r="U262" s="71"/>
      <c r="V262" s="71"/>
    </row>
    <row r="263" spans="1:22" x14ac:dyDescent="0.25">
      <c r="A263" s="71" t="s">
        <v>235</v>
      </c>
      <c r="B263" s="71" t="s">
        <v>834</v>
      </c>
      <c r="C263" s="71">
        <v>0.1</v>
      </c>
      <c r="D263" s="71">
        <v>0</v>
      </c>
      <c r="E263" s="71">
        <v>124.5188</v>
      </c>
      <c r="F263" s="71">
        <v>12.4519</v>
      </c>
      <c r="G263" s="71">
        <v>0</v>
      </c>
      <c r="H263" s="71">
        <v>0.9</v>
      </c>
      <c r="I263" s="71">
        <v>0</v>
      </c>
      <c r="J263" s="71">
        <v>124.5189</v>
      </c>
      <c r="K263" s="71">
        <v>112.06699999999999</v>
      </c>
      <c r="L263" s="71">
        <v>0</v>
      </c>
      <c r="M263" s="71">
        <v>0</v>
      </c>
      <c r="N263" s="71"/>
      <c r="O263" s="71"/>
      <c r="P263" s="71"/>
      <c r="Q263" s="71"/>
      <c r="R263" s="71"/>
      <c r="S263" s="71"/>
      <c r="T263" s="71"/>
      <c r="U263" s="71"/>
      <c r="V263" s="71"/>
    </row>
    <row r="264" spans="1:22" x14ac:dyDescent="0.25">
      <c r="A264" s="71" t="s">
        <v>236</v>
      </c>
      <c r="B264" s="71" t="s">
        <v>1239</v>
      </c>
      <c r="C264" s="71">
        <v>0.1</v>
      </c>
      <c r="D264" s="71">
        <v>0</v>
      </c>
      <c r="E264" s="71">
        <v>281.15859999999998</v>
      </c>
      <c r="F264" s="71">
        <v>28.1159</v>
      </c>
      <c r="G264" s="71">
        <v>0</v>
      </c>
      <c r="H264" s="71">
        <v>0.9</v>
      </c>
      <c r="I264" s="71">
        <v>0</v>
      </c>
      <c r="J264" s="71">
        <v>281.1583</v>
      </c>
      <c r="K264" s="71">
        <v>253.04249999999999</v>
      </c>
      <c r="L264" s="71">
        <v>0</v>
      </c>
      <c r="M264" s="71">
        <v>0</v>
      </c>
      <c r="N264" s="71"/>
      <c r="O264" s="71"/>
      <c r="P264" s="71"/>
      <c r="Q264" s="71"/>
      <c r="R264" s="71"/>
      <c r="S264" s="71"/>
      <c r="T264" s="71"/>
      <c r="U264" s="71"/>
      <c r="V264" s="71"/>
    </row>
    <row r="265" spans="1:22" x14ac:dyDescent="0.25">
      <c r="A265" s="71" t="s">
        <v>237</v>
      </c>
      <c r="B265" s="71" t="s">
        <v>836</v>
      </c>
      <c r="C265" s="71">
        <v>0.1</v>
      </c>
      <c r="D265" s="71">
        <v>0</v>
      </c>
      <c r="E265" s="71">
        <v>18.452500000000001</v>
      </c>
      <c r="F265" s="71">
        <v>1.8452</v>
      </c>
      <c r="G265" s="71">
        <v>0</v>
      </c>
      <c r="H265" s="71">
        <v>0.9</v>
      </c>
      <c r="I265" s="71">
        <v>0</v>
      </c>
      <c r="J265" s="71">
        <v>18.4528</v>
      </c>
      <c r="K265" s="71">
        <v>16.607500000000002</v>
      </c>
      <c r="L265" s="71">
        <v>0</v>
      </c>
      <c r="M265" s="71">
        <v>0</v>
      </c>
      <c r="N265" s="71"/>
      <c r="O265" s="71"/>
      <c r="P265" s="71"/>
      <c r="Q265" s="71"/>
      <c r="R265" s="71"/>
      <c r="S265" s="71"/>
      <c r="T265" s="71"/>
      <c r="U265" s="71"/>
      <c r="V265" s="71"/>
    </row>
    <row r="266" spans="1:22" x14ac:dyDescent="0.25">
      <c r="A266" s="71" t="s">
        <v>238</v>
      </c>
      <c r="B266" s="71" t="s">
        <v>837</v>
      </c>
      <c r="C266" s="71">
        <v>0.1</v>
      </c>
      <c r="D266" s="71">
        <v>0</v>
      </c>
      <c r="E266" s="71">
        <v>52.2164</v>
      </c>
      <c r="F266" s="71">
        <v>5.2215999999999996</v>
      </c>
      <c r="G266" s="71">
        <v>0</v>
      </c>
      <c r="H266" s="71">
        <v>0.9</v>
      </c>
      <c r="I266" s="71">
        <v>0</v>
      </c>
      <c r="J266" s="71">
        <v>52.2164</v>
      </c>
      <c r="K266" s="71">
        <v>46.994799999999998</v>
      </c>
      <c r="L266" s="71">
        <v>0</v>
      </c>
      <c r="M266" s="71">
        <v>0</v>
      </c>
      <c r="N266" s="71"/>
      <c r="O266" s="71"/>
      <c r="P266" s="71"/>
      <c r="Q266" s="71"/>
      <c r="R266" s="71"/>
      <c r="S266" s="71"/>
      <c r="T266" s="71"/>
      <c r="U266" s="71"/>
      <c r="V266" s="71"/>
    </row>
    <row r="267" spans="1:22" x14ac:dyDescent="0.25">
      <c r="A267" s="71" t="s">
        <v>239</v>
      </c>
      <c r="B267" s="71" t="s">
        <v>838</v>
      </c>
      <c r="C267" s="71">
        <v>0.1</v>
      </c>
      <c r="D267" s="71">
        <v>0</v>
      </c>
      <c r="E267" s="71">
        <v>0</v>
      </c>
      <c r="F267" s="71">
        <v>0</v>
      </c>
      <c r="G267" s="71">
        <v>0</v>
      </c>
      <c r="H267" s="71">
        <v>0.9</v>
      </c>
      <c r="I267" s="71">
        <v>0</v>
      </c>
      <c r="J267" s="71">
        <v>0</v>
      </c>
      <c r="K267" s="71">
        <v>0</v>
      </c>
      <c r="L267" s="71">
        <v>0</v>
      </c>
      <c r="M267" s="71">
        <v>0</v>
      </c>
      <c r="N267" s="71"/>
      <c r="O267" s="71"/>
      <c r="P267" s="71"/>
      <c r="Q267" s="71"/>
      <c r="R267" s="71"/>
      <c r="S267" s="71"/>
      <c r="T267" s="71"/>
      <c r="U267" s="71"/>
      <c r="V267" s="71"/>
    </row>
    <row r="268" spans="1:22" x14ac:dyDescent="0.25">
      <c r="A268" s="71" t="s">
        <v>240</v>
      </c>
      <c r="B268" s="71" t="s">
        <v>839</v>
      </c>
      <c r="C268" s="71">
        <v>0.1</v>
      </c>
      <c r="D268" s="71">
        <v>0</v>
      </c>
      <c r="E268" s="71">
        <v>52.360399999999998</v>
      </c>
      <c r="F268" s="71">
        <v>5.2359999999999998</v>
      </c>
      <c r="G268" s="71">
        <v>0</v>
      </c>
      <c r="H268" s="71">
        <v>0.9</v>
      </c>
      <c r="I268" s="71">
        <v>0</v>
      </c>
      <c r="J268" s="71">
        <v>52.360599999999998</v>
      </c>
      <c r="K268" s="71">
        <v>47.124499999999998</v>
      </c>
      <c r="L268" s="71">
        <v>0</v>
      </c>
      <c r="M268" s="71">
        <v>0</v>
      </c>
      <c r="N268" s="71"/>
      <c r="O268" s="71"/>
      <c r="P268" s="71"/>
      <c r="Q268" s="71"/>
      <c r="R268" s="71"/>
      <c r="S268" s="71"/>
      <c r="T268" s="71"/>
      <c r="U268" s="71"/>
      <c r="V268" s="71"/>
    </row>
    <row r="269" spans="1:22" x14ac:dyDescent="0.25">
      <c r="A269" s="71" t="s">
        <v>241</v>
      </c>
      <c r="B269" s="71" t="s">
        <v>840</v>
      </c>
      <c r="C269" s="71">
        <v>0.1</v>
      </c>
      <c r="D269" s="71">
        <v>0</v>
      </c>
      <c r="E269" s="71">
        <v>1.9525999999999999</v>
      </c>
      <c r="F269" s="71">
        <v>0.1953</v>
      </c>
      <c r="G269" s="71">
        <v>0</v>
      </c>
      <c r="H269" s="71">
        <v>0.9</v>
      </c>
      <c r="I269" s="71">
        <v>0</v>
      </c>
      <c r="J269" s="71">
        <v>1.9527000000000001</v>
      </c>
      <c r="K269" s="71">
        <v>1.7574000000000001</v>
      </c>
      <c r="L269" s="71">
        <v>0</v>
      </c>
      <c r="M269" s="71">
        <v>0</v>
      </c>
      <c r="N269" s="71"/>
      <c r="O269" s="71"/>
      <c r="P269" s="71"/>
      <c r="Q269" s="71"/>
      <c r="R269" s="71"/>
      <c r="S269" s="71"/>
      <c r="T269" s="71"/>
      <c r="U269" s="71"/>
      <c r="V269" s="71"/>
    </row>
    <row r="270" spans="1:22" x14ac:dyDescent="0.25">
      <c r="A270" s="71" t="s">
        <v>242</v>
      </c>
      <c r="B270" s="71" t="s">
        <v>841</v>
      </c>
      <c r="C270" s="71">
        <v>0.1</v>
      </c>
      <c r="D270" s="71">
        <v>0</v>
      </c>
      <c r="E270" s="71">
        <v>13.660600000000001</v>
      </c>
      <c r="F270" s="71">
        <v>1.3661000000000001</v>
      </c>
      <c r="G270" s="71">
        <v>0</v>
      </c>
      <c r="H270" s="71">
        <v>0.9</v>
      </c>
      <c r="I270" s="71">
        <v>0</v>
      </c>
      <c r="J270" s="71">
        <v>13.660399999999999</v>
      </c>
      <c r="K270" s="71">
        <v>12.2944</v>
      </c>
      <c r="L270" s="71">
        <v>0</v>
      </c>
      <c r="M270" s="71">
        <v>0</v>
      </c>
      <c r="N270" s="71"/>
      <c r="O270" s="71"/>
      <c r="P270" s="71"/>
      <c r="Q270" s="71"/>
      <c r="R270" s="71"/>
      <c r="S270" s="71"/>
      <c r="T270" s="71"/>
      <c r="U270" s="71"/>
      <c r="V270" s="71"/>
    </row>
    <row r="271" spans="1:22" x14ac:dyDescent="0.25">
      <c r="A271" s="71" t="s">
        <v>243</v>
      </c>
      <c r="B271" s="71" t="s">
        <v>842</v>
      </c>
      <c r="C271" s="71">
        <v>0.1</v>
      </c>
      <c r="D271" s="71">
        <v>0</v>
      </c>
      <c r="E271" s="71">
        <v>57.343400000000003</v>
      </c>
      <c r="F271" s="71">
        <v>5.7343000000000002</v>
      </c>
      <c r="G271" s="71">
        <v>0</v>
      </c>
      <c r="H271" s="71">
        <v>0.9</v>
      </c>
      <c r="I271" s="71">
        <v>0</v>
      </c>
      <c r="J271" s="71">
        <v>57.343400000000003</v>
      </c>
      <c r="K271" s="71">
        <v>51.609099999999998</v>
      </c>
      <c r="L271" s="71">
        <v>0</v>
      </c>
      <c r="M271" s="71">
        <v>0</v>
      </c>
      <c r="N271" s="71"/>
      <c r="O271" s="71"/>
      <c r="P271" s="71"/>
      <c r="Q271" s="71"/>
      <c r="R271" s="71"/>
      <c r="S271" s="71"/>
      <c r="T271" s="71"/>
      <c r="U271" s="71"/>
      <c r="V271" s="71"/>
    </row>
    <row r="272" spans="1:22" x14ac:dyDescent="0.25">
      <c r="A272" s="71" t="s">
        <v>244</v>
      </c>
      <c r="B272" s="71" t="s">
        <v>843</v>
      </c>
      <c r="C272" s="71">
        <v>0.1</v>
      </c>
      <c r="D272" s="71">
        <v>0</v>
      </c>
      <c r="E272" s="71">
        <v>0</v>
      </c>
      <c r="F272" s="71">
        <v>0</v>
      </c>
      <c r="G272" s="71">
        <v>0</v>
      </c>
      <c r="H272" s="71">
        <v>0.9</v>
      </c>
      <c r="I272" s="71">
        <v>0</v>
      </c>
      <c r="J272" s="71">
        <v>0</v>
      </c>
      <c r="K272" s="71">
        <v>0</v>
      </c>
      <c r="L272" s="71">
        <v>0</v>
      </c>
      <c r="M272" s="71">
        <v>0</v>
      </c>
      <c r="N272" s="71"/>
      <c r="O272" s="71"/>
      <c r="P272" s="71"/>
      <c r="Q272" s="71"/>
      <c r="R272" s="71"/>
      <c r="S272" s="71"/>
      <c r="T272" s="71"/>
      <c r="U272" s="71"/>
      <c r="V272" s="71"/>
    </row>
    <row r="273" spans="1:22" x14ac:dyDescent="0.25">
      <c r="A273" s="71" t="s">
        <v>245</v>
      </c>
      <c r="B273" s="71" t="s">
        <v>844</v>
      </c>
      <c r="C273" s="71">
        <v>0.1</v>
      </c>
      <c r="D273" s="71">
        <v>0</v>
      </c>
      <c r="E273" s="71">
        <v>73.890500000000003</v>
      </c>
      <c r="F273" s="71">
        <v>7.3890000000000002</v>
      </c>
      <c r="G273" s="71">
        <v>0</v>
      </c>
      <c r="H273" s="71">
        <v>0.9</v>
      </c>
      <c r="I273" s="71">
        <v>0</v>
      </c>
      <c r="J273" s="71">
        <v>73.890500000000003</v>
      </c>
      <c r="K273" s="71">
        <v>66.501400000000004</v>
      </c>
      <c r="L273" s="71">
        <v>0</v>
      </c>
      <c r="M273" s="71">
        <v>0</v>
      </c>
      <c r="N273" s="71"/>
      <c r="O273" s="71"/>
      <c r="P273" s="71"/>
      <c r="Q273" s="71"/>
      <c r="R273" s="71"/>
      <c r="S273" s="71"/>
      <c r="T273" s="71"/>
      <c r="U273" s="71"/>
      <c r="V273" s="71"/>
    </row>
    <row r="274" spans="1:22" x14ac:dyDescent="0.25">
      <c r="A274" s="71" t="s">
        <v>246</v>
      </c>
      <c r="B274" s="71" t="s">
        <v>845</v>
      </c>
      <c r="C274" s="71">
        <v>0.1</v>
      </c>
      <c r="D274" s="71">
        <v>0</v>
      </c>
      <c r="E274" s="71">
        <v>23.920999999999999</v>
      </c>
      <c r="F274" s="71">
        <v>2.3921000000000001</v>
      </c>
      <c r="G274" s="71">
        <v>0</v>
      </c>
      <c r="H274" s="71">
        <v>0.9</v>
      </c>
      <c r="I274" s="71">
        <v>0</v>
      </c>
      <c r="J274" s="71">
        <v>23.9209</v>
      </c>
      <c r="K274" s="71">
        <v>21.5288</v>
      </c>
      <c r="L274" s="71">
        <v>0</v>
      </c>
      <c r="M274" s="71">
        <v>0</v>
      </c>
      <c r="N274" s="71"/>
      <c r="O274" s="71"/>
      <c r="P274" s="71"/>
      <c r="Q274" s="71"/>
      <c r="R274" s="71"/>
      <c r="S274" s="71"/>
      <c r="T274" s="71"/>
      <c r="U274" s="71"/>
      <c r="V274" s="71"/>
    </row>
    <row r="275" spans="1:22" x14ac:dyDescent="0.25">
      <c r="A275" s="71" t="s">
        <v>247</v>
      </c>
      <c r="B275" s="71" t="s">
        <v>846</v>
      </c>
      <c r="C275" s="71">
        <v>0.1</v>
      </c>
      <c r="D275" s="71">
        <v>0</v>
      </c>
      <c r="E275" s="71">
        <v>13.171099999999999</v>
      </c>
      <c r="F275" s="71">
        <v>1.3170999999999999</v>
      </c>
      <c r="G275" s="71">
        <v>0</v>
      </c>
      <c r="H275" s="71">
        <v>0.9</v>
      </c>
      <c r="I275" s="71">
        <v>0</v>
      </c>
      <c r="J275" s="71">
        <v>13.1709</v>
      </c>
      <c r="K275" s="71">
        <v>11.8538</v>
      </c>
      <c r="L275" s="71">
        <v>0</v>
      </c>
      <c r="M275" s="71">
        <v>0</v>
      </c>
      <c r="N275" s="71"/>
      <c r="O275" s="71"/>
      <c r="P275" s="71"/>
      <c r="Q275" s="71"/>
      <c r="R275" s="71"/>
      <c r="S275" s="71"/>
      <c r="T275" s="71"/>
      <c r="U275" s="71"/>
      <c r="V275" s="71"/>
    </row>
    <row r="276" spans="1:22" x14ac:dyDescent="0.25">
      <c r="A276" s="71" t="s">
        <v>248</v>
      </c>
      <c r="B276" s="71" t="s">
        <v>847</v>
      </c>
      <c r="C276" s="71">
        <v>0.1</v>
      </c>
      <c r="D276" s="71">
        <v>0</v>
      </c>
      <c r="E276" s="71">
        <v>24.2258</v>
      </c>
      <c r="F276" s="71">
        <v>2.4226000000000001</v>
      </c>
      <c r="G276" s="71">
        <v>0</v>
      </c>
      <c r="H276" s="71">
        <v>0.9</v>
      </c>
      <c r="I276" s="71">
        <v>0</v>
      </c>
      <c r="J276" s="71">
        <v>24.2258</v>
      </c>
      <c r="K276" s="71">
        <v>21.8032</v>
      </c>
      <c r="L276" s="71">
        <v>0</v>
      </c>
      <c r="M276" s="71">
        <v>0</v>
      </c>
      <c r="N276" s="71"/>
      <c r="O276" s="71"/>
      <c r="P276" s="71"/>
      <c r="Q276" s="71"/>
      <c r="R276" s="71"/>
      <c r="S276" s="71"/>
      <c r="T276" s="71"/>
      <c r="U276" s="71"/>
      <c r="V276" s="71"/>
    </row>
    <row r="277" spans="1:22" x14ac:dyDescent="0.25">
      <c r="A277" s="71" t="s">
        <v>534</v>
      </c>
      <c r="B277" s="71" t="s">
        <v>848</v>
      </c>
      <c r="C277" s="71">
        <v>0.1</v>
      </c>
      <c r="D277" s="71">
        <v>0</v>
      </c>
      <c r="E277" s="71">
        <v>0</v>
      </c>
      <c r="F277" s="71">
        <v>0</v>
      </c>
      <c r="G277" s="71">
        <v>0</v>
      </c>
      <c r="H277" s="71">
        <v>0.9</v>
      </c>
      <c r="I277" s="71">
        <v>0</v>
      </c>
      <c r="J277" s="71">
        <v>0</v>
      </c>
      <c r="K277" s="71">
        <v>0</v>
      </c>
      <c r="L277" s="71">
        <v>0</v>
      </c>
      <c r="M277" s="71">
        <v>0</v>
      </c>
      <c r="N277" s="71"/>
      <c r="O277" s="71"/>
      <c r="P277" s="71"/>
      <c r="Q277" s="71"/>
      <c r="R277" s="71"/>
      <c r="S277" s="71"/>
      <c r="T277" s="71"/>
      <c r="U277" s="71"/>
      <c r="V277" s="71"/>
    </row>
    <row r="278" spans="1:22" x14ac:dyDescent="0.25">
      <c r="A278" s="71" t="s">
        <v>249</v>
      </c>
      <c r="B278" s="71" t="s">
        <v>849</v>
      </c>
      <c r="C278" s="71">
        <v>0.1</v>
      </c>
      <c r="D278" s="71">
        <v>0</v>
      </c>
      <c r="E278" s="71">
        <v>148.1311</v>
      </c>
      <c r="F278" s="71">
        <v>14.8131</v>
      </c>
      <c r="G278" s="71">
        <v>0</v>
      </c>
      <c r="H278" s="71">
        <v>0.9</v>
      </c>
      <c r="I278" s="71">
        <v>0</v>
      </c>
      <c r="J278" s="71">
        <v>148.13120000000001</v>
      </c>
      <c r="K278" s="71">
        <v>133.31809999999999</v>
      </c>
      <c r="L278" s="71">
        <v>0</v>
      </c>
      <c r="M278" s="71">
        <v>0</v>
      </c>
      <c r="N278" s="71"/>
      <c r="O278" s="71"/>
      <c r="P278" s="71"/>
      <c r="Q278" s="71"/>
      <c r="R278" s="71"/>
      <c r="S278" s="71"/>
      <c r="T278" s="71"/>
      <c r="U278" s="71"/>
      <c r="V278" s="71"/>
    </row>
    <row r="279" spans="1:22" x14ac:dyDescent="0.25">
      <c r="A279" s="71" t="s">
        <v>535</v>
      </c>
      <c r="B279" s="71" t="s">
        <v>850</v>
      </c>
      <c r="C279" s="71">
        <v>0.1</v>
      </c>
      <c r="D279" s="71">
        <v>0</v>
      </c>
      <c r="E279" s="71">
        <v>16.797799999999999</v>
      </c>
      <c r="F279" s="71">
        <v>1.6798</v>
      </c>
      <c r="G279" s="71">
        <v>0</v>
      </c>
      <c r="H279" s="71">
        <v>0.9</v>
      </c>
      <c r="I279" s="71">
        <v>0</v>
      </c>
      <c r="J279" s="71">
        <v>16.797799999999999</v>
      </c>
      <c r="K279" s="71">
        <v>15.118</v>
      </c>
      <c r="L279" s="71">
        <v>0</v>
      </c>
      <c r="M279" s="71">
        <v>0</v>
      </c>
      <c r="N279" s="71"/>
      <c r="O279" s="71"/>
      <c r="P279" s="71"/>
      <c r="Q279" s="71"/>
      <c r="R279" s="71"/>
      <c r="S279" s="71"/>
      <c r="T279" s="71"/>
      <c r="U279" s="71"/>
      <c r="V279" s="71"/>
    </row>
    <row r="280" spans="1:22" x14ac:dyDescent="0.25">
      <c r="A280" s="71" t="s">
        <v>250</v>
      </c>
      <c r="B280" s="71" t="s">
        <v>851</v>
      </c>
      <c r="C280" s="71">
        <v>0.1</v>
      </c>
      <c r="D280" s="71">
        <v>0</v>
      </c>
      <c r="E280" s="71">
        <v>5.7150999999999996</v>
      </c>
      <c r="F280" s="71">
        <v>0.57150000000000001</v>
      </c>
      <c r="G280" s="71">
        <v>0</v>
      </c>
      <c r="H280" s="71">
        <v>0.9</v>
      </c>
      <c r="I280" s="71">
        <v>0</v>
      </c>
      <c r="J280" s="71">
        <v>5.7150999999999996</v>
      </c>
      <c r="K280" s="71">
        <v>5.1436000000000002</v>
      </c>
      <c r="L280" s="71">
        <v>0</v>
      </c>
      <c r="M280" s="71">
        <v>0</v>
      </c>
      <c r="N280" s="71"/>
      <c r="O280" s="71"/>
      <c r="P280" s="71"/>
      <c r="Q280" s="71"/>
      <c r="R280" s="71"/>
      <c r="S280" s="71"/>
      <c r="T280" s="71"/>
      <c r="U280" s="71"/>
      <c r="V280" s="71"/>
    </row>
    <row r="281" spans="1:22" x14ac:dyDescent="0.25">
      <c r="A281" s="71" t="s">
        <v>251</v>
      </c>
      <c r="B281" s="71" t="s">
        <v>852</v>
      </c>
      <c r="C281" s="71">
        <v>0.1</v>
      </c>
      <c r="D281" s="71">
        <v>0</v>
      </c>
      <c r="E281" s="71">
        <v>23.302499999999998</v>
      </c>
      <c r="F281" s="71">
        <v>2.3302</v>
      </c>
      <c r="G281" s="71">
        <v>0</v>
      </c>
      <c r="H281" s="71">
        <v>0.9</v>
      </c>
      <c r="I281" s="71">
        <v>0</v>
      </c>
      <c r="J281" s="71">
        <v>23.302499999999998</v>
      </c>
      <c r="K281" s="71">
        <v>20.972200000000001</v>
      </c>
      <c r="L281" s="71">
        <v>0</v>
      </c>
      <c r="M281" s="71">
        <v>0</v>
      </c>
      <c r="N281" s="71"/>
      <c r="O281" s="71"/>
      <c r="P281" s="71"/>
      <c r="Q281" s="71"/>
      <c r="R281" s="71"/>
      <c r="S281" s="71"/>
      <c r="T281" s="71"/>
      <c r="U281" s="71"/>
      <c r="V281" s="71"/>
    </row>
    <row r="282" spans="1:22" x14ac:dyDescent="0.25">
      <c r="A282" s="71" t="s">
        <v>252</v>
      </c>
      <c r="B282" s="71" t="s">
        <v>853</v>
      </c>
      <c r="C282" s="71">
        <v>0.1</v>
      </c>
      <c r="D282" s="71">
        <v>0</v>
      </c>
      <c r="E282" s="71">
        <v>39.469700000000003</v>
      </c>
      <c r="F282" s="71">
        <v>3.9470000000000001</v>
      </c>
      <c r="G282" s="71">
        <v>0</v>
      </c>
      <c r="H282" s="71">
        <v>0.9</v>
      </c>
      <c r="I282" s="71">
        <v>0</v>
      </c>
      <c r="J282" s="71">
        <v>39.469900000000003</v>
      </c>
      <c r="K282" s="71">
        <v>35.5229</v>
      </c>
      <c r="L282" s="71">
        <v>0</v>
      </c>
      <c r="M282" s="71">
        <v>0</v>
      </c>
      <c r="N282" s="71"/>
      <c r="O282" s="71"/>
      <c r="P282" s="71"/>
      <c r="Q282" s="71"/>
      <c r="R282" s="71"/>
      <c r="S282" s="71"/>
      <c r="T282" s="71"/>
      <c r="U282" s="71"/>
      <c r="V282" s="71"/>
    </row>
    <row r="283" spans="1:22" x14ac:dyDescent="0.25">
      <c r="A283" s="71" t="s">
        <v>253</v>
      </c>
      <c r="B283" s="71" t="s">
        <v>854</v>
      </c>
      <c r="C283" s="71">
        <v>0.1</v>
      </c>
      <c r="D283" s="71">
        <v>0</v>
      </c>
      <c r="E283" s="71">
        <v>0</v>
      </c>
      <c r="F283" s="71">
        <v>0</v>
      </c>
      <c r="G283" s="71">
        <v>0</v>
      </c>
      <c r="H283" s="71">
        <v>0.9</v>
      </c>
      <c r="I283" s="71">
        <v>0</v>
      </c>
      <c r="J283" s="71">
        <v>0</v>
      </c>
      <c r="K283" s="71">
        <v>0</v>
      </c>
      <c r="L283" s="71">
        <v>0</v>
      </c>
      <c r="M283" s="71">
        <v>0</v>
      </c>
      <c r="N283" s="71"/>
      <c r="O283" s="71"/>
      <c r="P283" s="71"/>
      <c r="Q283" s="71"/>
      <c r="R283" s="71"/>
      <c r="S283" s="71"/>
      <c r="T283" s="71"/>
      <c r="U283" s="71"/>
      <c r="V283" s="71"/>
    </row>
    <row r="284" spans="1:22" x14ac:dyDescent="0.25">
      <c r="A284" s="71" t="s">
        <v>254</v>
      </c>
      <c r="B284" s="71" t="s">
        <v>855</v>
      </c>
      <c r="C284" s="71">
        <v>0.1</v>
      </c>
      <c r="D284" s="71">
        <v>0</v>
      </c>
      <c r="E284" s="71">
        <v>0</v>
      </c>
      <c r="F284" s="71">
        <v>0</v>
      </c>
      <c r="G284" s="71">
        <v>0</v>
      </c>
      <c r="H284" s="71">
        <v>0.9</v>
      </c>
      <c r="I284" s="71">
        <v>0</v>
      </c>
      <c r="J284" s="71">
        <v>0</v>
      </c>
      <c r="K284" s="71">
        <v>0</v>
      </c>
      <c r="L284" s="71">
        <v>0</v>
      </c>
      <c r="M284" s="71">
        <v>0</v>
      </c>
      <c r="N284" s="71"/>
      <c r="O284" s="71"/>
      <c r="P284" s="71"/>
      <c r="Q284" s="71"/>
      <c r="R284" s="71"/>
      <c r="S284" s="71"/>
      <c r="T284" s="71"/>
      <c r="U284" s="71"/>
      <c r="V284" s="71"/>
    </row>
    <row r="285" spans="1:22" x14ac:dyDescent="0.25">
      <c r="A285" s="71" t="s">
        <v>255</v>
      </c>
      <c r="B285" s="71" t="s">
        <v>856</v>
      </c>
      <c r="C285" s="71">
        <v>0.1</v>
      </c>
      <c r="D285" s="71">
        <v>0</v>
      </c>
      <c r="E285" s="71">
        <v>19.808499999999999</v>
      </c>
      <c r="F285" s="71">
        <v>1.9807999999999999</v>
      </c>
      <c r="G285" s="71">
        <v>0</v>
      </c>
      <c r="H285" s="71">
        <v>0.9</v>
      </c>
      <c r="I285" s="71">
        <v>0</v>
      </c>
      <c r="J285" s="71">
        <v>19.808299999999999</v>
      </c>
      <c r="K285" s="71">
        <v>17.827500000000001</v>
      </c>
      <c r="L285" s="71">
        <v>0</v>
      </c>
      <c r="M285" s="71">
        <v>0</v>
      </c>
      <c r="N285" s="71"/>
      <c r="O285" s="71"/>
      <c r="P285" s="71"/>
      <c r="Q285" s="71"/>
      <c r="R285" s="71"/>
      <c r="S285" s="71"/>
      <c r="T285" s="71"/>
      <c r="U285" s="71"/>
      <c r="V285" s="71"/>
    </row>
    <row r="286" spans="1:22" x14ac:dyDescent="0.25">
      <c r="A286" s="71" t="s">
        <v>256</v>
      </c>
      <c r="B286" s="71" t="s">
        <v>857</v>
      </c>
      <c r="C286" s="71">
        <v>0.1</v>
      </c>
      <c r="D286" s="71">
        <v>0</v>
      </c>
      <c r="E286" s="71">
        <v>14.4291</v>
      </c>
      <c r="F286" s="71">
        <v>1.4429000000000001</v>
      </c>
      <c r="G286" s="71">
        <v>0</v>
      </c>
      <c r="H286" s="71">
        <v>0.9</v>
      </c>
      <c r="I286" s="71">
        <v>0</v>
      </c>
      <c r="J286" s="71">
        <v>14.4291</v>
      </c>
      <c r="K286" s="71">
        <v>12.9862</v>
      </c>
      <c r="L286" s="71">
        <v>0</v>
      </c>
      <c r="M286" s="71">
        <v>0</v>
      </c>
      <c r="N286" s="71"/>
      <c r="O286" s="71"/>
      <c r="P286" s="71"/>
      <c r="Q286" s="71"/>
      <c r="R286" s="71"/>
      <c r="S286" s="71"/>
      <c r="T286" s="71"/>
      <c r="U286" s="71"/>
      <c r="V286" s="71"/>
    </row>
    <row r="287" spans="1:22" x14ac:dyDescent="0.25">
      <c r="A287" s="71" t="s">
        <v>257</v>
      </c>
      <c r="B287" s="71" t="s">
        <v>858</v>
      </c>
      <c r="C287" s="71">
        <v>0.1</v>
      </c>
      <c r="D287" s="71">
        <v>0</v>
      </c>
      <c r="E287" s="71">
        <v>39.137799999999999</v>
      </c>
      <c r="F287" s="71">
        <v>3.9138000000000002</v>
      </c>
      <c r="G287" s="71">
        <v>0</v>
      </c>
      <c r="H287" s="71">
        <v>0.9</v>
      </c>
      <c r="I287" s="71">
        <v>0</v>
      </c>
      <c r="J287" s="71">
        <v>39.137900000000002</v>
      </c>
      <c r="K287" s="71">
        <v>35.2241</v>
      </c>
      <c r="L287" s="71">
        <v>0</v>
      </c>
      <c r="M287" s="71">
        <v>0</v>
      </c>
      <c r="N287" s="71"/>
      <c r="O287" s="71"/>
      <c r="P287" s="71"/>
      <c r="Q287" s="71"/>
      <c r="R287" s="71"/>
      <c r="S287" s="71"/>
      <c r="T287" s="71"/>
      <c r="U287" s="71"/>
      <c r="V287" s="71"/>
    </row>
    <row r="288" spans="1:22" x14ac:dyDescent="0.25">
      <c r="A288" s="71" t="s">
        <v>258</v>
      </c>
      <c r="B288" s="71" t="s">
        <v>859</v>
      </c>
      <c r="C288" s="71">
        <v>0.1</v>
      </c>
      <c r="D288" s="71">
        <v>859.41420000000005</v>
      </c>
      <c r="E288" s="71">
        <v>33.072299999999998</v>
      </c>
      <c r="F288" s="71">
        <v>3.3071999999999999</v>
      </c>
      <c r="G288" s="71">
        <v>85.941400000000002</v>
      </c>
      <c r="H288" s="71">
        <v>0.9</v>
      </c>
      <c r="I288" s="71">
        <v>804.73720000000003</v>
      </c>
      <c r="J288" s="71">
        <v>33.072400000000002</v>
      </c>
      <c r="K288" s="71">
        <v>29.7652</v>
      </c>
      <c r="L288" s="71">
        <v>724.26350000000002</v>
      </c>
      <c r="M288" s="71">
        <v>810.20489999999995</v>
      </c>
      <c r="N288" s="71"/>
      <c r="O288" s="71"/>
      <c r="P288" s="71"/>
      <c r="Q288" s="71"/>
      <c r="R288" s="71"/>
      <c r="S288" s="71"/>
      <c r="T288" s="71"/>
      <c r="U288" s="71"/>
      <c r="V288" s="71"/>
    </row>
    <row r="289" spans="1:22" x14ac:dyDescent="0.25">
      <c r="A289" s="71" t="s">
        <v>259</v>
      </c>
      <c r="B289" s="71" t="s">
        <v>860</v>
      </c>
      <c r="C289" s="71">
        <v>0.1</v>
      </c>
      <c r="D289" s="71">
        <v>0</v>
      </c>
      <c r="E289" s="71">
        <v>55.820999999999998</v>
      </c>
      <c r="F289" s="71">
        <v>5.5820999999999996</v>
      </c>
      <c r="G289" s="71">
        <v>0</v>
      </c>
      <c r="H289" s="71">
        <v>0.9</v>
      </c>
      <c r="I289" s="71">
        <v>0</v>
      </c>
      <c r="J289" s="71">
        <v>55.821100000000001</v>
      </c>
      <c r="K289" s="71">
        <v>50.238999999999997</v>
      </c>
      <c r="L289" s="71">
        <v>0</v>
      </c>
      <c r="M289" s="71">
        <v>0</v>
      </c>
      <c r="N289" s="71"/>
      <c r="O289" s="71"/>
      <c r="P289" s="71"/>
      <c r="Q289" s="71"/>
      <c r="R289" s="71"/>
      <c r="S289" s="71"/>
      <c r="T289" s="71"/>
      <c r="U289" s="71"/>
      <c r="V289" s="71"/>
    </row>
    <row r="290" spans="1:22" x14ac:dyDescent="0.25">
      <c r="A290" s="71" t="s">
        <v>260</v>
      </c>
      <c r="B290" s="71" t="s">
        <v>861</v>
      </c>
      <c r="C290" s="71">
        <v>0.1</v>
      </c>
      <c r="D290" s="71">
        <v>0</v>
      </c>
      <c r="E290" s="71">
        <v>95.778999999999996</v>
      </c>
      <c r="F290" s="71">
        <v>9.5778999999999996</v>
      </c>
      <c r="G290" s="71">
        <v>0</v>
      </c>
      <c r="H290" s="71">
        <v>0.9</v>
      </c>
      <c r="I290" s="71">
        <v>0</v>
      </c>
      <c r="J290" s="71">
        <v>95.778999999999996</v>
      </c>
      <c r="K290" s="71">
        <v>86.201099999999997</v>
      </c>
      <c r="L290" s="71">
        <v>0</v>
      </c>
      <c r="M290" s="71">
        <v>0</v>
      </c>
      <c r="N290" s="71"/>
      <c r="O290" s="71"/>
      <c r="P290" s="71"/>
      <c r="Q290" s="71"/>
      <c r="R290" s="71"/>
      <c r="S290" s="71"/>
      <c r="T290" s="71"/>
      <c r="U290" s="71"/>
      <c r="V290" s="71"/>
    </row>
    <row r="291" spans="1:22" x14ac:dyDescent="0.25">
      <c r="A291" s="71" t="s">
        <v>261</v>
      </c>
      <c r="B291" s="71" t="s">
        <v>862</v>
      </c>
      <c r="C291" s="71">
        <v>0.1</v>
      </c>
      <c r="D291" s="71">
        <v>0</v>
      </c>
      <c r="E291" s="71">
        <v>7.1638999999999999</v>
      </c>
      <c r="F291" s="71">
        <v>0.71640000000000004</v>
      </c>
      <c r="G291" s="71">
        <v>0</v>
      </c>
      <c r="H291" s="71">
        <v>0.9</v>
      </c>
      <c r="I291" s="71">
        <v>0</v>
      </c>
      <c r="J291" s="71">
        <v>7.1639999999999997</v>
      </c>
      <c r="K291" s="71">
        <v>6.4476000000000004</v>
      </c>
      <c r="L291" s="71">
        <v>0</v>
      </c>
      <c r="M291" s="71">
        <v>0</v>
      </c>
      <c r="N291" s="71"/>
      <c r="O291" s="71"/>
      <c r="P291" s="71"/>
      <c r="Q291" s="71"/>
      <c r="R291" s="71"/>
      <c r="S291" s="71"/>
      <c r="T291" s="71"/>
      <c r="U291" s="71"/>
      <c r="V291" s="71"/>
    </row>
    <row r="292" spans="1:22" x14ac:dyDescent="0.25">
      <c r="A292" s="71" t="s">
        <v>262</v>
      </c>
      <c r="B292" s="71" t="s">
        <v>863</v>
      </c>
      <c r="C292" s="71">
        <v>0.1</v>
      </c>
      <c r="D292" s="71">
        <v>0</v>
      </c>
      <c r="E292" s="71">
        <v>7.9272</v>
      </c>
      <c r="F292" s="71">
        <v>0.79269999999999996</v>
      </c>
      <c r="G292" s="71">
        <v>0</v>
      </c>
      <c r="H292" s="71">
        <v>0.9</v>
      </c>
      <c r="I292" s="71">
        <v>0</v>
      </c>
      <c r="J292" s="71">
        <v>7.9272</v>
      </c>
      <c r="K292" s="71">
        <v>7.1345000000000001</v>
      </c>
      <c r="L292" s="71">
        <v>0</v>
      </c>
      <c r="M292" s="71">
        <v>0</v>
      </c>
      <c r="N292" s="71"/>
      <c r="O292" s="71"/>
      <c r="P292" s="71"/>
      <c r="Q292" s="71"/>
      <c r="R292" s="71"/>
      <c r="S292" s="71"/>
      <c r="T292" s="71"/>
      <c r="U292" s="71"/>
      <c r="V292" s="71"/>
    </row>
    <row r="293" spans="1:22" x14ac:dyDescent="0.25">
      <c r="A293" s="71" t="s">
        <v>263</v>
      </c>
      <c r="B293" s="71" t="s">
        <v>864</v>
      </c>
      <c r="C293" s="71">
        <v>0.1</v>
      </c>
      <c r="D293" s="71">
        <v>0</v>
      </c>
      <c r="E293" s="71">
        <v>33.536099999999998</v>
      </c>
      <c r="F293" s="71">
        <v>3.3536000000000001</v>
      </c>
      <c r="G293" s="71">
        <v>0</v>
      </c>
      <c r="H293" s="71">
        <v>0.9</v>
      </c>
      <c r="I293" s="71">
        <v>0</v>
      </c>
      <c r="J293" s="71">
        <v>33.536000000000001</v>
      </c>
      <c r="K293" s="71">
        <v>30.182400000000001</v>
      </c>
      <c r="L293" s="71">
        <v>0</v>
      </c>
      <c r="M293" s="71">
        <v>0</v>
      </c>
      <c r="N293" s="71"/>
      <c r="O293" s="71"/>
      <c r="P293" s="71"/>
      <c r="Q293" s="71"/>
      <c r="R293" s="71"/>
      <c r="S293" s="71"/>
      <c r="T293" s="71"/>
      <c r="U293" s="71"/>
      <c r="V293" s="71"/>
    </row>
    <row r="294" spans="1:22" x14ac:dyDescent="0.25">
      <c r="A294" s="71" t="s">
        <v>264</v>
      </c>
      <c r="B294" s="71" t="s">
        <v>865</v>
      </c>
      <c r="C294" s="71">
        <v>0.1</v>
      </c>
      <c r="D294" s="71">
        <v>0</v>
      </c>
      <c r="E294" s="71">
        <v>2.3751000000000002</v>
      </c>
      <c r="F294" s="71">
        <v>0.23749999999999999</v>
      </c>
      <c r="G294" s="71">
        <v>0</v>
      </c>
      <c r="H294" s="71">
        <v>0.9</v>
      </c>
      <c r="I294" s="71">
        <v>0</v>
      </c>
      <c r="J294" s="71">
        <v>2.3751000000000002</v>
      </c>
      <c r="K294" s="71">
        <v>2.1375999999999999</v>
      </c>
      <c r="L294" s="71">
        <v>0</v>
      </c>
      <c r="M294" s="71">
        <v>0</v>
      </c>
      <c r="N294" s="71"/>
      <c r="O294" s="71"/>
      <c r="P294" s="71"/>
      <c r="Q294" s="71"/>
      <c r="R294" s="71"/>
      <c r="S294" s="71"/>
      <c r="T294" s="71"/>
      <c r="U294" s="71"/>
      <c r="V294" s="71"/>
    </row>
    <row r="295" spans="1:22" x14ac:dyDescent="0.25">
      <c r="A295" s="71" t="s">
        <v>265</v>
      </c>
      <c r="B295" s="71" t="s">
        <v>866</v>
      </c>
      <c r="C295" s="71">
        <v>0.1</v>
      </c>
      <c r="D295" s="71">
        <v>0</v>
      </c>
      <c r="E295" s="71">
        <v>23.1128</v>
      </c>
      <c r="F295" s="71">
        <v>2.3113000000000001</v>
      </c>
      <c r="G295" s="71">
        <v>0</v>
      </c>
      <c r="H295" s="71">
        <v>0.9</v>
      </c>
      <c r="I295" s="71">
        <v>0</v>
      </c>
      <c r="J295" s="71">
        <v>23.284400000000002</v>
      </c>
      <c r="K295" s="71">
        <v>20.956</v>
      </c>
      <c r="L295" s="71">
        <v>0</v>
      </c>
      <c r="M295" s="71">
        <v>0</v>
      </c>
      <c r="N295" s="71"/>
      <c r="O295" s="71"/>
      <c r="P295" s="71"/>
      <c r="Q295" s="71"/>
      <c r="R295" s="71"/>
      <c r="S295" s="71"/>
      <c r="T295" s="71"/>
      <c r="U295" s="71"/>
      <c r="V295" s="71"/>
    </row>
    <row r="296" spans="1:22" x14ac:dyDescent="0.25">
      <c r="A296" s="71" t="s">
        <v>266</v>
      </c>
      <c r="B296" s="71" t="s">
        <v>867</v>
      </c>
      <c r="C296" s="71">
        <v>0.1</v>
      </c>
      <c r="D296" s="71">
        <v>0</v>
      </c>
      <c r="E296" s="71">
        <v>190.29910000000001</v>
      </c>
      <c r="F296" s="71">
        <v>19.029900000000001</v>
      </c>
      <c r="G296" s="71">
        <v>0</v>
      </c>
      <c r="H296" s="71">
        <v>0.9</v>
      </c>
      <c r="I296" s="71">
        <v>0</v>
      </c>
      <c r="J296" s="71">
        <v>190.29910000000001</v>
      </c>
      <c r="K296" s="71">
        <v>171.26920000000001</v>
      </c>
      <c r="L296" s="71">
        <v>0</v>
      </c>
      <c r="M296" s="71">
        <v>0</v>
      </c>
      <c r="N296" s="71"/>
      <c r="O296" s="71"/>
      <c r="P296" s="71"/>
      <c r="Q296" s="71"/>
      <c r="R296" s="71"/>
      <c r="S296" s="71"/>
      <c r="T296" s="71"/>
      <c r="U296" s="71"/>
      <c r="V296" s="71"/>
    </row>
    <row r="297" spans="1:22" x14ac:dyDescent="0.25">
      <c r="A297" s="71" t="s">
        <v>267</v>
      </c>
      <c r="B297" s="71" t="s">
        <v>868</v>
      </c>
      <c r="C297" s="71">
        <v>0.1</v>
      </c>
      <c r="D297" s="71">
        <v>0</v>
      </c>
      <c r="E297" s="71">
        <v>35.072899999999997</v>
      </c>
      <c r="F297" s="71">
        <v>3.5072999999999999</v>
      </c>
      <c r="G297" s="71">
        <v>0</v>
      </c>
      <c r="H297" s="71">
        <v>0.9</v>
      </c>
      <c r="I297" s="71">
        <v>0</v>
      </c>
      <c r="J297" s="71">
        <v>35.072699999999998</v>
      </c>
      <c r="K297" s="71">
        <v>31.5654</v>
      </c>
      <c r="L297" s="71">
        <v>0</v>
      </c>
      <c r="M297" s="71">
        <v>0</v>
      </c>
      <c r="N297" s="71"/>
      <c r="O297" s="71"/>
      <c r="P297" s="71"/>
      <c r="Q297" s="71"/>
      <c r="R297" s="71"/>
      <c r="S297" s="71"/>
      <c r="T297" s="71"/>
      <c r="U297" s="71"/>
      <c r="V297" s="71"/>
    </row>
    <row r="298" spans="1:22" x14ac:dyDescent="0.25">
      <c r="A298" s="71" t="s">
        <v>268</v>
      </c>
      <c r="B298" s="71" t="s">
        <v>869</v>
      </c>
      <c r="C298" s="71">
        <v>0.1</v>
      </c>
      <c r="D298" s="71">
        <v>0</v>
      </c>
      <c r="E298" s="71">
        <v>0</v>
      </c>
      <c r="F298" s="71">
        <v>0</v>
      </c>
      <c r="G298" s="71">
        <v>0</v>
      </c>
      <c r="H298" s="71">
        <v>0.9</v>
      </c>
      <c r="I298" s="71">
        <v>0</v>
      </c>
      <c r="J298" s="71">
        <v>0</v>
      </c>
      <c r="K298" s="71">
        <v>0</v>
      </c>
      <c r="L298" s="71">
        <v>0</v>
      </c>
      <c r="M298" s="71">
        <v>0</v>
      </c>
      <c r="N298" s="71"/>
      <c r="O298" s="71"/>
      <c r="P298" s="71"/>
      <c r="Q298" s="71"/>
      <c r="R298" s="71"/>
      <c r="S298" s="71"/>
      <c r="T298" s="71"/>
      <c r="U298" s="71"/>
      <c r="V298" s="71"/>
    </row>
    <row r="299" spans="1:22" x14ac:dyDescent="0.25">
      <c r="A299" s="71" t="s">
        <v>269</v>
      </c>
      <c r="B299" s="71" t="s">
        <v>870</v>
      </c>
      <c r="C299" s="71">
        <v>0.1</v>
      </c>
      <c r="D299" s="71">
        <v>0</v>
      </c>
      <c r="E299" s="71">
        <v>0</v>
      </c>
      <c r="F299" s="71">
        <v>0</v>
      </c>
      <c r="G299" s="71">
        <v>0</v>
      </c>
      <c r="H299" s="71">
        <v>0.9</v>
      </c>
      <c r="I299" s="71">
        <v>0</v>
      </c>
      <c r="J299" s="71">
        <v>0</v>
      </c>
      <c r="K299" s="71">
        <v>0</v>
      </c>
      <c r="L299" s="71">
        <v>0</v>
      </c>
      <c r="M299" s="71">
        <v>0</v>
      </c>
      <c r="N299" s="71"/>
      <c r="O299" s="71"/>
      <c r="P299" s="71"/>
      <c r="Q299" s="71"/>
      <c r="R299" s="71"/>
      <c r="S299" s="71"/>
      <c r="T299" s="71"/>
      <c r="U299" s="71"/>
      <c r="V299" s="71"/>
    </row>
    <row r="300" spans="1:22" x14ac:dyDescent="0.25">
      <c r="A300" s="71" t="s">
        <v>270</v>
      </c>
      <c r="B300" s="71" t="s">
        <v>871</v>
      </c>
      <c r="C300" s="71">
        <v>0.1</v>
      </c>
      <c r="D300" s="71">
        <v>0</v>
      </c>
      <c r="E300" s="71">
        <v>6.0747</v>
      </c>
      <c r="F300" s="71">
        <v>0.60750000000000004</v>
      </c>
      <c r="G300" s="71">
        <v>0</v>
      </c>
      <c r="H300" s="71">
        <v>0.9</v>
      </c>
      <c r="I300" s="71">
        <v>0</v>
      </c>
      <c r="J300" s="71">
        <v>6.0746000000000002</v>
      </c>
      <c r="K300" s="71">
        <v>5.4671000000000003</v>
      </c>
      <c r="L300" s="71">
        <v>0</v>
      </c>
      <c r="M300" s="71">
        <v>0</v>
      </c>
      <c r="N300" s="71"/>
      <c r="O300" s="71"/>
      <c r="P300" s="71"/>
      <c r="Q300" s="71"/>
      <c r="R300" s="71"/>
      <c r="S300" s="71"/>
      <c r="T300" s="71"/>
      <c r="U300" s="71"/>
      <c r="V300" s="71"/>
    </row>
    <row r="301" spans="1:22" x14ac:dyDescent="0.25">
      <c r="A301" s="71" t="s">
        <v>271</v>
      </c>
      <c r="B301" s="71" t="s">
        <v>872</v>
      </c>
      <c r="C301" s="71">
        <v>0.1</v>
      </c>
      <c r="D301" s="71">
        <v>0</v>
      </c>
      <c r="E301" s="71">
        <v>29.8355</v>
      </c>
      <c r="F301" s="71">
        <v>2.9836</v>
      </c>
      <c r="G301" s="71">
        <v>0</v>
      </c>
      <c r="H301" s="71">
        <v>0.9</v>
      </c>
      <c r="I301" s="71">
        <v>0</v>
      </c>
      <c r="J301" s="71">
        <v>29.8355</v>
      </c>
      <c r="K301" s="71">
        <v>26.852</v>
      </c>
      <c r="L301" s="71">
        <v>0</v>
      </c>
      <c r="M301" s="71">
        <v>0</v>
      </c>
      <c r="N301" s="71"/>
      <c r="O301" s="71"/>
      <c r="P301" s="71"/>
      <c r="Q301" s="71"/>
      <c r="R301" s="71"/>
      <c r="S301" s="71"/>
      <c r="T301" s="71"/>
      <c r="U301" s="71"/>
      <c r="V301" s="71"/>
    </row>
    <row r="302" spans="1:22" x14ac:dyDescent="0.25">
      <c r="A302" s="71" t="s">
        <v>272</v>
      </c>
      <c r="B302" s="71" t="s">
        <v>873</v>
      </c>
      <c r="C302" s="71">
        <v>0.1</v>
      </c>
      <c r="D302" s="71">
        <v>0</v>
      </c>
      <c r="E302" s="71">
        <v>2.9937999999999998</v>
      </c>
      <c r="F302" s="71">
        <v>0.2994</v>
      </c>
      <c r="G302" s="71">
        <v>0</v>
      </c>
      <c r="H302" s="71">
        <v>0.9</v>
      </c>
      <c r="I302" s="71">
        <v>0</v>
      </c>
      <c r="J302" s="71">
        <v>2.9937999999999998</v>
      </c>
      <c r="K302" s="71">
        <v>2.6943999999999999</v>
      </c>
      <c r="L302" s="71">
        <v>0</v>
      </c>
      <c r="M302" s="71">
        <v>0</v>
      </c>
      <c r="N302" s="71"/>
      <c r="O302" s="71"/>
      <c r="P302" s="71"/>
      <c r="Q302" s="71"/>
      <c r="R302" s="71"/>
      <c r="S302" s="71"/>
      <c r="T302" s="71"/>
      <c r="U302" s="71"/>
      <c r="V302" s="71"/>
    </row>
    <row r="303" spans="1:22" x14ac:dyDescent="0.25">
      <c r="A303" s="71" t="s">
        <v>273</v>
      </c>
      <c r="B303" s="71" t="s">
        <v>874</v>
      </c>
      <c r="C303" s="71">
        <v>0.1</v>
      </c>
      <c r="D303" s="71">
        <v>0</v>
      </c>
      <c r="E303" s="71">
        <v>0</v>
      </c>
      <c r="F303" s="71">
        <v>0</v>
      </c>
      <c r="G303" s="71">
        <v>0</v>
      </c>
      <c r="H303" s="71">
        <v>0.9</v>
      </c>
      <c r="I303" s="71">
        <v>0</v>
      </c>
      <c r="J303" s="71">
        <v>0</v>
      </c>
      <c r="K303" s="71">
        <v>0</v>
      </c>
      <c r="L303" s="71">
        <v>0</v>
      </c>
      <c r="M303" s="71">
        <v>0</v>
      </c>
      <c r="N303" s="71"/>
      <c r="O303" s="71"/>
      <c r="P303" s="71"/>
      <c r="Q303" s="71"/>
      <c r="R303" s="71"/>
      <c r="S303" s="71"/>
      <c r="T303" s="71"/>
      <c r="U303" s="71"/>
      <c r="V303" s="71"/>
    </row>
    <row r="304" spans="1:22" x14ac:dyDescent="0.25">
      <c r="A304" s="71" t="s">
        <v>536</v>
      </c>
      <c r="B304" s="71" t="s">
        <v>875</v>
      </c>
      <c r="C304" s="71">
        <v>0.1</v>
      </c>
      <c r="D304" s="71">
        <v>0</v>
      </c>
      <c r="E304" s="71">
        <v>0</v>
      </c>
      <c r="F304" s="71">
        <v>0</v>
      </c>
      <c r="G304" s="71">
        <v>0</v>
      </c>
      <c r="H304" s="71">
        <v>0.9</v>
      </c>
      <c r="I304" s="71">
        <v>0</v>
      </c>
      <c r="J304" s="71">
        <v>0</v>
      </c>
      <c r="K304" s="71">
        <v>0</v>
      </c>
      <c r="L304" s="71">
        <v>0</v>
      </c>
      <c r="M304" s="71">
        <v>0</v>
      </c>
      <c r="N304" s="71"/>
      <c r="O304" s="71"/>
      <c r="P304" s="71"/>
      <c r="Q304" s="71"/>
      <c r="R304" s="71"/>
      <c r="S304" s="71"/>
      <c r="T304" s="71"/>
      <c r="U304" s="71"/>
      <c r="V304" s="71"/>
    </row>
    <row r="305" spans="1:22" x14ac:dyDescent="0.25">
      <c r="A305" s="71" t="s">
        <v>274</v>
      </c>
      <c r="B305" s="71" t="s">
        <v>876</v>
      </c>
      <c r="C305" s="71">
        <v>0.1</v>
      </c>
      <c r="D305" s="71">
        <v>0</v>
      </c>
      <c r="E305" s="71">
        <v>64.482299999999995</v>
      </c>
      <c r="F305" s="71">
        <v>6.4481999999999999</v>
      </c>
      <c r="G305" s="71">
        <v>0</v>
      </c>
      <c r="H305" s="71">
        <v>0.9</v>
      </c>
      <c r="I305" s="71">
        <v>0</v>
      </c>
      <c r="J305" s="71">
        <v>64.482299999999995</v>
      </c>
      <c r="K305" s="71">
        <v>58.034100000000002</v>
      </c>
      <c r="L305" s="71">
        <v>0</v>
      </c>
      <c r="M305" s="71">
        <v>0</v>
      </c>
      <c r="N305" s="71"/>
      <c r="O305" s="71"/>
      <c r="P305" s="71"/>
      <c r="Q305" s="71"/>
      <c r="R305" s="71"/>
      <c r="S305" s="71"/>
      <c r="T305" s="71"/>
      <c r="U305" s="71"/>
      <c r="V305" s="71"/>
    </row>
    <row r="306" spans="1:22" x14ac:dyDescent="0.25">
      <c r="A306" s="71" t="s">
        <v>275</v>
      </c>
      <c r="B306" s="71" t="s">
        <v>877</v>
      </c>
      <c r="C306" s="71">
        <v>0.1</v>
      </c>
      <c r="D306" s="71">
        <v>0</v>
      </c>
      <c r="E306" s="71">
        <v>183.25540000000001</v>
      </c>
      <c r="F306" s="71">
        <v>18.325500000000002</v>
      </c>
      <c r="G306" s="71">
        <v>0</v>
      </c>
      <c r="H306" s="71">
        <v>0.9</v>
      </c>
      <c r="I306" s="71">
        <v>0</v>
      </c>
      <c r="J306" s="71">
        <v>183.25489999999999</v>
      </c>
      <c r="K306" s="71">
        <v>164.92939999999999</v>
      </c>
      <c r="L306" s="71">
        <v>0</v>
      </c>
      <c r="M306" s="71">
        <v>0</v>
      </c>
      <c r="N306" s="71"/>
      <c r="O306" s="71"/>
      <c r="P306" s="71"/>
      <c r="Q306" s="71"/>
      <c r="R306" s="71"/>
      <c r="S306" s="71"/>
      <c r="T306" s="71"/>
      <c r="U306" s="71"/>
      <c r="V306" s="71"/>
    </row>
    <row r="307" spans="1:22" x14ac:dyDescent="0.25">
      <c r="A307" s="71" t="s">
        <v>276</v>
      </c>
      <c r="B307" s="71" t="s">
        <v>878</v>
      </c>
      <c r="C307" s="71">
        <v>0.1</v>
      </c>
      <c r="D307" s="71">
        <v>0</v>
      </c>
      <c r="E307" s="71">
        <v>2.0095999999999998</v>
      </c>
      <c r="F307" s="71">
        <v>0.20100000000000001</v>
      </c>
      <c r="G307" s="71">
        <v>0</v>
      </c>
      <c r="H307" s="71">
        <v>0.9</v>
      </c>
      <c r="I307" s="71">
        <v>0</v>
      </c>
      <c r="J307" s="71">
        <v>2.0095999999999998</v>
      </c>
      <c r="K307" s="71">
        <v>1.8086</v>
      </c>
      <c r="L307" s="71">
        <v>0</v>
      </c>
      <c r="M307" s="71">
        <v>0</v>
      </c>
      <c r="N307" s="71"/>
      <c r="O307" s="71"/>
      <c r="P307" s="71"/>
      <c r="Q307" s="71"/>
      <c r="R307" s="71"/>
      <c r="S307" s="71"/>
      <c r="T307" s="71"/>
      <c r="U307" s="71"/>
      <c r="V307" s="71"/>
    </row>
    <row r="308" spans="1:22" x14ac:dyDescent="0.25">
      <c r="A308" s="71" t="s">
        <v>277</v>
      </c>
      <c r="B308" s="71" t="s">
        <v>879</v>
      </c>
      <c r="C308" s="71">
        <v>0.1</v>
      </c>
      <c r="D308" s="71">
        <v>0</v>
      </c>
      <c r="E308" s="71">
        <v>0</v>
      </c>
      <c r="F308" s="71">
        <v>0</v>
      </c>
      <c r="G308" s="71">
        <v>0</v>
      </c>
      <c r="H308" s="71">
        <v>0.9</v>
      </c>
      <c r="I308" s="71">
        <v>0</v>
      </c>
      <c r="J308" s="71">
        <v>0</v>
      </c>
      <c r="K308" s="71">
        <v>0</v>
      </c>
      <c r="L308" s="71">
        <v>0</v>
      </c>
      <c r="M308" s="71">
        <v>0</v>
      </c>
      <c r="N308" s="71"/>
      <c r="O308" s="71"/>
      <c r="P308" s="71"/>
      <c r="Q308" s="71"/>
      <c r="R308" s="71"/>
      <c r="S308" s="71"/>
      <c r="T308" s="71"/>
      <c r="U308" s="71"/>
      <c r="V308" s="71"/>
    </row>
    <row r="309" spans="1:22" x14ac:dyDescent="0.25">
      <c r="A309" s="71" t="s">
        <v>278</v>
      </c>
      <c r="B309" s="71" t="s">
        <v>880</v>
      </c>
      <c r="C309" s="71">
        <v>0.1</v>
      </c>
      <c r="D309" s="71">
        <v>0</v>
      </c>
      <c r="E309" s="71">
        <v>0</v>
      </c>
      <c r="F309" s="71">
        <v>0</v>
      </c>
      <c r="G309" s="71">
        <v>0</v>
      </c>
      <c r="H309" s="71">
        <v>0.9</v>
      </c>
      <c r="I309" s="71">
        <v>0</v>
      </c>
      <c r="J309" s="71">
        <v>0</v>
      </c>
      <c r="K309" s="71">
        <v>0</v>
      </c>
      <c r="L309" s="71">
        <v>0</v>
      </c>
      <c r="M309" s="71">
        <v>0</v>
      </c>
      <c r="N309" s="71"/>
      <c r="O309" s="71"/>
      <c r="P309" s="71"/>
      <c r="Q309" s="71"/>
      <c r="R309" s="71"/>
      <c r="S309" s="71"/>
      <c r="T309" s="71"/>
      <c r="U309" s="71"/>
      <c r="V309" s="71"/>
    </row>
    <row r="310" spans="1:22" x14ac:dyDescent="0.25">
      <c r="A310" s="71" t="s">
        <v>279</v>
      </c>
      <c r="B310" s="71" t="s">
        <v>881</v>
      </c>
      <c r="C310" s="71">
        <v>0.1</v>
      </c>
      <c r="D310" s="71">
        <v>0</v>
      </c>
      <c r="E310" s="71">
        <v>50.504899999999999</v>
      </c>
      <c r="F310" s="71">
        <v>5.0505000000000004</v>
      </c>
      <c r="G310" s="71">
        <v>0</v>
      </c>
      <c r="H310" s="71">
        <v>0.9</v>
      </c>
      <c r="I310" s="71">
        <v>0</v>
      </c>
      <c r="J310" s="71">
        <v>50.505099999999999</v>
      </c>
      <c r="K310" s="71">
        <v>45.454599999999999</v>
      </c>
      <c r="L310" s="71">
        <v>0</v>
      </c>
      <c r="M310" s="71">
        <v>0</v>
      </c>
      <c r="N310" s="71"/>
      <c r="O310" s="71"/>
      <c r="P310" s="71"/>
      <c r="Q310" s="71"/>
      <c r="R310" s="71"/>
      <c r="S310" s="71"/>
      <c r="T310" s="71"/>
      <c r="U310" s="71"/>
      <c r="V310" s="71"/>
    </row>
    <row r="311" spans="1:22" x14ac:dyDescent="0.25">
      <c r="A311" s="71" t="s">
        <v>537</v>
      </c>
      <c r="B311" s="71" t="s">
        <v>882</v>
      </c>
      <c r="C311" s="71">
        <v>0.1</v>
      </c>
      <c r="D311" s="71">
        <v>0</v>
      </c>
      <c r="E311" s="71">
        <v>2.7099999999999999E-2</v>
      </c>
      <c r="F311" s="71">
        <v>2.7000000000000001E-3</v>
      </c>
      <c r="G311" s="71">
        <v>0</v>
      </c>
      <c r="H311" s="71">
        <v>0.9</v>
      </c>
      <c r="I311" s="71">
        <v>0</v>
      </c>
      <c r="J311" s="71">
        <v>2.7099999999999999E-2</v>
      </c>
      <c r="K311" s="71">
        <v>2.4400000000000002E-2</v>
      </c>
      <c r="L311" s="71">
        <v>0</v>
      </c>
      <c r="M311" s="71">
        <v>0</v>
      </c>
      <c r="N311" s="71"/>
      <c r="O311" s="71"/>
      <c r="P311" s="71"/>
      <c r="Q311" s="71"/>
      <c r="R311" s="71"/>
      <c r="S311" s="71"/>
      <c r="T311" s="71"/>
      <c r="U311" s="71"/>
      <c r="V311" s="71"/>
    </row>
    <row r="312" spans="1:22" x14ac:dyDescent="0.25">
      <c r="A312" s="71" t="s">
        <v>280</v>
      </c>
      <c r="B312" s="71" t="s">
        <v>883</v>
      </c>
      <c r="C312" s="71">
        <v>0.1</v>
      </c>
      <c r="D312" s="71">
        <v>0</v>
      </c>
      <c r="E312" s="71">
        <v>0</v>
      </c>
      <c r="F312" s="71">
        <v>0</v>
      </c>
      <c r="G312" s="71">
        <v>0</v>
      </c>
      <c r="H312" s="71">
        <v>0.9</v>
      </c>
      <c r="I312" s="71">
        <v>0</v>
      </c>
      <c r="J312" s="71">
        <v>0</v>
      </c>
      <c r="K312" s="71">
        <v>0</v>
      </c>
      <c r="L312" s="71">
        <v>0</v>
      </c>
      <c r="M312" s="71">
        <v>0</v>
      </c>
      <c r="N312" s="71"/>
      <c r="O312" s="71"/>
      <c r="P312" s="71"/>
      <c r="Q312" s="71"/>
      <c r="R312" s="71"/>
      <c r="S312" s="71"/>
      <c r="T312" s="71"/>
      <c r="U312" s="71"/>
      <c r="V312" s="71"/>
    </row>
    <row r="313" spans="1:22" x14ac:dyDescent="0.25">
      <c r="A313" s="71" t="s">
        <v>281</v>
      </c>
      <c r="B313" s="71" t="s">
        <v>884</v>
      </c>
      <c r="C313" s="71">
        <v>0.1</v>
      </c>
      <c r="D313" s="71">
        <v>0</v>
      </c>
      <c r="E313" s="71">
        <v>0</v>
      </c>
      <c r="F313" s="71">
        <v>0</v>
      </c>
      <c r="G313" s="71">
        <v>0</v>
      </c>
      <c r="H313" s="71">
        <v>0.9</v>
      </c>
      <c r="I313" s="71">
        <v>0</v>
      </c>
      <c r="J313" s="71">
        <v>0</v>
      </c>
      <c r="K313" s="71">
        <v>0</v>
      </c>
      <c r="L313" s="71">
        <v>0</v>
      </c>
      <c r="M313" s="71">
        <v>0</v>
      </c>
      <c r="N313" s="71"/>
      <c r="O313" s="71"/>
      <c r="P313" s="71"/>
      <c r="Q313" s="71"/>
      <c r="R313" s="71"/>
      <c r="S313" s="71"/>
      <c r="T313" s="71"/>
      <c r="U313" s="71"/>
      <c r="V313" s="71"/>
    </row>
    <row r="314" spans="1:22" x14ac:dyDescent="0.25">
      <c r="A314" s="71" t="s">
        <v>282</v>
      </c>
      <c r="B314" s="71" t="s">
        <v>885</v>
      </c>
      <c r="C314" s="71">
        <v>0.1</v>
      </c>
      <c r="D314" s="71">
        <v>0</v>
      </c>
      <c r="E314" s="71">
        <v>60.902700000000003</v>
      </c>
      <c r="F314" s="71">
        <v>6.0903</v>
      </c>
      <c r="G314" s="71">
        <v>0</v>
      </c>
      <c r="H314" s="71">
        <v>0.9</v>
      </c>
      <c r="I314" s="71">
        <v>0</v>
      </c>
      <c r="J314" s="71">
        <v>60.902700000000003</v>
      </c>
      <c r="K314" s="71">
        <v>54.812399999999997</v>
      </c>
      <c r="L314" s="71">
        <v>0</v>
      </c>
      <c r="M314" s="71">
        <v>0</v>
      </c>
      <c r="N314" s="71"/>
      <c r="O314" s="71"/>
      <c r="P314" s="71"/>
      <c r="Q314" s="71"/>
      <c r="R314" s="71"/>
      <c r="S314" s="71"/>
      <c r="T314" s="71"/>
      <c r="U314" s="71"/>
      <c r="V314" s="71"/>
    </row>
    <row r="315" spans="1:22" x14ac:dyDescent="0.25">
      <c r="A315" s="71" t="s">
        <v>283</v>
      </c>
      <c r="B315" s="71" t="s">
        <v>886</v>
      </c>
      <c r="C315" s="71">
        <v>0.1</v>
      </c>
      <c r="D315" s="71">
        <v>0</v>
      </c>
      <c r="E315" s="71">
        <v>21.337700000000002</v>
      </c>
      <c r="F315" s="71">
        <v>2.1337999999999999</v>
      </c>
      <c r="G315" s="71">
        <v>0</v>
      </c>
      <c r="H315" s="71">
        <v>0.9</v>
      </c>
      <c r="I315" s="71">
        <v>0</v>
      </c>
      <c r="J315" s="71">
        <v>21.337700000000002</v>
      </c>
      <c r="K315" s="71">
        <v>19.203900000000001</v>
      </c>
      <c r="L315" s="71">
        <v>0</v>
      </c>
      <c r="M315" s="71">
        <v>0</v>
      </c>
      <c r="N315" s="71"/>
      <c r="O315" s="71"/>
      <c r="P315" s="71"/>
      <c r="Q315" s="71"/>
      <c r="R315" s="71"/>
      <c r="S315" s="71"/>
      <c r="T315" s="71"/>
      <c r="U315" s="71"/>
      <c r="V315" s="71"/>
    </row>
    <row r="316" spans="1:22" x14ac:dyDescent="0.25">
      <c r="A316" s="71" t="s">
        <v>284</v>
      </c>
      <c r="B316" s="71" t="s">
        <v>887</v>
      </c>
      <c r="C316" s="71">
        <v>0.1</v>
      </c>
      <c r="D316" s="71">
        <v>0</v>
      </c>
      <c r="E316" s="71">
        <v>9.6758000000000006</v>
      </c>
      <c r="F316" s="71">
        <v>0.96760000000000002</v>
      </c>
      <c r="G316" s="71">
        <v>0</v>
      </c>
      <c r="H316" s="71">
        <v>0.9</v>
      </c>
      <c r="I316" s="71">
        <v>0</v>
      </c>
      <c r="J316" s="71">
        <v>9.6753999999999998</v>
      </c>
      <c r="K316" s="71">
        <v>8.7079000000000004</v>
      </c>
      <c r="L316" s="71">
        <v>0</v>
      </c>
      <c r="M316" s="71">
        <v>0</v>
      </c>
      <c r="N316" s="71"/>
      <c r="O316" s="71"/>
      <c r="P316" s="71"/>
      <c r="Q316" s="71"/>
      <c r="R316" s="71"/>
      <c r="S316" s="71"/>
      <c r="T316" s="71"/>
      <c r="U316" s="71"/>
      <c r="V316" s="71"/>
    </row>
    <row r="317" spans="1:22" x14ac:dyDescent="0.25">
      <c r="A317" s="71" t="s">
        <v>285</v>
      </c>
      <c r="B317" s="71" t="s">
        <v>888</v>
      </c>
      <c r="C317" s="71">
        <v>0.1</v>
      </c>
      <c r="D317" s="71">
        <v>0</v>
      </c>
      <c r="E317" s="71">
        <v>8.0500000000000002E-2</v>
      </c>
      <c r="F317" s="71">
        <v>8.0000000000000002E-3</v>
      </c>
      <c r="G317" s="71">
        <v>0</v>
      </c>
      <c r="H317" s="71">
        <v>0.9</v>
      </c>
      <c r="I317" s="71">
        <v>0</v>
      </c>
      <c r="J317" s="71">
        <v>8.0399999999999999E-2</v>
      </c>
      <c r="K317" s="71">
        <v>7.2400000000000006E-2</v>
      </c>
      <c r="L317" s="71">
        <v>0</v>
      </c>
      <c r="M317" s="71">
        <v>0</v>
      </c>
      <c r="N317" s="71"/>
      <c r="O317" s="71"/>
      <c r="P317" s="71"/>
      <c r="Q317" s="71"/>
      <c r="R317" s="71"/>
      <c r="S317" s="71"/>
      <c r="T317" s="71"/>
      <c r="U317" s="71"/>
      <c r="V317" s="71"/>
    </row>
    <row r="318" spans="1:22" x14ac:dyDescent="0.25">
      <c r="A318" s="71" t="s">
        <v>286</v>
      </c>
      <c r="B318" s="71" t="s">
        <v>889</v>
      </c>
      <c r="C318" s="71">
        <v>0.1</v>
      </c>
      <c r="D318" s="71">
        <v>0</v>
      </c>
      <c r="E318" s="71">
        <v>24.406600000000001</v>
      </c>
      <c r="F318" s="71">
        <v>2.4407000000000001</v>
      </c>
      <c r="G318" s="71">
        <v>0</v>
      </c>
      <c r="H318" s="71">
        <v>0.9</v>
      </c>
      <c r="I318" s="71">
        <v>0</v>
      </c>
      <c r="J318" s="71">
        <v>24.406600000000001</v>
      </c>
      <c r="K318" s="71">
        <v>21.965900000000001</v>
      </c>
      <c r="L318" s="71">
        <v>0</v>
      </c>
      <c r="M318" s="71">
        <v>0</v>
      </c>
      <c r="N318" s="71"/>
      <c r="O318" s="71"/>
      <c r="P318" s="71"/>
      <c r="Q318" s="71"/>
      <c r="R318" s="71"/>
      <c r="S318" s="71"/>
      <c r="T318" s="71"/>
      <c r="U318" s="71"/>
      <c r="V318" s="71"/>
    </row>
    <row r="319" spans="1:22" x14ac:dyDescent="0.25">
      <c r="A319" s="71" t="s">
        <v>287</v>
      </c>
      <c r="B319" s="71" t="s">
        <v>890</v>
      </c>
      <c r="C319" s="71">
        <v>0.1</v>
      </c>
      <c r="D319" s="71">
        <v>0</v>
      </c>
      <c r="E319" s="71">
        <v>39.579099999999997</v>
      </c>
      <c r="F319" s="71">
        <v>3.9579</v>
      </c>
      <c r="G319" s="71">
        <v>0</v>
      </c>
      <c r="H319" s="71">
        <v>0.9</v>
      </c>
      <c r="I319" s="71">
        <v>0</v>
      </c>
      <c r="J319" s="71">
        <v>39.578899999999997</v>
      </c>
      <c r="K319" s="71">
        <v>35.621000000000002</v>
      </c>
      <c r="L319" s="71">
        <v>0</v>
      </c>
      <c r="M319" s="71">
        <v>0</v>
      </c>
      <c r="N319" s="71"/>
      <c r="O319" s="71"/>
      <c r="P319" s="71"/>
      <c r="Q319" s="71"/>
      <c r="R319" s="71"/>
      <c r="S319" s="71"/>
      <c r="T319" s="71"/>
      <c r="U319" s="71"/>
      <c r="V319" s="71"/>
    </row>
    <row r="320" spans="1:22" x14ac:dyDescent="0.25">
      <c r="A320" s="71" t="s">
        <v>288</v>
      </c>
      <c r="B320" s="71" t="s">
        <v>891</v>
      </c>
      <c r="C320" s="71">
        <v>0.1</v>
      </c>
      <c r="D320" s="71">
        <v>0</v>
      </c>
      <c r="E320" s="71">
        <v>1.4702999999999999</v>
      </c>
      <c r="F320" s="71">
        <v>0.14699999999999999</v>
      </c>
      <c r="G320" s="71">
        <v>0</v>
      </c>
      <c r="H320" s="71">
        <v>0.9</v>
      </c>
      <c r="I320" s="71">
        <v>0</v>
      </c>
      <c r="J320" s="71">
        <v>1.4702999999999999</v>
      </c>
      <c r="K320" s="71">
        <v>1.3232999999999999</v>
      </c>
      <c r="L320" s="71">
        <v>0</v>
      </c>
      <c r="M320" s="71">
        <v>0</v>
      </c>
      <c r="N320" s="71"/>
      <c r="O320" s="71"/>
      <c r="P320" s="71"/>
      <c r="Q320" s="71"/>
      <c r="R320" s="71"/>
      <c r="S320" s="71"/>
      <c r="T320" s="71"/>
      <c r="U320" s="71"/>
      <c r="V320" s="71"/>
    </row>
    <row r="321" spans="1:22" x14ac:dyDescent="0.25">
      <c r="A321" s="71" t="s">
        <v>289</v>
      </c>
      <c r="B321" s="71" t="s">
        <v>892</v>
      </c>
      <c r="C321" s="71">
        <v>0.1</v>
      </c>
      <c r="D321" s="71">
        <v>0</v>
      </c>
      <c r="E321" s="71">
        <v>0</v>
      </c>
      <c r="F321" s="71">
        <v>0</v>
      </c>
      <c r="G321" s="71">
        <v>0</v>
      </c>
      <c r="H321" s="71">
        <v>0.9</v>
      </c>
      <c r="I321" s="71">
        <v>0</v>
      </c>
      <c r="J321" s="71">
        <v>0</v>
      </c>
      <c r="K321" s="71">
        <v>0</v>
      </c>
      <c r="L321" s="71">
        <v>0</v>
      </c>
      <c r="M321" s="71">
        <v>0</v>
      </c>
      <c r="N321" s="71"/>
      <c r="O321" s="71"/>
      <c r="P321" s="71"/>
      <c r="Q321" s="71"/>
      <c r="R321" s="71"/>
      <c r="S321" s="71"/>
      <c r="T321" s="71"/>
      <c r="U321" s="71"/>
      <c r="V321" s="71"/>
    </row>
    <row r="322" spans="1:22" x14ac:dyDescent="0.25">
      <c r="A322" s="71" t="s">
        <v>290</v>
      </c>
      <c r="B322" s="71" t="s">
        <v>893</v>
      </c>
      <c r="C322" s="71">
        <v>0.1</v>
      </c>
      <c r="D322" s="71">
        <v>0</v>
      </c>
      <c r="E322" s="71">
        <v>72.007900000000006</v>
      </c>
      <c r="F322" s="71">
        <v>7.2008000000000001</v>
      </c>
      <c r="G322" s="71">
        <v>0</v>
      </c>
      <c r="H322" s="71">
        <v>0.9</v>
      </c>
      <c r="I322" s="71">
        <v>0</v>
      </c>
      <c r="J322" s="71">
        <v>72.007900000000006</v>
      </c>
      <c r="K322" s="71">
        <v>64.807100000000005</v>
      </c>
      <c r="L322" s="71">
        <v>0</v>
      </c>
      <c r="M322" s="71">
        <v>0</v>
      </c>
      <c r="N322" s="71"/>
      <c r="O322" s="71"/>
      <c r="P322" s="71"/>
      <c r="Q322" s="71"/>
      <c r="R322" s="71"/>
      <c r="S322" s="71"/>
      <c r="T322" s="71"/>
      <c r="U322" s="71"/>
      <c r="V322" s="71"/>
    </row>
    <row r="323" spans="1:22" x14ac:dyDescent="0.25">
      <c r="A323" s="71" t="s">
        <v>291</v>
      </c>
      <c r="B323" s="71" t="s">
        <v>894</v>
      </c>
      <c r="C323" s="71">
        <v>0.1</v>
      </c>
      <c r="D323" s="71">
        <v>0</v>
      </c>
      <c r="E323" s="71">
        <v>0</v>
      </c>
      <c r="F323" s="71">
        <v>0</v>
      </c>
      <c r="G323" s="71">
        <v>0</v>
      </c>
      <c r="H323" s="71">
        <v>0.9</v>
      </c>
      <c r="I323" s="71">
        <v>0</v>
      </c>
      <c r="J323" s="71">
        <v>0</v>
      </c>
      <c r="K323" s="71">
        <v>0</v>
      </c>
      <c r="L323" s="71">
        <v>0</v>
      </c>
      <c r="M323" s="71">
        <v>0</v>
      </c>
      <c r="N323" s="71"/>
      <c r="O323" s="71"/>
      <c r="P323" s="71"/>
      <c r="Q323" s="71"/>
      <c r="R323" s="71"/>
      <c r="S323" s="71"/>
      <c r="T323" s="71"/>
      <c r="U323" s="71"/>
      <c r="V323" s="71"/>
    </row>
    <row r="324" spans="1:22" x14ac:dyDescent="0.25">
      <c r="A324" s="71" t="s">
        <v>292</v>
      </c>
      <c r="B324" s="71" t="s">
        <v>895</v>
      </c>
      <c r="C324" s="71">
        <v>0.1</v>
      </c>
      <c r="D324" s="71">
        <v>0</v>
      </c>
      <c r="E324" s="71">
        <v>17.0595</v>
      </c>
      <c r="F324" s="71">
        <v>1.706</v>
      </c>
      <c r="G324" s="71">
        <v>0</v>
      </c>
      <c r="H324" s="71">
        <v>0.9</v>
      </c>
      <c r="I324" s="71">
        <v>0</v>
      </c>
      <c r="J324" s="71">
        <v>17.0595</v>
      </c>
      <c r="K324" s="71">
        <v>15.3536</v>
      </c>
      <c r="L324" s="71">
        <v>0</v>
      </c>
      <c r="M324" s="71">
        <v>0</v>
      </c>
      <c r="N324" s="71"/>
      <c r="O324" s="71"/>
      <c r="P324" s="71"/>
      <c r="Q324" s="71"/>
      <c r="R324" s="71"/>
      <c r="S324" s="71"/>
      <c r="T324" s="71"/>
      <c r="U324" s="71"/>
      <c r="V324" s="71"/>
    </row>
    <row r="325" spans="1:22" x14ac:dyDescent="0.25">
      <c r="A325" s="71" t="s">
        <v>293</v>
      </c>
      <c r="B325" s="71" t="s">
        <v>896</v>
      </c>
      <c r="C325" s="71">
        <v>0.1</v>
      </c>
      <c r="D325" s="71">
        <v>0</v>
      </c>
      <c r="E325" s="71">
        <v>18.224900000000002</v>
      </c>
      <c r="F325" s="71">
        <v>1.8225</v>
      </c>
      <c r="G325" s="71">
        <v>0</v>
      </c>
      <c r="H325" s="71">
        <v>0.9</v>
      </c>
      <c r="I325" s="71">
        <v>0</v>
      </c>
      <c r="J325" s="71">
        <v>18.225000000000001</v>
      </c>
      <c r="K325" s="71">
        <v>16.4025</v>
      </c>
      <c r="L325" s="71">
        <v>0</v>
      </c>
      <c r="M325" s="71">
        <v>0</v>
      </c>
      <c r="N325" s="71"/>
      <c r="O325" s="71"/>
      <c r="P325" s="71"/>
      <c r="Q325" s="71"/>
      <c r="R325" s="71"/>
      <c r="S325" s="71"/>
      <c r="T325" s="71"/>
      <c r="U325" s="71"/>
      <c r="V325" s="71"/>
    </row>
    <row r="326" spans="1:22" x14ac:dyDescent="0.25">
      <c r="A326" s="71" t="s">
        <v>294</v>
      </c>
      <c r="B326" s="71" t="s">
        <v>897</v>
      </c>
      <c r="C326" s="71">
        <v>0.1</v>
      </c>
      <c r="D326" s="71">
        <v>0</v>
      </c>
      <c r="E326" s="71">
        <v>41.456499999999998</v>
      </c>
      <c r="F326" s="71">
        <v>4.1456</v>
      </c>
      <c r="G326" s="71">
        <v>0</v>
      </c>
      <c r="H326" s="71">
        <v>0.9</v>
      </c>
      <c r="I326" s="71">
        <v>0</v>
      </c>
      <c r="J326" s="71">
        <v>41.456499999999998</v>
      </c>
      <c r="K326" s="71">
        <v>37.3108</v>
      </c>
      <c r="L326" s="71">
        <v>0</v>
      </c>
      <c r="M326" s="71">
        <v>0</v>
      </c>
      <c r="N326" s="71"/>
      <c r="O326" s="71"/>
      <c r="P326" s="71"/>
      <c r="Q326" s="71"/>
      <c r="R326" s="71"/>
      <c r="S326" s="71"/>
      <c r="T326" s="71"/>
      <c r="U326" s="71"/>
      <c r="V326" s="71"/>
    </row>
    <row r="327" spans="1:22" x14ac:dyDescent="0.25">
      <c r="A327" s="71" t="s">
        <v>295</v>
      </c>
      <c r="B327" s="71" t="s">
        <v>898</v>
      </c>
      <c r="C327" s="71">
        <v>0.1</v>
      </c>
      <c r="D327" s="71">
        <v>0</v>
      </c>
      <c r="E327" s="71">
        <v>11.0337</v>
      </c>
      <c r="F327" s="71">
        <v>1.1033999999999999</v>
      </c>
      <c r="G327" s="71">
        <v>0</v>
      </c>
      <c r="H327" s="71">
        <v>0.9</v>
      </c>
      <c r="I327" s="71">
        <v>0</v>
      </c>
      <c r="J327" s="71">
        <v>11.033799999999999</v>
      </c>
      <c r="K327" s="71">
        <v>9.9304000000000006</v>
      </c>
      <c r="L327" s="71">
        <v>0</v>
      </c>
      <c r="M327" s="71">
        <v>0</v>
      </c>
      <c r="N327" s="71"/>
      <c r="O327" s="71"/>
      <c r="P327" s="71"/>
      <c r="Q327" s="71"/>
      <c r="R327" s="71"/>
      <c r="S327" s="71"/>
      <c r="T327" s="71"/>
      <c r="U327" s="71"/>
      <c r="V327" s="71"/>
    </row>
    <row r="328" spans="1:22" x14ac:dyDescent="0.25">
      <c r="A328" s="71" t="s">
        <v>296</v>
      </c>
      <c r="B328" s="71" t="s">
        <v>899</v>
      </c>
      <c r="C328" s="71">
        <v>0.1</v>
      </c>
      <c r="D328" s="71">
        <v>0</v>
      </c>
      <c r="E328" s="71">
        <v>12.856</v>
      </c>
      <c r="F328" s="71">
        <v>1.2856000000000001</v>
      </c>
      <c r="G328" s="71">
        <v>0</v>
      </c>
      <c r="H328" s="71">
        <v>0.9</v>
      </c>
      <c r="I328" s="71">
        <v>0</v>
      </c>
      <c r="J328" s="71">
        <v>12.856</v>
      </c>
      <c r="K328" s="71">
        <v>11.570399999999999</v>
      </c>
      <c r="L328" s="71">
        <v>0</v>
      </c>
      <c r="M328" s="71">
        <v>0</v>
      </c>
      <c r="N328" s="71"/>
      <c r="O328" s="71"/>
      <c r="P328" s="71"/>
      <c r="Q328" s="71"/>
      <c r="R328" s="71"/>
      <c r="S328" s="71"/>
      <c r="T328" s="71"/>
      <c r="U328" s="71"/>
      <c r="V328" s="71"/>
    </row>
    <row r="329" spans="1:22" x14ac:dyDescent="0.25">
      <c r="A329" s="71" t="s">
        <v>297</v>
      </c>
      <c r="B329" s="71" t="s">
        <v>900</v>
      </c>
      <c r="C329" s="71">
        <v>0.1</v>
      </c>
      <c r="D329" s="71">
        <v>0</v>
      </c>
      <c r="E329" s="71">
        <v>45.400799999999997</v>
      </c>
      <c r="F329" s="71">
        <v>4.5400999999999998</v>
      </c>
      <c r="G329" s="71">
        <v>0</v>
      </c>
      <c r="H329" s="71">
        <v>0.9</v>
      </c>
      <c r="I329" s="71">
        <v>0</v>
      </c>
      <c r="J329" s="71">
        <v>45.400799999999997</v>
      </c>
      <c r="K329" s="71">
        <v>40.860700000000001</v>
      </c>
      <c r="L329" s="71">
        <v>0</v>
      </c>
      <c r="M329" s="71">
        <v>0</v>
      </c>
      <c r="N329" s="71"/>
      <c r="O329" s="71"/>
      <c r="P329" s="71"/>
      <c r="Q329" s="71"/>
      <c r="R329" s="71"/>
      <c r="S329" s="71"/>
      <c r="T329" s="71"/>
      <c r="U329" s="71"/>
      <c r="V329" s="71"/>
    </row>
    <row r="330" spans="1:22" x14ac:dyDescent="0.25">
      <c r="A330" s="71" t="s">
        <v>538</v>
      </c>
      <c r="B330" s="71" t="s">
        <v>901</v>
      </c>
      <c r="C330" s="71">
        <v>0.1</v>
      </c>
      <c r="D330" s="71">
        <v>0</v>
      </c>
      <c r="E330" s="71">
        <v>0</v>
      </c>
      <c r="F330" s="71">
        <v>0</v>
      </c>
      <c r="G330" s="71">
        <v>0</v>
      </c>
      <c r="H330" s="71">
        <v>0.9</v>
      </c>
      <c r="I330" s="71">
        <v>0</v>
      </c>
      <c r="J330" s="71">
        <v>0</v>
      </c>
      <c r="K330" s="71">
        <v>0</v>
      </c>
      <c r="L330" s="71">
        <v>0</v>
      </c>
      <c r="M330" s="71">
        <v>0</v>
      </c>
      <c r="N330" s="71"/>
      <c r="O330" s="71"/>
      <c r="P330" s="71"/>
      <c r="Q330" s="71"/>
      <c r="R330" s="71"/>
      <c r="S330" s="71"/>
      <c r="T330" s="71"/>
      <c r="U330" s="71"/>
      <c r="V330" s="71"/>
    </row>
    <row r="331" spans="1:22" x14ac:dyDescent="0.25">
      <c r="A331" s="71" t="s">
        <v>539</v>
      </c>
      <c r="B331" s="71" t="s">
        <v>902</v>
      </c>
      <c r="C331" s="71">
        <v>0.1</v>
      </c>
      <c r="D331" s="71">
        <v>0</v>
      </c>
      <c r="E331" s="71">
        <v>0</v>
      </c>
      <c r="F331" s="71">
        <v>0</v>
      </c>
      <c r="G331" s="71">
        <v>0</v>
      </c>
      <c r="H331" s="71">
        <v>0.9</v>
      </c>
      <c r="I331" s="71">
        <v>0</v>
      </c>
      <c r="J331" s="71">
        <v>0</v>
      </c>
      <c r="K331" s="71">
        <v>0</v>
      </c>
      <c r="L331" s="71">
        <v>0</v>
      </c>
      <c r="M331" s="71">
        <v>0</v>
      </c>
      <c r="N331" s="71"/>
      <c r="O331" s="71"/>
      <c r="P331" s="71"/>
      <c r="Q331" s="71"/>
      <c r="R331" s="71"/>
      <c r="S331" s="71"/>
      <c r="T331" s="71"/>
      <c r="U331" s="71"/>
      <c r="V331" s="71"/>
    </row>
    <row r="332" spans="1:22" x14ac:dyDescent="0.25">
      <c r="A332" s="71" t="s">
        <v>298</v>
      </c>
      <c r="B332" s="71" t="s">
        <v>903</v>
      </c>
      <c r="C332" s="71">
        <v>0.1</v>
      </c>
      <c r="D332" s="71">
        <v>0</v>
      </c>
      <c r="E332" s="71">
        <v>19.805399999999999</v>
      </c>
      <c r="F332" s="71">
        <v>1.9804999999999999</v>
      </c>
      <c r="G332" s="71">
        <v>0</v>
      </c>
      <c r="H332" s="71">
        <v>0.9</v>
      </c>
      <c r="I332" s="71">
        <v>0</v>
      </c>
      <c r="J332" s="71">
        <v>19.805499999999999</v>
      </c>
      <c r="K332" s="71">
        <v>17.824999999999999</v>
      </c>
      <c r="L332" s="71">
        <v>0</v>
      </c>
      <c r="M332" s="71">
        <v>0</v>
      </c>
      <c r="N332" s="71"/>
      <c r="O332" s="71"/>
      <c r="P332" s="71"/>
      <c r="Q332" s="71"/>
      <c r="R332" s="71"/>
      <c r="S332" s="71"/>
      <c r="T332" s="71"/>
      <c r="U332" s="71"/>
      <c r="V332" s="71"/>
    </row>
    <row r="333" spans="1:22" x14ac:dyDescent="0.25">
      <c r="A333" s="71" t="s">
        <v>299</v>
      </c>
      <c r="B333" s="71" t="s">
        <v>904</v>
      </c>
      <c r="C333" s="71">
        <v>0.1</v>
      </c>
      <c r="D333" s="71">
        <v>0</v>
      </c>
      <c r="E333" s="71">
        <v>0</v>
      </c>
      <c r="F333" s="71">
        <v>0</v>
      </c>
      <c r="G333" s="71">
        <v>0</v>
      </c>
      <c r="H333" s="71">
        <v>0.9</v>
      </c>
      <c r="I333" s="71">
        <v>0</v>
      </c>
      <c r="J333" s="71">
        <v>0</v>
      </c>
      <c r="K333" s="71">
        <v>0</v>
      </c>
      <c r="L333" s="71">
        <v>0</v>
      </c>
      <c r="M333" s="71">
        <v>0</v>
      </c>
      <c r="N333" s="71"/>
      <c r="O333" s="71"/>
      <c r="P333" s="71"/>
      <c r="Q333" s="71"/>
      <c r="R333" s="71"/>
      <c r="S333" s="71"/>
      <c r="T333" s="71"/>
      <c r="U333" s="71"/>
      <c r="V333" s="71"/>
    </row>
    <row r="334" spans="1:22" x14ac:dyDescent="0.25">
      <c r="A334" s="71" t="s">
        <v>540</v>
      </c>
      <c r="B334" s="71" t="s">
        <v>905</v>
      </c>
      <c r="C334" s="71">
        <v>0.1</v>
      </c>
      <c r="D334" s="71">
        <v>0</v>
      </c>
      <c r="E334" s="71">
        <v>0</v>
      </c>
      <c r="F334" s="71">
        <v>0</v>
      </c>
      <c r="G334" s="71">
        <v>0</v>
      </c>
      <c r="H334" s="71">
        <v>0.9</v>
      </c>
      <c r="I334" s="71">
        <v>0</v>
      </c>
      <c r="J334" s="71">
        <v>0</v>
      </c>
      <c r="K334" s="71">
        <v>0</v>
      </c>
      <c r="L334" s="71">
        <v>0</v>
      </c>
      <c r="M334" s="71">
        <v>0</v>
      </c>
      <c r="N334" s="71"/>
      <c r="O334" s="71"/>
      <c r="P334" s="71"/>
      <c r="Q334" s="71"/>
      <c r="R334" s="71"/>
      <c r="S334" s="71"/>
      <c r="T334" s="71"/>
      <c r="U334" s="71"/>
      <c r="V334" s="71"/>
    </row>
    <row r="335" spans="1:22" x14ac:dyDescent="0.25">
      <c r="A335" s="71" t="s">
        <v>541</v>
      </c>
      <c r="B335" s="71" t="s">
        <v>906</v>
      </c>
      <c r="C335" s="71">
        <v>0.1</v>
      </c>
      <c r="D335" s="71">
        <v>0</v>
      </c>
      <c r="E335" s="71">
        <v>0</v>
      </c>
      <c r="F335" s="71">
        <v>0</v>
      </c>
      <c r="G335" s="71">
        <v>0</v>
      </c>
      <c r="H335" s="71">
        <v>0.9</v>
      </c>
      <c r="I335" s="71">
        <v>0</v>
      </c>
      <c r="J335" s="71">
        <v>0</v>
      </c>
      <c r="K335" s="71">
        <v>0</v>
      </c>
      <c r="L335" s="71">
        <v>0</v>
      </c>
      <c r="M335" s="71">
        <v>0</v>
      </c>
      <c r="N335" s="71"/>
      <c r="O335" s="71"/>
      <c r="P335" s="71"/>
      <c r="Q335" s="71"/>
      <c r="R335" s="71"/>
      <c r="S335" s="71"/>
      <c r="T335" s="71"/>
      <c r="U335" s="71"/>
      <c r="V335" s="71"/>
    </row>
    <row r="336" spans="1:22" x14ac:dyDescent="0.25">
      <c r="A336" s="71" t="s">
        <v>300</v>
      </c>
      <c r="B336" s="71" t="s">
        <v>907</v>
      </c>
      <c r="C336" s="71">
        <v>0.1</v>
      </c>
      <c r="D336" s="71">
        <v>0</v>
      </c>
      <c r="E336" s="71">
        <v>21.811399999999999</v>
      </c>
      <c r="F336" s="71">
        <v>2.1810999999999998</v>
      </c>
      <c r="G336" s="71">
        <v>0</v>
      </c>
      <c r="H336" s="71">
        <v>0.9</v>
      </c>
      <c r="I336" s="71">
        <v>0</v>
      </c>
      <c r="J336" s="71">
        <v>21.811199999999999</v>
      </c>
      <c r="K336" s="71">
        <v>19.630099999999999</v>
      </c>
      <c r="L336" s="71">
        <v>0</v>
      </c>
      <c r="M336" s="71">
        <v>0</v>
      </c>
      <c r="N336" s="71"/>
      <c r="O336" s="71"/>
      <c r="P336" s="71"/>
      <c r="Q336" s="71"/>
      <c r="R336" s="71"/>
      <c r="S336" s="71"/>
      <c r="T336" s="71"/>
      <c r="U336" s="71"/>
      <c r="V336" s="71"/>
    </row>
    <row r="337" spans="1:22" x14ac:dyDescent="0.25">
      <c r="A337" s="71" t="s">
        <v>542</v>
      </c>
      <c r="B337" s="71" t="s">
        <v>908</v>
      </c>
      <c r="C337" s="71">
        <v>0.1</v>
      </c>
      <c r="D337" s="71">
        <v>0</v>
      </c>
      <c r="E337" s="71">
        <v>0</v>
      </c>
      <c r="F337" s="71">
        <v>0</v>
      </c>
      <c r="G337" s="71">
        <v>0</v>
      </c>
      <c r="H337" s="71">
        <v>0.9</v>
      </c>
      <c r="I337" s="71">
        <v>0</v>
      </c>
      <c r="J337" s="71">
        <v>0</v>
      </c>
      <c r="K337" s="71">
        <v>0</v>
      </c>
      <c r="L337" s="71">
        <v>0</v>
      </c>
      <c r="M337" s="71">
        <v>0</v>
      </c>
      <c r="N337" s="71"/>
      <c r="O337" s="71"/>
      <c r="P337" s="71"/>
      <c r="Q337" s="71"/>
      <c r="R337" s="71"/>
      <c r="S337" s="71"/>
      <c r="T337" s="71"/>
      <c r="U337" s="71"/>
      <c r="V337" s="71"/>
    </row>
    <row r="338" spans="1:22" x14ac:dyDescent="0.25">
      <c r="A338" s="71" t="s">
        <v>301</v>
      </c>
      <c r="B338" s="71" t="s">
        <v>909</v>
      </c>
      <c r="C338" s="71">
        <v>0.1</v>
      </c>
      <c r="D338" s="71">
        <v>0</v>
      </c>
      <c r="E338" s="71">
        <v>0</v>
      </c>
      <c r="F338" s="71">
        <v>0</v>
      </c>
      <c r="G338" s="71">
        <v>0</v>
      </c>
      <c r="H338" s="71">
        <v>0.9</v>
      </c>
      <c r="I338" s="71">
        <v>0</v>
      </c>
      <c r="J338" s="71">
        <v>0</v>
      </c>
      <c r="K338" s="71">
        <v>0</v>
      </c>
      <c r="L338" s="71">
        <v>0</v>
      </c>
      <c r="M338" s="71">
        <v>0</v>
      </c>
      <c r="N338" s="71"/>
      <c r="O338" s="71"/>
      <c r="P338" s="71"/>
      <c r="Q338" s="71"/>
      <c r="R338" s="71"/>
      <c r="S338" s="71"/>
      <c r="T338" s="71"/>
      <c r="U338" s="71"/>
      <c r="V338" s="71"/>
    </row>
    <row r="339" spans="1:22" x14ac:dyDescent="0.25">
      <c r="A339" s="71" t="s">
        <v>302</v>
      </c>
      <c r="B339" s="71" t="s">
        <v>910</v>
      </c>
      <c r="C339" s="71">
        <v>0.1</v>
      </c>
      <c r="D339" s="71">
        <v>0</v>
      </c>
      <c r="E339" s="71">
        <v>1.4813000000000001</v>
      </c>
      <c r="F339" s="71">
        <v>0.14810000000000001</v>
      </c>
      <c r="G339" s="71">
        <v>0</v>
      </c>
      <c r="H339" s="71">
        <v>0.9</v>
      </c>
      <c r="I339" s="71">
        <v>0</v>
      </c>
      <c r="J339" s="71">
        <v>1.4814000000000001</v>
      </c>
      <c r="K339" s="71">
        <v>1.3332999999999999</v>
      </c>
      <c r="L339" s="71">
        <v>0</v>
      </c>
      <c r="M339" s="71">
        <v>0</v>
      </c>
      <c r="N339" s="71"/>
      <c r="O339" s="71"/>
      <c r="P339" s="71"/>
      <c r="Q339" s="71"/>
      <c r="R339" s="71"/>
      <c r="S339" s="71"/>
      <c r="T339" s="71"/>
      <c r="U339" s="71"/>
      <c r="V339" s="71"/>
    </row>
    <row r="340" spans="1:22" x14ac:dyDescent="0.25">
      <c r="A340" s="71" t="s">
        <v>303</v>
      </c>
      <c r="B340" s="71" t="s">
        <v>911</v>
      </c>
      <c r="C340" s="71">
        <v>0.1</v>
      </c>
      <c r="D340" s="71">
        <v>0</v>
      </c>
      <c r="E340" s="71">
        <v>0</v>
      </c>
      <c r="F340" s="71">
        <v>0</v>
      </c>
      <c r="G340" s="71">
        <v>0</v>
      </c>
      <c r="H340" s="71">
        <v>0.9</v>
      </c>
      <c r="I340" s="71">
        <v>0</v>
      </c>
      <c r="J340" s="71">
        <v>0</v>
      </c>
      <c r="K340" s="71">
        <v>0</v>
      </c>
      <c r="L340" s="71">
        <v>0</v>
      </c>
      <c r="M340" s="71">
        <v>0</v>
      </c>
      <c r="N340" s="71"/>
      <c r="O340" s="71"/>
      <c r="P340" s="71"/>
      <c r="Q340" s="71"/>
      <c r="R340" s="71"/>
      <c r="S340" s="71"/>
      <c r="T340" s="71"/>
      <c r="U340" s="71"/>
      <c r="V340" s="71"/>
    </row>
    <row r="341" spans="1:22" x14ac:dyDescent="0.25">
      <c r="A341" s="71" t="s">
        <v>304</v>
      </c>
      <c r="B341" s="71" t="s">
        <v>912</v>
      </c>
      <c r="C341" s="71">
        <v>0.1</v>
      </c>
      <c r="D341" s="71">
        <v>0</v>
      </c>
      <c r="E341" s="71">
        <v>27.545000000000002</v>
      </c>
      <c r="F341" s="71">
        <v>2.7545000000000002</v>
      </c>
      <c r="G341" s="71">
        <v>0</v>
      </c>
      <c r="H341" s="71">
        <v>0.9</v>
      </c>
      <c r="I341" s="71">
        <v>0</v>
      </c>
      <c r="J341" s="71">
        <v>27.545100000000001</v>
      </c>
      <c r="K341" s="71">
        <v>24.790600000000001</v>
      </c>
      <c r="L341" s="71">
        <v>0</v>
      </c>
      <c r="M341" s="71">
        <v>0</v>
      </c>
      <c r="N341" s="71"/>
      <c r="O341" s="71"/>
      <c r="P341" s="71"/>
      <c r="Q341" s="71"/>
      <c r="R341" s="71"/>
      <c r="S341" s="71"/>
      <c r="T341" s="71"/>
      <c r="U341" s="71"/>
      <c r="V341" s="71"/>
    </row>
    <row r="342" spans="1:22" x14ac:dyDescent="0.25">
      <c r="A342" s="71" t="s">
        <v>305</v>
      </c>
      <c r="B342" s="71" t="s">
        <v>913</v>
      </c>
      <c r="C342" s="71">
        <v>0.1</v>
      </c>
      <c r="D342" s="71">
        <v>0</v>
      </c>
      <c r="E342" s="71">
        <v>51.150700000000001</v>
      </c>
      <c r="F342" s="71">
        <v>5.1151</v>
      </c>
      <c r="G342" s="71">
        <v>0</v>
      </c>
      <c r="H342" s="71">
        <v>0.9</v>
      </c>
      <c r="I342" s="71">
        <v>0</v>
      </c>
      <c r="J342" s="71">
        <v>51.150700000000001</v>
      </c>
      <c r="K342" s="71">
        <v>46.035600000000002</v>
      </c>
      <c r="L342" s="71">
        <v>0</v>
      </c>
      <c r="M342" s="71">
        <v>0</v>
      </c>
      <c r="N342" s="71"/>
      <c r="O342" s="71"/>
      <c r="P342" s="71"/>
      <c r="Q342" s="71"/>
      <c r="R342" s="71"/>
      <c r="S342" s="71"/>
      <c r="T342" s="71"/>
      <c r="U342" s="71"/>
      <c r="V342" s="71"/>
    </row>
    <row r="343" spans="1:22" x14ac:dyDescent="0.25">
      <c r="A343" s="71" t="s">
        <v>306</v>
      </c>
      <c r="B343" s="71" t="s">
        <v>914</v>
      </c>
      <c r="C343" s="71">
        <v>0.1</v>
      </c>
      <c r="D343" s="71">
        <v>0</v>
      </c>
      <c r="E343" s="71">
        <v>0</v>
      </c>
      <c r="F343" s="71">
        <v>0</v>
      </c>
      <c r="G343" s="71">
        <v>0</v>
      </c>
      <c r="H343" s="71">
        <v>0.9</v>
      </c>
      <c r="I343" s="71">
        <v>0</v>
      </c>
      <c r="J343" s="71">
        <v>0</v>
      </c>
      <c r="K343" s="71">
        <v>0</v>
      </c>
      <c r="L343" s="71">
        <v>0</v>
      </c>
      <c r="M343" s="71">
        <v>0</v>
      </c>
      <c r="N343" s="71"/>
      <c r="O343" s="71"/>
      <c r="P343" s="71"/>
      <c r="Q343" s="71"/>
      <c r="R343" s="71"/>
      <c r="S343" s="71"/>
      <c r="T343" s="71"/>
      <c r="U343" s="71"/>
      <c r="V343" s="71"/>
    </row>
    <row r="344" spans="1:22" x14ac:dyDescent="0.25">
      <c r="A344" s="71" t="s">
        <v>307</v>
      </c>
      <c r="B344" s="71" t="s">
        <v>915</v>
      </c>
      <c r="C344" s="71">
        <v>0.1</v>
      </c>
      <c r="D344" s="71">
        <v>0</v>
      </c>
      <c r="E344" s="71">
        <v>0</v>
      </c>
      <c r="F344" s="71">
        <v>0</v>
      </c>
      <c r="G344" s="71">
        <v>0</v>
      </c>
      <c r="H344" s="71">
        <v>0.9</v>
      </c>
      <c r="I344" s="71">
        <v>0</v>
      </c>
      <c r="J344" s="71">
        <v>0</v>
      </c>
      <c r="K344" s="71">
        <v>0</v>
      </c>
      <c r="L344" s="71">
        <v>0</v>
      </c>
      <c r="M344" s="71">
        <v>0</v>
      </c>
      <c r="N344" s="71"/>
      <c r="O344" s="71"/>
      <c r="P344" s="71"/>
      <c r="Q344" s="71"/>
      <c r="R344" s="71"/>
      <c r="S344" s="71"/>
      <c r="T344" s="71"/>
      <c r="U344" s="71"/>
      <c r="V344" s="71"/>
    </row>
    <row r="345" spans="1:22" x14ac:dyDescent="0.25">
      <c r="A345" s="71" t="s">
        <v>308</v>
      </c>
      <c r="B345" s="71" t="s">
        <v>916</v>
      </c>
      <c r="C345" s="71">
        <v>0.1</v>
      </c>
      <c r="D345" s="71">
        <v>0</v>
      </c>
      <c r="E345" s="71">
        <v>26.362100000000002</v>
      </c>
      <c r="F345" s="71">
        <v>2.6362000000000001</v>
      </c>
      <c r="G345" s="71">
        <v>0</v>
      </c>
      <c r="H345" s="71">
        <v>0.9</v>
      </c>
      <c r="I345" s="71">
        <v>0</v>
      </c>
      <c r="J345" s="71">
        <v>26.362200000000001</v>
      </c>
      <c r="K345" s="71">
        <v>23.725999999999999</v>
      </c>
      <c r="L345" s="71">
        <v>0</v>
      </c>
      <c r="M345" s="71">
        <v>0</v>
      </c>
      <c r="N345" s="71"/>
      <c r="O345" s="71"/>
      <c r="P345" s="71"/>
      <c r="Q345" s="71"/>
      <c r="R345" s="71"/>
      <c r="S345" s="71"/>
      <c r="T345" s="71"/>
      <c r="U345" s="71"/>
      <c r="V345" s="71"/>
    </row>
    <row r="346" spans="1:22" x14ac:dyDescent="0.25">
      <c r="A346" s="71" t="s">
        <v>309</v>
      </c>
      <c r="B346" s="71" t="s">
        <v>917</v>
      </c>
      <c r="C346" s="71">
        <v>0.1</v>
      </c>
      <c r="D346" s="71">
        <v>0</v>
      </c>
      <c r="E346" s="71">
        <v>0</v>
      </c>
      <c r="F346" s="71">
        <v>0</v>
      </c>
      <c r="G346" s="71">
        <v>0</v>
      </c>
      <c r="H346" s="71">
        <v>0.9</v>
      </c>
      <c r="I346" s="71">
        <v>0</v>
      </c>
      <c r="J346" s="71">
        <v>0</v>
      </c>
      <c r="K346" s="71">
        <v>0</v>
      </c>
      <c r="L346" s="71">
        <v>0</v>
      </c>
      <c r="M346" s="71">
        <v>0</v>
      </c>
      <c r="N346" s="71"/>
      <c r="O346" s="71"/>
      <c r="P346" s="71"/>
      <c r="Q346" s="71"/>
      <c r="R346" s="71"/>
      <c r="S346" s="71"/>
      <c r="T346" s="71"/>
      <c r="U346" s="71"/>
      <c r="V346" s="71"/>
    </row>
    <row r="347" spans="1:22" x14ac:dyDescent="0.25">
      <c r="A347" s="71" t="s">
        <v>310</v>
      </c>
      <c r="B347" s="71" t="s">
        <v>918</v>
      </c>
      <c r="C347" s="71">
        <v>0.1</v>
      </c>
      <c r="D347" s="71">
        <v>0</v>
      </c>
      <c r="E347" s="71">
        <v>5.7000000000000002E-3</v>
      </c>
      <c r="F347" s="71">
        <v>5.9999999999999995E-4</v>
      </c>
      <c r="G347" s="71">
        <v>0</v>
      </c>
      <c r="H347" s="71">
        <v>0.9</v>
      </c>
      <c r="I347" s="71">
        <v>0</v>
      </c>
      <c r="J347" s="71">
        <v>5.7000000000000002E-3</v>
      </c>
      <c r="K347" s="71">
        <v>5.1000000000000004E-3</v>
      </c>
      <c r="L347" s="71">
        <v>0</v>
      </c>
      <c r="M347" s="71">
        <v>0</v>
      </c>
      <c r="N347" s="71"/>
      <c r="O347" s="71"/>
      <c r="P347" s="71"/>
      <c r="Q347" s="71"/>
      <c r="R347" s="71"/>
      <c r="S347" s="71"/>
      <c r="T347" s="71"/>
      <c r="U347" s="71"/>
      <c r="V347" s="71"/>
    </row>
    <row r="348" spans="1:22" x14ac:dyDescent="0.25">
      <c r="A348" s="71" t="s">
        <v>311</v>
      </c>
      <c r="B348" s="71" t="s">
        <v>919</v>
      </c>
      <c r="C348" s="71">
        <v>0.1</v>
      </c>
      <c r="D348" s="71">
        <v>0</v>
      </c>
      <c r="E348" s="71">
        <v>36.818399999999997</v>
      </c>
      <c r="F348" s="71">
        <v>3.6818</v>
      </c>
      <c r="G348" s="71">
        <v>0</v>
      </c>
      <c r="H348" s="71">
        <v>0.9</v>
      </c>
      <c r="I348" s="71">
        <v>0</v>
      </c>
      <c r="J348" s="71">
        <v>36.8185</v>
      </c>
      <c r="K348" s="71">
        <v>33.136600000000001</v>
      </c>
      <c r="L348" s="71">
        <v>0</v>
      </c>
      <c r="M348" s="71">
        <v>0</v>
      </c>
      <c r="N348" s="71"/>
      <c r="O348" s="71"/>
      <c r="P348" s="71"/>
      <c r="Q348" s="71"/>
      <c r="R348" s="71"/>
      <c r="S348" s="71"/>
      <c r="T348" s="71"/>
      <c r="U348" s="71"/>
      <c r="V348" s="71"/>
    </row>
    <row r="349" spans="1:22" x14ac:dyDescent="0.25">
      <c r="A349" s="71" t="s">
        <v>312</v>
      </c>
      <c r="B349" s="71" t="s">
        <v>920</v>
      </c>
      <c r="C349" s="71">
        <v>0.1</v>
      </c>
      <c r="D349" s="71">
        <v>0</v>
      </c>
      <c r="E349" s="71">
        <v>31.123899999999999</v>
      </c>
      <c r="F349" s="71">
        <v>3.1124000000000001</v>
      </c>
      <c r="G349" s="71">
        <v>0</v>
      </c>
      <c r="H349" s="71">
        <v>0.9</v>
      </c>
      <c r="I349" s="71">
        <v>0</v>
      </c>
      <c r="J349" s="71">
        <v>31.123899999999999</v>
      </c>
      <c r="K349" s="71">
        <v>28.011500000000002</v>
      </c>
      <c r="L349" s="71">
        <v>0</v>
      </c>
      <c r="M349" s="71">
        <v>0</v>
      </c>
      <c r="N349" s="71"/>
      <c r="O349" s="71"/>
      <c r="P349" s="71"/>
      <c r="Q349" s="71"/>
      <c r="R349" s="71"/>
      <c r="S349" s="71"/>
      <c r="T349" s="71"/>
      <c r="U349" s="71"/>
      <c r="V349" s="71"/>
    </row>
    <row r="350" spans="1:22" x14ac:dyDescent="0.25">
      <c r="A350" s="71" t="s">
        <v>543</v>
      </c>
      <c r="B350" s="71" t="s">
        <v>921</v>
      </c>
      <c r="C350" s="71">
        <v>0.1</v>
      </c>
      <c r="D350" s="71">
        <v>0</v>
      </c>
      <c r="E350" s="71">
        <v>0</v>
      </c>
      <c r="F350" s="71">
        <v>0</v>
      </c>
      <c r="G350" s="71">
        <v>0</v>
      </c>
      <c r="H350" s="71">
        <v>0.9</v>
      </c>
      <c r="I350" s="71">
        <v>0</v>
      </c>
      <c r="J350" s="71">
        <v>0</v>
      </c>
      <c r="K350" s="71">
        <v>0</v>
      </c>
      <c r="L350" s="71">
        <v>0</v>
      </c>
      <c r="M350" s="71">
        <v>0</v>
      </c>
      <c r="N350" s="71"/>
      <c r="O350" s="71"/>
      <c r="P350" s="71"/>
      <c r="Q350" s="71"/>
      <c r="R350" s="71"/>
      <c r="S350" s="71"/>
      <c r="T350" s="71"/>
      <c r="U350" s="71"/>
      <c r="V350" s="71"/>
    </row>
    <row r="351" spans="1:22" x14ac:dyDescent="0.25">
      <c r="A351" s="71" t="s">
        <v>313</v>
      </c>
      <c r="B351" s="71" t="s">
        <v>922</v>
      </c>
      <c r="C351" s="71">
        <v>0.1</v>
      </c>
      <c r="D351" s="71">
        <v>0</v>
      </c>
      <c r="E351" s="71">
        <v>50.346800000000002</v>
      </c>
      <c r="F351" s="71">
        <v>5.0347</v>
      </c>
      <c r="G351" s="71">
        <v>0</v>
      </c>
      <c r="H351" s="71">
        <v>0.9</v>
      </c>
      <c r="I351" s="71">
        <v>0</v>
      </c>
      <c r="J351" s="71">
        <v>50.346899999999998</v>
      </c>
      <c r="K351" s="71">
        <v>45.312199999999997</v>
      </c>
      <c r="L351" s="71">
        <v>0</v>
      </c>
      <c r="M351" s="71">
        <v>0</v>
      </c>
      <c r="N351" s="71"/>
      <c r="O351" s="71"/>
      <c r="P351" s="71"/>
      <c r="Q351" s="71"/>
      <c r="R351" s="71"/>
      <c r="S351" s="71"/>
      <c r="T351" s="71"/>
      <c r="U351" s="71"/>
      <c r="V351" s="71"/>
    </row>
    <row r="352" spans="1:22" x14ac:dyDescent="0.25">
      <c r="A352" s="71" t="s">
        <v>314</v>
      </c>
      <c r="B352" s="71" t="s">
        <v>1187</v>
      </c>
      <c r="C352" s="71">
        <v>0.1</v>
      </c>
      <c r="D352" s="71">
        <v>0</v>
      </c>
      <c r="E352" s="71">
        <v>191.15289999999999</v>
      </c>
      <c r="F352" s="71">
        <v>19.115300000000001</v>
      </c>
      <c r="G352" s="71">
        <v>0</v>
      </c>
      <c r="H352" s="71">
        <v>0.9</v>
      </c>
      <c r="I352" s="71">
        <v>0</v>
      </c>
      <c r="J352" s="71">
        <v>191.15270000000001</v>
      </c>
      <c r="K352" s="71">
        <v>172.03739999999999</v>
      </c>
      <c r="L352" s="71">
        <v>0</v>
      </c>
      <c r="M352" s="71">
        <v>0</v>
      </c>
      <c r="N352" s="71"/>
      <c r="O352" s="71"/>
      <c r="P352" s="71"/>
      <c r="Q352" s="71"/>
      <c r="R352" s="71"/>
      <c r="S352" s="71"/>
      <c r="T352" s="71"/>
      <c r="U352" s="71"/>
      <c r="V352" s="71"/>
    </row>
    <row r="353" spans="1:22" x14ac:dyDescent="0.25">
      <c r="A353" s="71" t="s">
        <v>315</v>
      </c>
      <c r="B353" s="71" t="s">
        <v>924</v>
      </c>
      <c r="C353" s="71">
        <v>0.1</v>
      </c>
      <c r="D353" s="71">
        <v>0</v>
      </c>
      <c r="E353" s="71">
        <v>0</v>
      </c>
      <c r="F353" s="71">
        <v>0</v>
      </c>
      <c r="G353" s="71">
        <v>0</v>
      </c>
      <c r="H353" s="71">
        <v>0.9</v>
      </c>
      <c r="I353" s="71">
        <v>0</v>
      </c>
      <c r="J353" s="71">
        <v>0</v>
      </c>
      <c r="K353" s="71">
        <v>0</v>
      </c>
      <c r="L353" s="71">
        <v>0</v>
      </c>
      <c r="M353" s="71">
        <v>0</v>
      </c>
      <c r="N353" s="71"/>
      <c r="O353" s="71"/>
      <c r="P353" s="71"/>
      <c r="Q353" s="71"/>
      <c r="R353" s="71"/>
      <c r="S353" s="71"/>
      <c r="T353" s="71"/>
      <c r="U353" s="71"/>
      <c r="V353" s="71"/>
    </row>
    <row r="354" spans="1:22" x14ac:dyDescent="0.25">
      <c r="A354" s="71" t="s">
        <v>316</v>
      </c>
      <c r="B354" s="71" t="s">
        <v>925</v>
      </c>
      <c r="C354" s="71">
        <v>0.1</v>
      </c>
      <c r="D354" s="71">
        <v>0</v>
      </c>
      <c r="E354" s="71">
        <v>0</v>
      </c>
      <c r="F354" s="71">
        <v>0</v>
      </c>
      <c r="G354" s="71">
        <v>0</v>
      </c>
      <c r="H354" s="71">
        <v>0.9</v>
      </c>
      <c r="I354" s="71">
        <v>0</v>
      </c>
      <c r="J354" s="71">
        <v>0</v>
      </c>
      <c r="K354" s="71">
        <v>0</v>
      </c>
      <c r="L354" s="71">
        <v>0</v>
      </c>
      <c r="M354" s="71">
        <v>0</v>
      </c>
      <c r="N354" s="71"/>
      <c r="O354" s="71"/>
      <c r="P354" s="71"/>
      <c r="Q354" s="71"/>
      <c r="R354" s="71"/>
      <c r="S354" s="71"/>
      <c r="T354" s="71"/>
      <c r="U354" s="71"/>
      <c r="V354" s="71"/>
    </row>
    <row r="355" spans="1:22" x14ac:dyDescent="0.25">
      <c r="A355" s="71" t="s">
        <v>317</v>
      </c>
      <c r="B355" s="71" t="s">
        <v>926</v>
      </c>
      <c r="C355" s="71">
        <v>0.1</v>
      </c>
      <c r="D355" s="71">
        <v>0</v>
      </c>
      <c r="E355" s="71">
        <v>0</v>
      </c>
      <c r="F355" s="71">
        <v>0</v>
      </c>
      <c r="G355" s="71">
        <v>0</v>
      </c>
      <c r="H355" s="71">
        <v>0.9</v>
      </c>
      <c r="I355" s="71">
        <v>0</v>
      </c>
      <c r="J355" s="71">
        <v>0</v>
      </c>
      <c r="K355" s="71">
        <v>0</v>
      </c>
      <c r="L355" s="71">
        <v>0</v>
      </c>
      <c r="M355" s="71">
        <v>0</v>
      </c>
      <c r="N355" s="71"/>
      <c r="O355" s="71"/>
      <c r="P355" s="71"/>
      <c r="Q355" s="71"/>
      <c r="R355" s="71"/>
      <c r="S355" s="71"/>
      <c r="T355" s="71"/>
      <c r="U355" s="71"/>
      <c r="V355" s="71"/>
    </row>
    <row r="356" spans="1:22" x14ac:dyDescent="0.25">
      <c r="A356" s="71" t="s">
        <v>318</v>
      </c>
      <c r="B356" s="71" t="s">
        <v>927</v>
      </c>
      <c r="C356" s="71">
        <v>0.1</v>
      </c>
      <c r="D356" s="71">
        <v>0</v>
      </c>
      <c r="E356" s="71">
        <v>0</v>
      </c>
      <c r="F356" s="71">
        <v>0</v>
      </c>
      <c r="G356" s="71">
        <v>0</v>
      </c>
      <c r="H356" s="71">
        <v>0.9</v>
      </c>
      <c r="I356" s="71">
        <v>0</v>
      </c>
      <c r="J356" s="71">
        <v>0</v>
      </c>
      <c r="K356" s="71">
        <v>0</v>
      </c>
      <c r="L356" s="71">
        <v>0</v>
      </c>
      <c r="M356" s="71">
        <v>0</v>
      </c>
      <c r="N356" s="71"/>
      <c r="O356" s="71"/>
      <c r="P356" s="71"/>
      <c r="Q356" s="71"/>
      <c r="R356" s="71"/>
      <c r="S356" s="71"/>
      <c r="T356" s="71"/>
      <c r="U356" s="71"/>
      <c r="V356" s="71"/>
    </row>
    <row r="357" spans="1:22" x14ac:dyDescent="0.25">
      <c r="A357" s="71" t="s">
        <v>319</v>
      </c>
      <c r="B357" s="71" t="s">
        <v>928</v>
      </c>
      <c r="C357" s="71">
        <v>0.1</v>
      </c>
      <c r="D357" s="71">
        <v>0</v>
      </c>
      <c r="E357" s="71">
        <v>0</v>
      </c>
      <c r="F357" s="71">
        <v>0</v>
      </c>
      <c r="G357" s="71">
        <v>0</v>
      </c>
      <c r="H357" s="71">
        <v>0.9</v>
      </c>
      <c r="I357" s="71">
        <v>0</v>
      </c>
      <c r="J357" s="71">
        <v>0</v>
      </c>
      <c r="K357" s="71">
        <v>0</v>
      </c>
      <c r="L357" s="71">
        <v>0</v>
      </c>
      <c r="M357" s="71">
        <v>0</v>
      </c>
      <c r="N357" s="71"/>
      <c r="O357" s="71"/>
      <c r="P357" s="71"/>
      <c r="Q357" s="71"/>
      <c r="R357" s="71"/>
      <c r="S357" s="71"/>
      <c r="T357" s="71"/>
      <c r="U357" s="71"/>
      <c r="V357" s="71"/>
    </row>
    <row r="358" spans="1:22" x14ac:dyDescent="0.25">
      <c r="A358" s="71" t="s">
        <v>320</v>
      </c>
      <c r="B358" s="71" t="s">
        <v>929</v>
      </c>
      <c r="C358" s="71">
        <v>0.1</v>
      </c>
      <c r="D358" s="71">
        <v>0</v>
      </c>
      <c r="E358" s="71">
        <v>8.7207000000000008</v>
      </c>
      <c r="F358" s="71">
        <v>0.87209999999999999</v>
      </c>
      <c r="G358" s="71">
        <v>0</v>
      </c>
      <c r="H358" s="71">
        <v>0.9</v>
      </c>
      <c r="I358" s="71">
        <v>0</v>
      </c>
      <c r="J358" s="71">
        <v>8.7205999999999992</v>
      </c>
      <c r="K358" s="71">
        <v>7.8484999999999996</v>
      </c>
      <c r="L358" s="71">
        <v>0</v>
      </c>
      <c r="M358" s="71">
        <v>0</v>
      </c>
      <c r="N358" s="71"/>
      <c r="O358" s="71"/>
      <c r="P358" s="71"/>
      <c r="Q358" s="71"/>
      <c r="R358" s="71"/>
      <c r="S358" s="71"/>
      <c r="T358" s="71"/>
      <c r="U358" s="71"/>
      <c r="V358" s="71"/>
    </row>
    <row r="359" spans="1:22" x14ac:dyDescent="0.25">
      <c r="A359" s="71" t="s">
        <v>321</v>
      </c>
      <c r="B359" s="71" t="s">
        <v>930</v>
      </c>
      <c r="C359" s="71">
        <v>0.1</v>
      </c>
      <c r="D359" s="71">
        <v>0</v>
      </c>
      <c r="E359" s="71">
        <v>0</v>
      </c>
      <c r="F359" s="71">
        <v>0</v>
      </c>
      <c r="G359" s="71">
        <v>0</v>
      </c>
      <c r="H359" s="71">
        <v>0.9</v>
      </c>
      <c r="I359" s="71">
        <v>0</v>
      </c>
      <c r="J359" s="71">
        <v>0</v>
      </c>
      <c r="K359" s="71">
        <v>0</v>
      </c>
      <c r="L359" s="71">
        <v>0</v>
      </c>
      <c r="M359" s="71">
        <v>0</v>
      </c>
      <c r="N359" s="71"/>
      <c r="O359" s="71"/>
      <c r="P359" s="71"/>
      <c r="Q359" s="71"/>
      <c r="R359" s="71"/>
      <c r="S359" s="71"/>
      <c r="T359" s="71"/>
      <c r="U359" s="71"/>
      <c r="V359" s="71"/>
    </row>
    <row r="360" spans="1:22" x14ac:dyDescent="0.25">
      <c r="A360" s="71" t="s">
        <v>322</v>
      </c>
      <c r="B360" s="71" t="s">
        <v>931</v>
      </c>
      <c r="C360" s="71">
        <v>0.1</v>
      </c>
      <c r="D360" s="71">
        <v>0</v>
      </c>
      <c r="E360" s="71">
        <v>0</v>
      </c>
      <c r="F360" s="71">
        <v>0</v>
      </c>
      <c r="G360" s="71">
        <v>0</v>
      </c>
      <c r="H360" s="71">
        <v>0.9</v>
      </c>
      <c r="I360" s="71">
        <v>0</v>
      </c>
      <c r="J360" s="71">
        <v>0</v>
      </c>
      <c r="K360" s="71">
        <v>0</v>
      </c>
      <c r="L360" s="71">
        <v>0</v>
      </c>
      <c r="M360" s="71">
        <v>0</v>
      </c>
      <c r="N360" s="71"/>
      <c r="O360" s="71"/>
      <c r="P360" s="71"/>
      <c r="Q360" s="71"/>
      <c r="R360" s="71"/>
      <c r="S360" s="71"/>
      <c r="T360" s="71"/>
      <c r="U360" s="71"/>
      <c r="V360" s="71"/>
    </row>
    <row r="361" spans="1:22" x14ac:dyDescent="0.25">
      <c r="A361" s="71" t="s">
        <v>323</v>
      </c>
      <c r="B361" s="71" t="s">
        <v>932</v>
      </c>
      <c r="C361" s="71">
        <v>0.1</v>
      </c>
      <c r="D361" s="71">
        <v>0</v>
      </c>
      <c r="E361" s="71">
        <v>21.628799999999998</v>
      </c>
      <c r="F361" s="71">
        <v>2.1629</v>
      </c>
      <c r="G361" s="71">
        <v>0</v>
      </c>
      <c r="H361" s="71">
        <v>0.9</v>
      </c>
      <c r="I361" s="71">
        <v>0</v>
      </c>
      <c r="J361" s="71">
        <v>21.628799999999998</v>
      </c>
      <c r="K361" s="71">
        <v>19.465900000000001</v>
      </c>
      <c r="L361" s="71">
        <v>0</v>
      </c>
      <c r="M361" s="71">
        <v>0</v>
      </c>
      <c r="N361" s="71"/>
      <c r="O361" s="71"/>
      <c r="P361" s="71"/>
      <c r="Q361" s="71"/>
      <c r="R361" s="71"/>
      <c r="S361" s="71"/>
      <c r="T361" s="71"/>
      <c r="U361" s="71"/>
      <c r="V361" s="71"/>
    </row>
    <row r="362" spans="1:22" x14ac:dyDescent="0.25">
      <c r="A362" s="71" t="s">
        <v>324</v>
      </c>
      <c r="B362" s="71" t="s">
        <v>933</v>
      </c>
      <c r="C362" s="71">
        <v>0.1</v>
      </c>
      <c r="D362" s="71">
        <v>0</v>
      </c>
      <c r="E362" s="71">
        <v>6.6585000000000001</v>
      </c>
      <c r="F362" s="71">
        <v>0.66579999999999995</v>
      </c>
      <c r="G362" s="71">
        <v>0</v>
      </c>
      <c r="H362" s="71">
        <v>0.9</v>
      </c>
      <c r="I362" s="71">
        <v>0</v>
      </c>
      <c r="J362" s="71">
        <v>6.6584000000000003</v>
      </c>
      <c r="K362" s="71">
        <v>5.9926000000000004</v>
      </c>
      <c r="L362" s="71">
        <v>0</v>
      </c>
      <c r="M362" s="71">
        <v>0</v>
      </c>
      <c r="N362" s="71"/>
      <c r="O362" s="71"/>
      <c r="P362" s="71"/>
      <c r="Q362" s="71"/>
      <c r="R362" s="71"/>
      <c r="S362" s="71"/>
      <c r="T362" s="71"/>
      <c r="U362" s="71"/>
      <c r="V362" s="71"/>
    </row>
    <row r="363" spans="1:22" x14ac:dyDescent="0.25">
      <c r="A363" s="71" t="s">
        <v>325</v>
      </c>
      <c r="B363" s="71" t="s">
        <v>934</v>
      </c>
      <c r="C363" s="71">
        <v>0.1</v>
      </c>
      <c r="D363" s="71">
        <v>0</v>
      </c>
      <c r="E363" s="71">
        <v>14.8301</v>
      </c>
      <c r="F363" s="71">
        <v>1.4830000000000001</v>
      </c>
      <c r="G363" s="71">
        <v>0</v>
      </c>
      <c r="H363" s="71">
        <v>0.9</v>
      </c>
      <c r="I363" s="71">
        <v>0</v>
      </c>
      <c r="J363" s="71">
        <v>14.8302</v>
      </c>
      <c r="K363" s="71">
        <v>13.347200000000001</v>
      </c>
      <c r="L363" s="71">
        <v>0</v>
      </c>
      <c r="M363" s="71">
        <v>0</v>
      </c>
      <c r="N363" s="71"/>
      <c r="O363" s="71"/>
      <c r="P363" s="71"/>
      <c r="Q363" s="71"/>
      <c r="R363" s="71"/>
      <c r="S363" s="71"/>
      <c r="T363" s="71"/>
      <c r="U363" s="71"/>
      <c r="V363" s="71"/>
    </row>
    <row r="364" spans="1:22" x14ac:dyDescent="0.25">
      <c r="A364" s="71" t="s">
        <v>326</v>
      </c>
      <c r="B364" s="71" t="s">
        <v>935</v>
      </c>
      <c r="C364" s="71">
        <v>0.1</v>
      </c>
      <c r="D364" s="71">
        <v>0</v>
      </c>
      <c r="E364" s="71">
        <v>0</v>
      </c>
      <c r="F364" s="71">
        <v>0</v>
      </c>
      <c r="G364" s="71">
        <v>0</v>
      </c>
      <c r="H364" s="71">
        <v>0.9</v>
      </c>
      <c r="I364" s="71">
        <v>0</v>
      </c>
      <c r="J364" s="71">
        <v>0</v>
      </c>
      <c r="K364" s="71">
        <v>0</v>
      </c>
      <c r="L364" s="71">
        <v>0</v>
      </c>
      <c r="M364" s="71">
        <v>0</v>
      </c>
      <c r="N364" s="71"/>
      <c r="O364" s="71"/>
      <c r="P364" s="71"/>
      <c r="Q364" s="71"/>
      <c r="R364" s="71"/>
      <c r="S364" s="71"/>
      <c r="T364" s="71"/>
      <c r="U364" s="71"/>
      <c r="V364" s="71"/>
    </row>
    <row r="365" spans="1:22" x14ac:dyDescent="0.25">
      <c r="A365" s="71" t="s">
        <v>327</v>
      </c>
      <c r="B365" s="71" t="s">
        <v>936</v>
      </c>
      <c r="C365" s="71">
        <v>0.1</v>
      </c>
      <c r="D365" s="71">
        <v>0</v>
      </c>
      <c r="E365" s="71">
        <v>31.918900000000001</v>
      </c>
      <c r="F365" s="71">
        <v>3.1919</v>
      </c>
      <c r="G365" s="71">
        <v>0</v>
      </c>
      <c r="H365" s="71">
        <v>0.9</v>
      </c>
      <c r="I365" s="71">
        <v>0</v>
      </c>
      <c r="J365" s="71">
        <v>31.9191</v>
      </c>
      <c r="K365" s="71">
        <v>28.7272</v>
      </c>
      <c r="L365" s="71">
        <v>0</v>
      </c>
      <c r="M365" s="71">
        <v>0</v>
      </c>
      <c r="N365" s="71"/>
      <c r="O365" s="71"/>
      <c r="P365" s="71"/>
      <c r="Q365" s="71"/>
      <c r="R365" s="71"/>
      <c r="S365" s="71"/>
      <c r="T365" s="71"/>
      <c r="U365" s="71"/>
      <c r="V365" s="71"/>
    </row>
    <row r="366" spans="1:22" x14ac:dyDescent="0.25">
      <c r="A366" s="71" t="s">
        <v>328</v>
      </c>
      <c r="B366" s="71" t="s">
        <v>937</v>
      </c>
      <c r="C366" s="71">
        <v>0.1</v>
      </c>
      <c r="D366" s="71">
        <v>0</v>
      </c>
      <c r="E366" s="71">
        <v>27.847999999999999</v>
      </c>
      <c r="F366" s="71">
        <v>2.7848000000000002</v>
      </c>
      <c r="G366" s="71">
        <v>0</v>
      </c>
      <c r="H366" s="71">
        <v>0.9</v>
      </c>
      <c r="I366" s="71">
        <v>0</v>
      </c>
      <c r="J366" s="71">
        <v>27.847899999999999</v>
      </c>
      <c r="K366" s="71">
        <v>25.063099999999999</v>
      </c>
      <c r="L366" s="71">
        <v>0</v>
      </c>
      <c r="M366" s="71">
        <v>0</v>
      </c>
      <c r="N366" s="71"/>
      <c r="O366" s="71"/>
      <c r="P366" s="71"/>
      <c r="Q366" s="71"/>
      <c r="R366" s="71"/>
      <c r="S366" s="71"/>
      <c r="T366" s="71"/>
      <c r="U366" s="71"/>
      <c r="V366" s="71"/>
    </row>
    <row r="367" spans="1:22" x14ac:dyDescent="0.25">
      <c r="A367" s="71" t="s">
        <v>544</v>
      </c>
      <c r="B367" s="71" t="s">
        <v>938</v>
      </c>
      <c r="C367" s="71">
        <v>0.1</v>
      </c>
      <c r="D367" s="71">
        <v>0</v>
      </c>
      <c r="E367" s="71">
        <v>0</v>
      </c>
      <c r="F367" s="71">
        <v>0</v>
      </c>
      <c r="G367" s="71">
        <v>0</v>
      </c>
      <c r="H367" s="71">
        <v>0.9</v>
      </c>
      <c r="I367" s="71">
        <v>0</v>
      </c>
      <c r="J367" s="71">
        <v>0</v>
      </c>
      <c r="K367" s="71">
        <v>0</v>
      </c>
      <c r="L367" s="71">
        <v>0</v>
      </c>
      <c r="M367" s="71">
        <v>0</v>
      </c>
      <c r="N367" s="71"/>
      <c r="O367" s="71"/>
      <c r="P367" s="71"/>
      <c r="Q367" s="71"/>
      <c r="R367" s="71"/>
      <c r="S367" s="71"/>
      <c r="T367" s="71"/>
      <c r="U367" s="71"/>
      <c r="V367" s="71"/>
    </row>
    <row r="368" spans="1:22" x14ac:dyDescent="0.25">
      <c r="A368" s="71" t="s">
        <v>329</v>
      </c>
      <c r="B368" s="71" t="s">
        <v>939</v>
      </c>
      <c r="C368" s="71">
        <v>0.1</v>
      </c>
      <c r="D368" s="71">
        <v>0</v>
      </c>
      <c r="E368" s="71">
        <v>5.4238999999999997</v>
      </c>
      <c r="F368" s="71">
        <v>0.54239999999999999</v>
      </c>
      <c r="G368" s="71">
        <v>0</v>
      </c>
      <c r="H368" s="71">
        <v>0.9</v>
      </c>
      <c r="I368" s="71">
        <v>0</v>
      </c>
      <c r="J368" s="71">
        <v>5.4238999999999997</v>
      </c>
      <c r="K368" s="71">
        <v>4.8815</v>
      </c>
      <c r="L368" s="71">
        <v>0</v>
      </c>
      <c r="M368" s="71">
        <v>0</v>
      </c>
      <c r="N368" s="71"/>
      <c r="O368" s="71"/>
      <c r="P368" s="71"/>
      <c r="Q368" s="71"/>
      <c r="R368" s="71"/>
      <c r="S368" s="71"/>
      <c r="T368" s="71"/>
      <c r="U368" s="71"/>
      <c r="V368" s="71"/>
    </row>
    <row r="369" spans="1:22" x14ac:dyDescent="0.25">
      <c r="A369" s="71" t="s">
        <v>330</v>
      </c>
      <c r="B369" s="71" t="s">
        <v>940</v>
      </c>
      <c r="C369" s="71">
        <v>0.1</v>
      </c>
      <c r="D369" s="71">
        <v>0</v>
      </c>
      <c r="E369" s="71">
        <v>30.1051</v>
      </c>
      <c r="F369" s="71">
        <v>3.0105</v>
      </c>
      <c r="G369" s="71">
        <v>0</v>
      </c>
      <c r="H369" s="71">
        <v>0.9</v>
      </c>
      <c r="I369" s="71">
        <v>0</v>
      </c>
      <c r="J369" s="71">
        <v>30.1051</v>
      </c>
      <c r="K369" s="71">
        <v>27.0946</v>
      </c>
      <c r="L369" s="71">
        <v>0</v>
      </c>
      <c r="M369" s="71">
        <v>0</v>
      </c>
      <c r="N369" s="71"/>
      <c r="O369" s="71"/>
      <c r="P369" s="71"/>
      <c r="Q369" s="71"/>
      <c r="R369" s="71"/>
      <c r="S369" s="71"/>
      <c r="T369" s="71"/>
      <c r="U369" s="71"/>
      <c r="V369" s="71"/>
    </row>
    <row r="370" spans="1:22" x14ac:dyDescent="0.25">
      <c r="A370" s="71" t="s">
        <v>331</v>
      </c>
      <c r="B370" s="71" t="s">
        <v>941</v>
      </c>
      <c r="C370" s="71">
        <v>0.1</v>
      </c>
      <c r="D370" s="71">
        <v>0</v>
      </c>
      <c r="E370" s="71">
        <v>6.2843999999999998</v>
      </c>
      <c r="F370" s="71">
        <v>0.62839999999999996</v>
      </c>
      <c r="G370" s="71">
        <v>0</v>
      </c>
      <c r="H370" s="71">
        <v>0.9</v>
      </c>
      <c r="I370" s="71">
        <v>0</v>
      </c>
      <c r="J370" s="71">
        <v>6.2843999999999998</v>
      </c>
      <c r="K370" s="71">
        <v>5.6559999999999997</v>
      </c>
      <c r="L370" s="71">
        <v>0</v>
      </c>
      <c r="M370" s="71">
        <v>0</v>
      </c>
      <c r="N370" s="71"/>
      <c r="O370" s="71"/>
      <c r="P370" s="71"/>
      <c r="Q370" s="71"/>
      <c r="R370" s="71"/>
      <c r="S370" s="71"/>
      <c r="T370" s="71"/>
      <c r="U370" s="71"/>
      <c r="V370" s="71"/>
    </row>
    <row r="371" spans="1:22" x14ac:dyDescent="0.25">
      <c r="A371" s="71" t="s">
        <v>332</v>
      </c>
      <c r="B371" s="71" t="s">
        <v>942</v>
      </c>
      <c r="C371" s="71">
        <v>0.1</v>
      </c>
      <c r="D371" s="71">
        <v>0</v>
      </c>
      <c r="E371" s="71">
        <v>2.9445000000000001</v>
      </c>
      <c r="F371" s="71">
        <v>0.2944</v>
      </c>
      <c r="G371" s="71">
        <v>0</v>
      </c>
      <c r="H371" s="71">
        <v>0.9</v>
      </c>
      <c r="I371" s="71">
        <v>0</v>
      </c>
      <c r="J371" s="71">
        <v>2.9445000000000001</v>
      </c>
      <c r="K371" s="71">
        <v>2.65</v>
      </c>
      <c r="L371" s="71">
        <v>0</v>
      </c>
      <c r="M371" s="71">
        <v>0</v>
      </c>
      <c r="N371" s="71"/>
      <c r="O371" s="71"/>
      <c r="P371" s="71"/>
      <c r="Q371" s="71"/>
      <c r="R371" s="71"/>
      <c r="S371" s="71"/>
      <c r="T371" s="71"/>
      <c r="U371" s="71"/>
      <c r="V371" s="71"/>
    </row>
    <row r="372" spans="1:22" x14ac:dyDescent="0.25">
      <c r="A372" s="71" t="s">
        <v>333</v>
      </c>
      <c r="B372" s="71" t="s">
        <v>943</v>
      </c>
      <c r="C372" s="71">
        <v>0.1</v>
      </c>
      <c r="D372" s="71">
        <v>0</v>
      </c>
      <c r="E372" s="71">
        <v>0</v>
      </c>
      <c r="F372" s="71">
        <v>0</v>
      </c>
      <c r="G372" s="71">
        <v>0</v>
      </c>
      <c r="H372" s="71">
        <v>0.9</v>
      </c>
      <c r="I372" s="71">
        <v>0</v>
      </c>
      <c r="J372" s="71">
        <v>0</v>
      </c>
      <c r="K372" s="71">
        <v>0</v>
      </c>
      <c r="L372" s="71">
        <v>0</v>
      </c>
      <c r="M372" s="71">
        <v>0</v>
      </c>
      <c r="N372" s="71"/>
      <c r="O372" s="71"/>
      <c r="P372" s="71"/>
      <c r="Q372" s="71"/>
      <c r="R372" s="71"/>
      <c r="S372" s="71"/>
      <c r="T372" s="71"/>
      <c r="U372" s="71"/>
      <c r="V372" s="71"/>
    </row>
    <row r="373" spans="1:22" x14ac:dyDescent="0.25">
      <c r="A373" s="71" t="s">
        <v>334</v>
      </c>
      <c r="B373" s="71" t="s">
        <v>944</v>
      </c>
      <c r="C373" s="71">
        <v>0.1</v>
      </c>
      <c r="D373" s="71">
        <v>0</v>
      </c>
      <c r="E373" s="71">
        <v>28.334499999999998</v>
      </c>
      <c r="F373" s="71">
        <v>2.8334000000000001</v>
      </c>
      <c r="G373" s="71">
        <v>0</v>
      </c>
      <c r="H373" s="71">
        <v>0.9</v>
      </c>
      <c r="I373" s="71">
        <v>0</v>
      </c>
      <c r="J373" s="71">
        <v>28.334599999999998</v>
      </c>
      <c r="K373" s="71">
        <v>25.501100000000001</v>
      </c>
      <c r="L373" s="71">
        <v>0</v>
      </c>
      <c r="M373" s="71">
        <v>0</v>
      </c>
      <c r="N373" s="71"/>
      <c r="O373" s="71"/>
      <c r="P373" s="71"/>
      <c r="Q373" s="71"/>
      <c r="R373" s="71"/>
      <c r="S373" s="71"/>
      <c r="T373" s="71"/>
      <c r="U373" s="71"/>
      <c r="V373" s="71"/>
    </row>
    <row r="374" spans="1:22" x14ac:dyDescent="0.25">
      <c r="A374" s="71" t="s">
        <v>545</v>
      </c>
      <c r="B374" s="71" t="s">
        <v>945</v>
      </c>
      <c r="C374" s="71">
        <v>0.1</v>
      </c>
      <c r="D374" s="71">
        <v>0</v>
      </c>
      <c r="E374" s="71">
        <v>0</v>
      </c>
      <c r="F374" s="71">
        <v>0</v>
      </c>
      <c r="G374" s="71">
        <v>0</v>
      </c>
      <c r="H374" s="71">
        <v>0.9</v>
      </c>
      <c r="I374" s="71">
        <v>0</v>
      </c>
      <c r="J374" s="71">
        <v>0</v>
      </c>
      <c r="K374" s="71">
        <v>0</v>
      </c>
      <c r="L374" s="71">
        <v>0</v>
      </c>
      <c r="M374" s="71">
        <v>0</v>
      </c>
      <c r="N374" s="71"/>
      <c r="O374" s="71"/>
      <c r="P374" s="71"/>
      <c r="Q374" s="71"/>
      <c r="R374" s="71"/>
      <c r="S374" s="71"/>
      <c r="T374" s="71"/>
      <c r="U374" s="71"/>
      <c r="V374" s="71"/>
    </row>
    <row r="375" spans="1:22" x14ac:dyDescent="0.25">
      <c r="A375" s="71" t="s">
        <v>335</v>
      </c>
      <c r="B375" s="71" t="s">
        <v>946</v>
      </c>
      <c r="C375" s="71">
        <v>0.1</v>
      </c>
      <c r="D375" s="71">
        <v>0</v>
      </c>
      <c r="E375" s="71">
        <v>0</v>
      </c>
      <c r="F375" s="71">
        <v>0</v>
      </c>
      <c r="G375" s="71">
        <v>0</v>
      </c>
      <c r="H375" s="71">
        <v>0.9</v>
      </c>
      <c r="I375" s="71">
        <v>0</v>
      </c>
      <c r="J375" s="71">
        <v>0</v>
      </c>
      <c r="K375" s="71">
        <v>0</v>
      </c>
      <c r="L375" s="71">
        <v>0</v>
      </c>
      <c r="M375" s="71">
        <v>0</v>
      </c>
      <c r="N375" s="71"/>
      <c r="O375" s="71"/>
      <c r="P375" s="71"/>
      <c r="Q375" s="71"/>
      <c r="R375" s="71"/>
      <c r="S375" s="71"/>
      <c r="T375" s="71"/>
      <c r="U375" s="71"/>
      <c r="V375" s="71"/>
    </row>
    <row r="376" spans="1:22" x14ac:dyDescent="0.25">
      <c r="A376" s="71" t="s">
        <v>336</v>
      </c>
      <c r="B376" s="71" t="s">
        <v>947</v>
      </c>
      <c r="C376" s="71">
        <v>0.1</v>
      </c>
      <c r="D376" s="71">
        <v>0</v>
      </c>
      <c r="E376" s="71">
        <v>25.572800000000001</v>
      </c>
      <c r="F376" s="71">
        <v>2.5573000000000001</v>
      </c>
      <c r="G376" s="71">
        <v>0</v>
      </c>
      <c r="H376" s="71">
        <v>0.9</v>
      </c>
      <c r="I376" s="71">
        <v>0</v>
      </c>
      <c r="J376" s="71">
        <v>25.572800000000001</v>
      </c>
      <c r="K376" s="71">
        <v>23.015499999999999</v>
      </c>
      <c r="L376" s="71">
        <v>0</v>
      </c>
      <c r="M376" s="71">
        <v>0</v>
      </c>
      <c r="N376" s="71"/>
      <c r="O376" s="71"/>
      <c r="P376" s="71"/>
      <c r="Q376" s="71"/>
      <c r="R376" s="71"/>
      <c r="S376" s="71"/>
      <c r="T376" s="71"/>
      <c r="U376" s="71"/>
      <c r="V376" s="71"/>
    </row>
    <row r="377" spans="1:22" x14ac:dyDescent="0.25">
      <c r="A377" s="71" t="s">
        <v>337</v>
      </c>
      <c r="B377" s="71" t="s">
        <v>948</v>
      </c>
      <c r="C377" s="71">
        <v>0.1</v>
      </c>
      <c r="D377" s="71">
        <v>0</v>
      </c>
      <c r="E377" s="71">
        <v>0</v>
      </c>
      <c r="F377" s="71">
        <v>0</v>
      </c>
      <c r="G377" s="71">
        <v>0</v>
      </c>
      <c r="H377" s="71">
        <v>0.9</v>
      </c>
      <c r="I377" s="71">
        <v>0</v>
      </c>
      <c r="J377" s="71">
        <v>0</v>
      </c>
      <c r="K377" s="71">
        <v>0</v>
      </c>
      <c r="L377" s="71">
        <v>0</v>
      </c>
      <c r="M377" s="71">
        <v>0</v>
      </c>
      <c r="N377" s="71"/>
      <c r="O377" s="71"/>
      <c r="P377" s="71"/>
      <c r="Q377" s="71"/>
      <c r="R377" s="71"/>
      <c r="S377" s="71"/>
      <c r="T377" s="71"/>
      <c r="U377" s="71"/>
      <c r="V377" s="71"/>
    </row>
    <row r="378" spans="1:22" x14ac:dyDescent="0.25">
      <c r="A378" s="71" t="s">
        <v>338</v>
      </c>
      <c r="B378" s="71" t="s">
        <v>949</v>
      </c>
      <c r="C378" s="71">
        <v>0.1</v>
      </c>
      <c r="D378" s="71">
        <v>0</v>
      </c>
      <c r="E378" s="71">
        <v>19.671500000000002</v>
      </c>
      <c r="F378" s="71">
        <v>1.9672000000000001</v>
      </c>
      <c r="G378" s="71">
        <v>0</v>
      </c>
      <c r="H378" s="71">
        <v>0.9</v>
      </c>
      <c r="I378" s="71">
        <v>0</v>
      </c>
      <c r="J378" s="71">
        <v>19.671399999999998</v>
      </c>
      <c r="K378" s="71">
        <v>17.7043</v>
      </c>
      <c r="L378" s="71">
        <v>0</v>
      </c>
      <c r="M378" s="71">
        <v>0</v>
      </c>
      <c r="N378" s="71"/>
      <c r="O378" s="71"/>
      <c r="P378" s="71"/>
      <c r="Q378" s="71"/>
      <c r="R378" s="71"/>
      <c r="S378" s="71"/>
      <c r="T378" s="71"/>
      <c r="U378" s="71"/>
      <c r="V378" s="71"/>
    </row>
    <row r="379" spans="1:22" x14ac:dyDescent="0.25">
      <c r="A379" s="71" t="s">
        <v>1166</v>
      </c>
      <c r="B379" s="71" t="s">
        <v>1158</v>
      </c>
      <c r="C379" s="71">
        <v>0.1</v>
      </c>
      <c r="D379" s="71">
        <v>0</v>
      </c>
      <c r="E379" s="71">
        <v>0</v>
      </c>
      <c r="F379" s="71">
        <v>0</v>
      </c>
      <c r="G379" s="71">
        <v>0</v>
      </c>
      <c r="H379" s="71">
        <v>0.9</v>
      </c>
      <c r="I379" s="71">
        <v>0</v>
      </c>
      <c r="J379" s="71">
        <v>0</v>
      </c>
      <c r="K379" s="71">
        <v>0</v>
      </c>
      <c r="L379" s="71">
        <v>0</v>
      </c>
      <c r="M379" s="71">
        <v>0</v>
      </c>
      <c r="N379" s="71"/>
      <c r="O379" s="71"/>
      <c r="P379" s="71"/>
      <c r="Q379" s="71"/>
      <c r="R379" s="71"/>
      <c r="S379" s="71"/>
      <c r="T379" s="71"/>
      <c r="U379" s="71"/>
      <c r="V379" s="71"/>
    </row>
    <row r="380" spans="1:22" x14ac:dyDescent="0.25">
      <c r="A380" s="71" t="s">
        <v>339</v>
      </c>
      <c r="B380" s="71" t="s">
        <v>950</v>
      </c>
      <c r="C380" s="71">
        <v>0.1</v>
      </c>
      <c r="D380" s="71">
        <v>0</v>
      </c>
      <c r="E380" s="71">
        <v>45.635199999999998</v>
      </c>
      <c r="F380" s="71">
        <v>4.5635000000000003</v>
      </c>
      <c r="G380" s="71">
        <v>0</v>
      </c>
      <c r="H380" s="71">
        <v>0.9</v>
      </c>
      <c r="I380" s="71">
        <v>0</v>
      </c>
      <c r="J380" s="71">
        <v>45.635300000000001</v>
      </c>
      <c r="K380" s="71">
        <v>41.071800000000003</v>
      </c>
      <c r="L380" s="71">
        <v>0</v>
      </c>
      <c r="M380" s="71">
        <v>0</v>
      </c>
      <c r="N380" s="71"/>
      <c r="O380" s="71"/>
      <c r="P380" s="71"/>
      <c r="Q380" s="71"/>
      <c r="R380" s="71"/>
      <c r="S380" s="71"/>
      <c r="T380" s="71"/>
      <c r="U380" s="71"/>
      <c r="V380" s="71"/>
    </row>
    <row r="381" spans="1:22" x14ac:dyDescent="0.25">
      <c r="A381" s="71" t="s">
        <v>546</v>
      </c>
      <c r="B381" s="71" t="s">
        <v>951</v>
      </c>
      <c r="C381" s="71">
        <v>0.1</v>
      </c>
      <c r="D381" s="71">
        <v>0</v>
      </c>
      <c r="E381" s="71">
        <v>0</v>
      </c>
      <c r="F381" s="71">
        <v>0</v>
      </c>
      <c r="G381" s="71">
        <v>0</v>
      </c>
      <c r="H381" s="71">
        <v>0.9</v>
      </c>
      <c r="I381" s="71">
        <v>0</v>
      </c>
      <c r="J381" s="71">
        <v>0</v>
      </c>
      <c r="K381" s="71">
        <v>0</v>
      </c>
      <c r="L381" s="71">
        <v>0</v>
      </c>
      <c r="M381" s="71">
        <v>0</v>
      </c>
      <c r="N381" s="71"/>
      <c r="O381" s="71"/>
      <c r="P381" s="71"/>
      <c r="Q381" s="71"/>
      <c r="R381" s="71"/>
      <c r="S381" s="71"/>
      <c r="T381" s="71"/>
      <c r="U381" s="71"/>
      <c r="V381" s="71"/>
    </row>
    <row r="382" spans="1:22" x14ac:dyDescent="0.25">
      <c r="A382" s="71" t="s">
        <v>340</v>
      </c>
      <c r="B382" s="71" t="s">
        <v>952</v>
      </c>
      <c r="C382" s="71">
        <v>0.1</v>
      </c>
      <c r="D382" s="71">
        <v>0</v>
      </c>
      <c r="E382" s="71">
        <v>0</v>
      </c>
      <c r="F382" s="71">
        <v>0</v>
      </c>
      <c r="G382" s="71">
        <v>0</v>
      </c>
      <c r="H382" s="71">
        <v>0.9</v>
      </c>
      <c r="I382" s="71">
        <v>0</v>
      </c>
      <c r="J382" s="71">
        <v>0</v>
      </c>
      <c r="K382" s="71">
        <v>0</v>
      </c>
      <c r="L382" s="71">
        <v>0</v>
      </c>
      <c r="M382" s="71">
        <v>0</v>
      </c>
      <c r="N382" s="71"/>
      <c r="O382" s="71"/>
      <c r="P382" s="71"/>
      <c r="Q382" s="71"/>
      <c r="R382" s="71"/>
      <c r="S382" s="71"/>
      <c r="T382" s="71"/>
      <c r="U382" s="71"/>
      <c r="V382" s="71"/>
    </row>
    <row r="383" spans="1:22" x14ac:dyDescent="0.25">
      <c r="A383" s="71" t="s">
        <v>341</v>
      </c>
      <c r="B383" s="71" t="s">
        <v>953</v>
      </c>
      <c r="C383" s="71">
        <v>0.1</v>
      </c>
      <c r="D383" s="71">
        <v>0</v>
      </c>
      <c r="E383" s="71">
        <v>0</v>
      </c>
      <c r="F383" s="71">
        <v>0</v>
      </c>
      <c r="G383" s="71">
        <v>0</v>
      </c>
      <c r="H383" s="71">
        <v>0.9</v>
      </c>
      <c r="I383" s="71">
        <v>0</v>
      </c>
      <c r="J383" s="71">
        <v>0</v>
      </c>
      <c r="K383" s="71">
        <v>0</v>
      </c>
      <c r="L383" s="71">
        <v>0</v>
      </c>
      <c r="M383" s="71">
        <v>0</v>
      </c>
      <c r="N383" s="71"/>
      <c r="O383" s="71"/>
      <c r="P383" s="71"/>
      <c r="Q383" s="71"/>
      <c r="R383" s="71"/>
      <c r="S383" s="71"/>
      <c r="T383" s="71"/>
      <c r="U383" s="71"/>
      <c r="V383" s="71"/>
    </row>
    <row r="384" spans="1:22" x14ac:dyDescent="0.25">
      <c r="A384" s="71" t="s">
        <v>342</v>
      </c>
      <c r="B384" s="71" t="s">
        <v>954</v>
      </c>
      <c r="C384" s="71">
        <v>0.1</v>
      </c>
      <c r="D384" s="71">
        <v>0</v>
      </c>
      <c r="E384" s="71">
        <v>8.7979000000000003</v>
      </c>
      <c r="F384" s="71">
        <v>0.87980000000000003</v>
      </c>
      <c r="G384" s="71">
        <v>0</v>
      </c>
      <c r="H384" s="71">
        <v>0.9</v>
      </c>
      <c r="I384" s="71">
        <v>0</v>
      </c>
      <c r="J384" s="71">
        <v>8.7978000000000005</v>
      </c>
      <c r="K384" s="71">
        <v>7.9180000000000001</v>
      </c>
      <c r="L384" s="71">
        <v>0</v>
      </c>
      <c r="M384" s="71">
        <v>0</v>
      </c>
      <c r="N384" s="71"/>
      <c r="O384" s="71"/>
      <c r="P384" s="71"/>
      <c r="Q384" s="71"/>
      <c r="R384" s="71"/>
      <c r="S384" s="71"/>
      <c r="T384" s="71"/>
      <c r="U384" s="71"/>
      <c r="V384" s="71"/>
    </row>
    <row r="385" spans="1:22" x14ac:dyDescent="0.25">
      <c r="A385" s="71" t="s">
        <v>343</v>
      </c>
      <c r="B385" s="71" t="s">
        <v>955</v>
      </c>
      <c r="C385" s="71">
        <v>0.1</v>
      </c>
      <c r="D385" s="71">
        <v>0</v>
      </c>
      <c r="E385" s="71">
        <v>0</v>
      </c>
      <c r="F385" s="71">
        <v>0</v>
      </c>
      <c r="G385" s="71">
        <v>0</v>
      </c>
      <c r="H385" s="71">
        <v>0.9</v>
      </c>
      <c r="I385" s="71">
        <v>0</v>
      </c>
      <c r="J385" s="71">
        <v>0</v>
      </c>
      <c r="K385" s="71">
        <v>0</v>
      </c>
      <c r="L385" s="71">
        <v>0</v>
      </c>
      <c r="M385" s="71">
        <v>0</v>
      </c>
      <c r="N385" s="71"/>
      <c r="O385" s="71"/>
      <c r="P385" s="71"/>
      <c r="Q385" s="71"/>
      <c r="R385" s="71"/>
      <c r="S385" s="71"/>
      <c r="T385" s="71"/>
      <c r="U385" s="71"/>
      <c r="V385" s="71"/>
    </row>
    <row r="386" spans="1:22" x14ac:dyDescent="0.25">
      <c r="A386" s="71" t="s">
        <v>547</v>
      </c>
      <c r="B386" s="71" t="s">
        <v>956</v>
      </c>
      <c r="C386" s="71">
        <v>0.1</v>
      </c>
      <c r="D386" s="71">
        <v>0</v>
      </c>
      <c r="E386" s="71">
        <v>4.6936</v>
      </c>
      <c r="F386" s="71">
        <v>0.46939999999999998</v>
      </c>
      <c r="G386" s="71">
        <v>0</v>
      </c>
      <c r="H386" s="71">
        <v>0.9</v>
      </c>
      <c r="I386" s="71">
        <v>0</v>
      </c>
      <c r="J386" s="71">
        <v>4.6936</v>
      </c>
      <c r="K386" s="71">
        <v>4.2241999999999997</v>
      </c>
      <c r="L386" s="71">
        <v>0</v>
      </c>
      <c r="M386" s="71">
        <v>0</v>
      </c>
      <c r="N386" s="71"/>
      <c r="O386" s="71"/>
      <c r="P386" s="71"/>
      <c r="Q386" s="71"/>
      <c r="R386" s="71"/>
      <c r="S386" s="71"/>
      <c r="T386" s="71"/>
      <c r="U386" s="71"/>
      <c r="V386" s="71"/>
    </row>
    <row r="387" spans="1:22" x14ac:dyDescent="0.25">
      <c r="A387" s="71" t="s">
        <v>344</v>
      </c>
      <c r="B387" s="71" t="s">
        <v>957</v>
      </c>
      <c r="C387" s="71">
        <v>0.1</v>
      </c>
      <c r="D387" s="71">
        <v>0</v>
      </c>
      <c r="E387" s="71">
        <v>32.678699999999999</v>
      </c>
      <c r="F387" s="71">
        <v>3.2679</v>
      </c>
      <c r="G387" s="71">
        <v>0</v>
      </c>
      <c r="H387" s="71">
        <v>0.9</v>
      </c>
      <c r="I387" s="71">
        <v>0</v>
      </c>
      <c r="J387" s="71">
        <v>32.6785</v>
      </c>
      <c r="K387" s="71">
        <v>29.410599999999999</v>
      </c>
      <c r="L387" s="71">
        <v>0</v>
      </c>
      <c r="M387" s="71">
        <v>0</v>
      </c>
      <c r="N387" s="71"/>
      <c r="O387" s="71"/>
      <c r="P387" s="71"/>
      <c r="Q387" s="71"/>
      <c r="R387" s="71"/>
      <c r="S387" s="71"/>
      <c r="T387" s="71"/>
      <c r="U387" s="71"/>
      <c r="V387" s="71"/>
    </row>
    <row r="388" spans="1:22" x14ac:dyDescent="0.25">
      <c r="A388" s="71" t="s">
        <v>345</v>
      </c>
      <c r="B388" s="71" t="s">
        <v>958</v>
      </c>
      <c r="C388" s="71">
        <v>0.1</v>
      </c>
      <c r="D388" s="71">
        <v>0</v>
      </c>
      <c r="E388" s="71">
        <v>49.167000000000002</v>
      </c>
      <c r="F388" s="71">
        <v>4.9166999999999996</v>
      </c>
      <c r="G388" s="71">
        <v>0</v>
      </c>
      <c r="H388" s="71">
        <v>0.9</v>
      </c>
      <c r="I388" s="71">
        <v>0</v>
      </c>
      <c r="J388" s="71">
        <v>49.166800000000002</v>
      </c>
      <c r="K388" s="71">
        <v>44.250100000000003</v>
      </c>
      <c r="L388" s="71">
        <v>0</v>
      </c>
      <c r="M388" s="71">
        <v>0</v>
      </c>
      <c r="N388" s="71"/>
      <c r="O388" s="71"/>
      <c r="P388" s="71"/>
      <c r="Q388" s="71"/>
      <c r="R388" s="71"/>
      <c r="S388" s="71"/>
      <c r="T388" s="71"/>
      <c r="U388" s="71"/>
      <c r="V388" s="71"/>
    </row>
    <row r="389" spans="1:22" x14ac:dyDescent="0.25">
      <c r="A389" s="71" t="s">
        <v>346</v>
      </c>
      <c r="B389" s="71" t="s">
        <v>959</v>
      </c>
      <c r="C389" s="71">
        <v>0.1</v>
      </c>
      <c r="D389" s="71">
        <v>0</v>
      </c>
      <c r="E389" s="71">
        <v>17.340599999999998</v>
      </c>
      <c r="F389" s="71">
        <v>1.7341</v>
      </c>
      <c r="G389" s="71">
        <v>0</v>
      </c>
      <c r="H389" s="71">
        <v>0.9</v>
      </c>
      <c r="I389" s="71">
        <v>0</v>
      </c>
      <c r="J389" s="71">
        <v>17.340599999999998</v>
      </c>
      <c r="K389" s="71">
        <v>15.6065</v>
      </c>
      <c r="L389" s="71">
        <v>0</v>
      </c>
      <c r="M389" s="71">
        <v>0</v>
      </c>
      <c r="N389" s="71"/>
      <c r="O389" s="71"/>
      <c r="P389" s="71"/>
      <c r="Q389" s="71"/>
      <c r="R389" s="71"/>
      <c r="S389" s="71"/>
      <c r="T389" s="71"/>
      <c r="U389" s="71"/>
      <c r="V389" s="71"/>
    </row>
    <row r="390" spans="1:22" x14ac:dyDescent="0.25">
      <c r="A390" s="71" t="s">
        <v>347</v>
      </c>
      <c r="B390" s="71" t="s">
        <v>960</v>
      </c>
      <c r="C390" s="71">
        <v>0.1</v>
      </c>
      <c r="D390" s="71">
        <v>0</v>
      </c>
      <c r="E390" s="71">
        <v>107.4795</v>
      </c>
      <c r="F390" s="71">
        <v>10.747999999999999</v>
      </c>
      <c r="G390" s="71">
        <v>0</v>
      </c>
      <c r="H390" s="71">
        <v>0.9</v>
      </c>
      <c r="I390" s="71">
        <v>0</v>
      </c>
      <c r="J390" s="71">
        <v>107.4795</v>
      </c>
      <c r="K390" s="71">
        <v>96.7316</v>
      </c>
      <c r="L390" s="71">
        <v>0</v>
      </c>
      <c r="M390" s="71">
        <v>0</v>
      </c>
      <c r="N390" s="71"/>
      <c r="O390" s="71"/>
      <c r="P390" s="71"/>
      <c r="Q390" s="71"/>
      <c r="R390" s="71"/>
      <c r="S390" s="71"/>
      <c r="T390" s="71"/>
      <c r="U390" s="71"/>
      <c r="V390" s="71"/>
    </row>
    <row r="391" spans="1:22" x14ac:dyDescent="0.25">
      <c r="A391" s="71" t="s">
        <v>548</v>
      </c>
      <c r="B391" s="71" t="s">
        <v>961</v>
      </c>
      <c r="C391" s="71">
        <v>0.1</v>
      </c>
      <c r="D391" s="71">
        <v>0</v>
      </c>
      <c r="E391" s="71">
        <v>0</v>
      </c>
      <c r="F391" s="71">
        <v>0</v>
      </c>
      <c r="G391" s="71">
        <v>0</v>
      </c>
      <c r="H391" s="71">
        <v>0.9</v>
      </c>
      <c r="I391" s="71">
        <v>0</v>
      </c>
      <c r="J391" s="71">
        <v>0</v>
      </c>
      <c r="K391" s="71">
        <v>0</v>
      </c>
      <c r="L391" s="71">
        <v>0</v>
      </c>
      <c r="M391" s="71">
        <v>0</v>
      </c>
      <c r="N391" s="71"/>
      <c r="O391" s="71"/>
      <c r="P391" s="71"/>
      <c r="Q391" s="71"/>
      <c r="R391" s="71"/>
      <c r="S391" s="71"/>
      <c r="T391" s="71"/>
      <c r="U391" s="71"/>
      <c r="V391" s="71"/>
    </row>
    <row r="392" spans="1:22" x14ac:dyDescent="0.25">
      <c r="A392" s="71" t="s">
        <v>348</v>
      </c>
      <c r="B392" s="71" t="s">
        <v>962</v>
      </c>
      <c r="C392" s="71">
        <v>0.1</v>
      </c>
      <c r="D392" s="71">
        <v>0</v>
      </c>
      <c r="E392" s="71">
        <v>36.706600000000002</v>
      </c>
      <c r="F392" s="71">
        <v>3.6707000000000001</v>
      </c>
      <c r="G392" s="71">
        <v>0</v>
      </c>
      <c r="H392" s="71">
        <v>0.9</v>
      </c>
      <c r="I392" s="71">
        <v>0</v>
      </c>
      <c r="J392" s="71">
        <v>36.706600000000002</v>
      </c>
      <c r="K392" s="71">
        <v>33.035899999999998</v>
      </c>
      <c r="L392" s="71">
        <v>0</v>
      </c>
      <c r="M392" s="71">
        <v>0</v>
      </c>
      <c r="N392" s="71"/>
      <c r="O392" s="71"/>
      <c r="P392" s="71"/>
      <c r="Q392" s="71"/>
      <c r="R392" s="71"/>
      <c r="S392" s="71"/>
      <c r="T392" s="71"/>
      <c r="U392" s="71"/>
      <c r="V392" s="71"/>
    </row>
    <row r="393" spans="1:22" x14ac:dyDescent="0.25">
      <c r="A393" s="71" t="s">
        <v>349</v>
      </c>
      <c r="B393" s="71" t="s">
        <v>963</v>
      </c>
      <c r="C393" s="71">
        <v>0.1</v>
      </c>
      <c r="D393" s="71">
        <v>0</v>
      </c>
      <c r="E393" s="71">
        <v>0</v>
      </c>
      <c r="F393" s="71">
        <v>0</v>
      </c>
      <c r="G393" s="71">
        <v>0</v>
      </c>
      <c r="H393" s="71">
        <v>0.9</v>
      </c>
      <c r="I393" s="71">
        <v>0</v>
      </c>
      <c r="J393" s="71">
        <v>0</v>
      </c>
      <c r="K393" s="71">
        <v>0</v>
      </c>
      <c r="L393" s="71">
        <v>0</v>
      </c>
      <c r="M393" s="71">
        <v>0</v>
      </c>
      <c r="N393" s="71"/>
      <c r="O393" s="71"/>
      <c r="P393" s="71"/>
      <c r="Q393" s="71"/>
      <c r="R393" s="71"/>
      <c r="S393" s="71"/>
      <c r="T393" s="71"/>
      <c r="U393" s="71"/>
      <c r="V393" s="71"/>
    </row>
    <row r="394" spans="1:22" x14ac:dyDescent="0.25">
      <c r="A394" s="71" t="s">
        <v>549</v>
      </c>
      <c r="B394" s="71" t="s">
        <v>964</v>
      </c>
      <c r="C394" s="71">
        <v>0.1</v>
      </c>
      <c r="D394" s="71">
        <v>0</v>
      </c>
      <c r="E394" s="71">
        <v>0</v>
      </c>
      <c r="F394" s="71">
        <v>0</v>
      </c>
      <c r="G394" s="71">
        <v>0</v>
      </c>
      <c r="H394" s="71">
        <v>0.9</v>
      </c>
      <c r="I394" s="71">
        <v>0</v>
      </c>
      <c r="J394" s="71">
        <v>0</v>
      </c>
      <c r="K394" s="71">
        <v>0</v>
      </c>
      <c r="L394" s="71">
        <v>0</v>
      </c>
      <c r="M394" s="71">
        <v>0</v>
      </c>
      <c r="N394" s="71"/>
      <c r="O394" s="71"/>
      <c r="P394" s="71"/>
      <c r="Q394" s="71"/>
      <c r="R394" s="71"/>
      <c r="S394" s="71"/>
      <c r="T394" s="71"/>
      <c r="U394" s="71"/>
      <c r="V394" s="71"/>
    </row>
    <row r="395" spans="1:22" x14ac:dyDescent="0.25">
      <c r="A395" s="71" t="s">
        <v>350</v>
      </c>
      <c r="B395" s="71" t="s">
        <v>965</v>
      </c>
      <c r="C395" s="71">
        <v>0.1</v>
      </c>
      <c r="D395" s="71">
        <v>0</v>
      </c>
      <c r="E395" s="71">
        <v>4.9283000000000001</v>
      </c>
      <c r="F395" s="71">
        <v>0.49280000000000002</v>
      </c>
      <c r="G395" s="71">
        <v>0</v>
      </c>
      <c r="H395" s="71">
        <v>0.9</v>
      </c>
      <c r="I395" s="71">
        <v>0</v>
      </c>
      <c r="J395" s="71">
        <v>4.9284999999999997</v>
      </c>
      <c r="K395" s="71">
        <v>4.4356</v>
      </c>
      <c r="L395" s="71">
        <v>0</v>
      </c>
      <c r="M395" s="71">
        <v>0</v>
      </c>
      <c r="N395" s="71"/>
      <c r="O395" s="71"/>
      <c r="P395" s="71"/>
      <c r="Q395" s="71"/>
      <c r="R395" s="71"/>
      <c r="S395" s="71"/>
      <c r="T395" s="71"/>
      <c r="U395" s="71"/>
      <c r="V395" s="71"/>
    </row>
    <row r="396" spans="1:22" x14ac:dyDescent="0.25">
      <c r="A396" s="71" t="s">
        <v>351</v>
      </c>
      <c r="B396" s="71" t="s">
        <v>966</v>
      </c>
      <c r="C396" s="71">
        <v>0.1</v>
      </c>
      <c r="D396" s="71">
        <v>0</v>
      </c>
      <c r="E396" s="71">
        <v>10.348000000000001</v>
      </c>
      <c r="F396" s="71">
        <v>1.0347999999999999</v>
      </c>
      <c r="G396" s="71">
        <v>0</v>
      </c>
      <c r="H396" s="71">
        <v>0.9</v>
      </c>
      <c r="I396" s="71">
        <v>0</v>
      </c>
      <c r="J396" s="71">
        <v>10.348100000000001</v>
      </c>
      <c r="K396" s="71">
        <v>9.3132999999999999</v>
      </c>
      <c r="L396" s="71">
        <v>0</v>
      </c>
      <c r="M396" s="71">
        <v>0</v>
      </c>
      <c r="N396" s="71"/>
      <c r="O396" s="71"/>
      <c r="P396" s="71"/>
      <c r="Q396" s="71"/>
      <c r="R396" s="71"/>
      <c r="S396" s="71"/>
      <c r="T396" s="71"/>
      <c r="U396" s="71"/>
      <c r="V396" s="71"/>
    </row>
    <row r="397" spans="1:22" x14ac:dyDescent="0.25">
      <c r="A397" s="71" t="s">
        <v>352</v>
      </c>
      <c r="B397" s="71" t="s">
        <v>967</v>
      </c>
      <c r="C397" s="71">
        <v>0.1</v>
      </c>
      <c r="D397" s="71">
        <v>0</v>
      </c>
      <c r="E397" s="71">
        <v>5.4176000000000002</v>
      </c>
      <c r="F397" s="71">
        <v>0.54179999999999995</v>
      </c>
      <c r="G397" s="71">
        <v>0</v>
      </c>
      <c r="H397" s="71">
        <v>0.9</v>
      </c>
      <c r="I397" s="71">
        <v>0</v>
      </c>
      <c r="J397" s="71">
        <v>5.4176000000000002</v>
      </c>
      <c r="K397" s="71">
        <v>4.8757999999999999</v>
      </c>
      <c r="L397" s="71">
        <v>0</v>
      </c>
      <c r="M397" s="71">
        <v>0</v>
      </c>
      <c r="N397" s="71"/>
      <c r="O397" s="71"/>
      <c r="P397" s="71"/>
      <c r="Q397" s="71"/>
      <c r="R397" s="71"/>
      <c r="S397" s="71"/>
      <c r="T397" s="71"/>
      <c r="U397" s="71"/>
      <c r="V397" s="71"/>
    </row>
    <row r="398" spans="1:22" x14ac:dyDescent="0.25">
      <c r="A398" s="71" t="s">
        <v>353</v>
      </c>
      <c r="B398" s="71" t="s">
        <v>968</v>
      </c>
      <c r="C398" s="71">
        <v>0.1</v>
      </c>
      <c r="D398" s="71">
        <v>0</v>
      </c>
      <c r="E398" s="71">
        <v>88.448999999999998</v>
      </c>
      <c r="F398" s="71">
        <v>8.8449000000000009</v>
      </c>
      <c r="G398" s="71">
        <v>0</v>
      </c>
      <c r="H398" s="71">
        <v>0.9</v>
      </c>
      <c r="I398" s="71">
        <v>0</v>
      </c>
      <c r="J398" s="71">
        <v>88.448800000000006</v>
      </c>
      <c r="K398" s="71">
        <v>79.603899999999996</v>
      </c>
      <c r="L398" s="71">
        <v>0</v>
      </c>
      <c r="M398" s="71">
        <v>0</v>
      </c>
      <c r="N398" s="71"/>
      <c r="O398" s="71"/>
      <c r="P398" s="71"/>
      <c r="Q398" s="71"/>
      <c r="R398" s="71"/>
      <c r="S398" s="71"/>
      <c r="T398" s="71"/>
      <c r="U398" s="71"/>
      <c r="V398" s="71"/>
    </row>
    <row r="399" spans="1:22" x14ac:dyDescent="0.25">
      <c r="A399" s="71" t="s">
        <v>354</v>
      </c>
      <c r="B399" s="71" t="s">
        <v>969</v>
      </c>
      <c r="C399" s="71">
        <v>0.1</v>
      </c>
      <c r="D399" s="71">
        <v>0</v>
      </c>
      <c r="E399" s="71">
        <v>459.93849999999998</v>
      </c>
      <c r="F399" s="71">
        <v>45.9938</v>
      </c>
      <c r="G399" s="71">
        <v>0</v>
      </c>
      <c r="H399" s="71">
        <v>0.9</v>
      </c>
      <c r="I399" s="71">
        <v>0</v>
      </c>
      <c r="J399" s="71">
        <v>459.93889999999999</v>
      </c>
      <c r="K399" s="71">
        <v>413.94499999999999</v>
      </c>
      <c r="L399" s="71">
        <v>0</v>
      </c>
      <c r="M399" s="71">
        <v>0</v>
      </c>
      <c r="N399" s="71"/>
      <c r="O399" s="71"/>
      <c r="P399" s="71"/>
      <c r="Q399" s="71"/>
      <c r="R399" s="71"/>
      <c r="S399" s="71"/>
      <c r="T399" s="71"/>
      <c r="U399" s="71"/>
      <c r="V399" s="71"/>
    </row>
    <row r="400" spans="1:22" x14ac:dyDescent="0.25">
      <c r="A400" s="71" t="s">
        <v>355</v>
      </c>
      <c r="B400" s="71" t="s">
        <v>970</v>
      </c>
      <c r="C400" s="71">
        <v>0.1</v>
      </c>
      <c r="D400" s="71">
        <v>0</v>
      </c>
      <c r="E400" s="71">
        <v>152.93020000000001</v>
      </c>
      <c r="F400" s="71">
        <v>15.292999999999999</v>
      </c>
      <c r="G400" s="71">
        <v>0</v>
      </c>
      <c r="H400" s="71">
        <v>0.9</v>
      </c>
      <c r="I400" s="71">
        <v>0</v>
      </c>
      <c r="J400" s="71">
        <v>152.93010000000001</v>
      </c>
      <c r="K400" s="71">
        <v>137.6371</v>
      </c>
      <c r="L400" s="71">
        <v>0</v>
      </c>
      <c r="M400" s="71">
        <v>0</v>
      </c>
      <c r="N400" s="71"/>
      <c r="O400" s="71"/>
      <c r="P400" s="71"/>
      <c r="Q400" s="71"/>
      <c r="R400" s="71"/>
      <c r="S400" s="71"/>
      <c r="T400" s="71"/>
      <c r="U400" s="71"/>
      <c r="V400" s="71"/>
    </row>
    <row r="401" spans="1:22" x14ac:dyDescent="0.25">
      <c r="A401" s="71" t="s">
        <v>356</v>
      </c>
      <c r="B401" s="71" t="s">
        <v>971</v>
      </c>
      <c r="C401" s="71">
        <v>0.1</v>
      </c>
      <c r="D401" s="71">
        <v>0</v>
      </c>
      <c r="E401" s="71">
        <v>14.157999999999999</v>
      </c>
      <c r="F401" s="71">
        <v>1.4157999999999999</v>
      </c>
      <c r="G401" s="71">
        <v>0</v>
      </c>
      <c r="H401" s="71">
        <v>0.9</v>
      </c>
      <c r="I401" s="71">
        <v>0</v>
      </c>
      <c r="J401" s="71">
        <v>14.1578</v>
      </c>
      <c r="K401" s="71">
        <v>12.742000000000001</v>
      </c>
      <c r="L401" s="71">
        <v>0</v>
      </c>
      <c r="M401" s="71">
        <v>0</v>
      </c>
      <c r="N401" s="71"/>
      <c r="O401" s="71"/>
      <c r="P401" s="71"/>
      <c r="Q401" s="71"/>
      <c r="R401" s="71"/>
      <c r="S401" s="71"/>
      <c r="T401" s="71"/>
      <c r="U401" s="71"/>
      <c r="V401" s="71"/>
    </row>
    <row r="402" spans="1:22" x14ac:dyDescent="0.25">
      <c r="A402" s="71" t="s">
        <v>357</v>
      </c>
      <c r="B402" s="71" t="s">
        <v>972</v>
      </c>
      <c r="C402" s="71">
        <v>0.1</v>
      </c>
      <c r="D402" s="71">
        <v>0</v>
      </c>
      <c r="E402" s="71">
        <v>9.8757000000000001</v>
      </c>
      <c r="F402" s="71">
        <v>0.98760000000000003</v>
      </c>
      <c r="G402" s="71">
        <v>0</v>
      </c>
      <c r="H402" s="71">
        <v>0.9</v>
      </c>
      <c r="I402" s="71">
        <v>0</v>
      </c>
      <c r="J402" s="71">
        <v>9.8757000000000001</v>
      </c>
      <c r="K402" s="71">
        <v>8.8880999999999997</v>
      </c>
      <c r="L402" s="71">
        <v>0</v>
      </c>
      <c r="M402" s="71">
        <v>0</v>
      </c>
      <c r="N402" s="71"/>
      <c r="O402" s="71"/>
      <c r="P402" s="71"/>
      <c r="Q402" s="71"/>
      <c r="R402" s="71"/>
      <c r="S402" s="71"/>
      <c r="T402" s="71"/>
      <c r="U402" s="71"/>
      <c r="V402" s="71"/>
    </row>
    <row r="403" spans="1:22" x14ac:dyDescent="0.25">
      <c r="A403" s="71" t="s">
        <v>358</v>
      </c>
      <c r="B403" s="71" t="s">
        <v>973</v>
      </c>
      <c r="C403" s="71">
        <v>0.1</v>
      </c>
      <c r="D403" s="71">
        <v>0</v>
      </c>
      <c r="E403" s="71">
        <v>0</v>
      </c>
      <c r="F403" s="71">
        <v>0</v>
      </c>
      <c r="G403" s="71">
        <v>0</v>
      </c>
      <c r="H403" s="71">
        <v>0.9</v>
      </c>
      <c r="I403" s="71">
        <v>0</v>
      </c>
      <c r="J403" s="71">
        <v>0</v>
      </c>
      <c r="K403" s="71">
        <v>0</v>
      </c>
      <c r="L403" s="71">
        <v>0</v>
      </c>
      <c r="M403" s="71">
        <v>0</v>
      </c>
      <c r="N403" s="71"/>
      <c r="O403" s="71"/>
      <c r="P403" s="71"/>
      <c r="Q403" s="71"/>
      <c r="R403" s="71"/>
      <c r="S403" s="71"/>
      <c r="T403" s="71"/>
      <c r="U403" s="71"/>
      <c r="V403" s="71"/>
    </row>
    <row r="404" spans="1:22" x14ac:dyDescent="0.25">
      <c r="A404" s="71" t="s">
        <v>359</v>
      </c>
      <c r="B404" s="71" t="s">
        <v>974</v>
      </c>
      <c r="C404" s="71">
        <v>0.1</v>
      </c>
      <c r="D404" s="71">
        <v>0</v>
      </c>
      <c r="E404" s="71">
        <v>9.1113999999999997</v>
      </c>
      <c r="F404" s="71">
        <v>0.91110000000000002</v>
      </c>
      <c r="G404" s="71">
        <v>0</v>
      </c>
      <c r="H404" s="71">
        <v>0.9</v>
      </c>
      <c r="I404" s="71">
        <v>0</v>
      </c>
      <c r="J404" s="71">
        <v>9.1113999999999997</v>
      </c>
      <c r="K404" s="71">
        <v>8.2003000000000004</v>
      </c>
      <c r="L404" s="71">
        <v>0</v>
      </c>
      <c r="M404" s="71">
        <v>0</v>
      </c>
      <c r="N404" s="71"/>
      <c r="O404" s="71"/>
      <c r="P404" s="71"/>
      <c r="Q404" s="71"/>
      <c r="R404" s="71"/>
      <c r="S404" s="71"/>
      <c r="T404" s="71"/>
      <c r="U404" s="71"/>
      <c r="V404" s="71"/>
    </row>
    <row r="405" spans="1:22" x14ac:dyDescent="0.25">
      <c r="A405" s="71" t="s">
        <v>360</v>
      </c>
      <c r="B405" s="71" t="s">
        <v>975</v>
      </c>
      <c r="C405" s="71">
        <v>0.1</v>
      </c>
      <c r="D405" s="71">
        <v>0</v>
      </c>
      <c r="E405" s="71">
        <v>15.688499999999999</v>
      </c>
      <c r="F405" s="71">
        <v>1.5688</v>
      </c>
      <c r="G405" s="71">
        <v>0</v>
      </c>
      <c r="H405" s="71">
        <v>0.9</v>
      </c>
      <c r="I405" s="71">
        <v>0</v>
      </c>
      <c r="J405" s="71">
        <v>15.688499999999999</v>
      </c>
      <c r="K405" s="71">
        <v>14.1196</v>
      </c>
      <c r="L405" s="71">
        <v>0</v>
      </c>
      <c r="M405" s="71">
        <v>0</v>
      </c>
      <c r="N405" s="71"/>
      <c r="O405" s="71"/>
      <c r="P405" s="71"/>
      <c r="Q405" s="71"/>
      <c r="R405" s="71"/>
      <c r="S405" s="71"/>
      <c r="T405" s="71"/>
      <c r="U405" s="71"/>
      <c r="V405" s="71"/>
    </row>
    <row r="406" spans="1:22" x14ac:dyDescent="0.25">
      <c r="A406" s="71" t="s">
        <v>550</v>
      </c>
      <c r="B406" s="71" t="s">
        <v>976</v>
      </c>
      <c r="C406" s="71">
        <v>0.1</v>
      </c>
      <c r="D406" s="71">
        <v>0</v>
      </c>
      <c r="E406" s="71">
        <v>0.36809999999999998</v>
      </c>
      <c r="F406" s="71">
        <v>3.6799999999999999E-2</v>
      </c>
      <c r="G406" s="71">
        <v>0</v>
      </c>
      <c r="H406" s="71">
        <v>0.9</v>
      </c>
      <c r="I406" s="71">
        <v>0</v>
      </c>
      <c r="J406" s="71">
        <v>0.36809999999999998</v>
      </c>
      <c r="K406" s="71">
        <v>0.33129999999999998</v>
      </c>
      <c r="L406" s="71">
        <v>0</v>
      </c>
      <c r="M406" s="71">
        <v>0</v>
      </c>
      <c r="N406" s="71"/>
      <c r="O406" s="71"/>
      <c r="P406" s="71"/>
      <c r="Q406" s="71"/>
      <c r="R406" s="71"/>
      <c r="S406" s="71"/>
      <c r="T406" s="71"/>
      <c r="U406" s="71"/>
      <c r="V406" s="71"/>
    </row>
    <row r="407" spans="1:22" x14ac:dyDescent="0.25">
      <c r="A407" s="71" t="s">
        <v>361</v>
      </c>
      <c r="B407" s="71" t="s">
        <v>977</v>
      </c>
      <c r="C407" s="71">
        <v>0.1</v>
      </c>
      <c r="D407" s="71">
        <v>0</v>
      </c>
      <c r="E407" s="71">
        <v>10.3201</v>
      </c>
      <c r="F407" s="71">
        <v>1.032</v>
      </c>
      <c r="G407" s="71">
        <v>0</v>
      </c>
      <c r="H407" s="71">
        <v>0.9</v>
      </c>
      <c r="I407" s="71">
        <v>0</v>
      </c>
      <c r="J407" s="71">
        <v>10.32</v>
      </c>
      <c r="K407" s="71">
        <v>9.2880000000000003</v>
      </c>
      <c r="L407" s="71">
        <v>0</v>
      </c>
      <c r="M407" s="71">
        <v>0</v>
      </c>
      <c r="N407" s="71"/>
      <c r="O407" s="71"/>
      <c r="P407" s="71"/>
      <c r="Q407" s="71"/>
      <c r="R407" s="71"/>
      <c r="S407" s="71"/>
      <c r="T407" s="71"/>
      <c r="U407" s="71"/>
      <c r="V407" s="71"/>
    </row>
    <row r="408" spans="1:22" x14ac:dyDescent="0.25">
      <c r="A408" s="71" t="s">
        <v>362</v>
      </c>
      <c r="B408" s="71" t="s">
        <v>978</v>
      </c>
      <c r="C408" s="71">
        <v>0.1</v>
      </c>
      <c r="D408" s="71">
        <v>0</v>
      </c>
      <c r="E408" s="71">
        <v>15.0771</v>
      </c>
      <c r="F408" s="71">
        <v>1.5077</v>
      </c>
      <c r="G408" s="71">
        <v>0</v>
      </c>
      <c r="H408" s="71">
        <v>0.9</v>
      </c>
      <c r="I408" s="71">
        <v>0</v>
      </c>
      <c r="J408" s="71">
        <v>15.077299999999999</v>
      </c>
      <c r="K408" s="71">
        <v>13.569599999999999</v>
      </c>
      <c r="L408" s="71">
        <v>0</v>
      </c>
      <c r="M408" s="71">
        <v>0</v>
      </c>
      <c r="N408" s="71"/>
      <c r="O408" s="71"/>
      <c r="P408" s="71"/>
      <c r="Q408" s="71"/>
      <c r="R408" s="71"/>
      <c r="S408" s="71"/>
      <c r="T408" s="71"/>
      <c r="U408" s="71"/>
      <c r="V408" s="71"/>
    </row>
    <row r="409" spans="1:22" x14ac:dyDescent="0.25">
      <c r="A409" s="71" t="s">
        <v>363</v>
      </c>
      <c r="B409" s="71" t="s">
        <v>979</v>
      </c>
      <c r="C409" s="71">
        <v>0.1</v>
      </c>
      <c r="D409" s="71">
        <v>0</v>
      </c>
      <c r="E409" s="71">
        <v>99.521500000000003</v>
      </c>
      <c r="F409" s="71">
        <v>9.9521999999999995</v>
      </c>
      <c r="G409" s="71">
        <v>0</v>
      </c>
      <c r="H409" s="71">
        <v>0.9</v>
      </c>
      <c r="I409" s="71">
        <v>0</v>
      </c>
      <c r="J409" s="71">
        <v>99.521299999999997</v>
      </c>
      <c r="K409" s="71">
        <v>89.569199999999995</v>
      </c>
      <c r="L409" s="71">
        <v>0</v>
      </c>
      <c r="M409" s="71">
        <v>0</v>
      </c>
      <c r="N409" s="71"/>
      <c r="O409" s="71"/>
      <c r="P409" s="71"/>
      <c r="Q409" s="71"/>
      <c r="R409" s="71"/>
      <c r="S409" s="71"/>
      <c r="T409" s="71"/>
      <c r="U409" s="71"/>
      <c r="V409" s="71"/>
    </row>
    <row r="410" spans="1:22" x14ac:dyDescent="0.25">
      <c r="A410" s="71" t="s">
        <v>364</v>
      </c>
      <c r="B410" s="71" t="s">
        <v>980</v>
      </c>
      <c r="C410" s="71">
        <v>0.1</v>
      </c>
      <c r="D410" s="71">
        <v>0</v>
      </c>
      <c r="E410" s="71">
        <v>22.848299999999998</v>
      </c>
      <c r="F410" s="71">
        <v>2.2848000000000002</v>
      </c>
      <c r="G410" s="71">
        <v>0</v>
      </c>
      <c r="H410" s="71">
        <v>0.9</v>
      </c>
      <c r="I410" s="71">
        <v>0</v>
      </c>
      <c r="J410" s="71">
        <v>22.848299999999998</v>
      </c>
      <c r="K410" s="71">
        <v>20.563500000000001</v>
      </c>
      <c r="L410" s="71">
        <v>0</v>
      </c>
      <c r="M410" s="71">
        <v>0</v>
      </c>
      <c r="N410" s="71"/>
      <c r="O410" s="71"/>
      <c r="P410" s="71"/>
      <c r="Q410" s="71"/>
      <c r="R410" s="71"/>
      <c r="S410" s="71"/>
      <c r="T410" s="71"/>
      <c r="U410" s="71"/>
      <c r="V410" s="71"/>
    </row>
    <row r="411" spans="1:22" x14ac:dyDescent="0.25">
      <c r="A411" s="71" t="s">
        <v>365</v>
      </c>
      <c r="B411" s="71" t="s">
        <v>981</v>
      </c>
      <c r="C411" s="71">
        <v>0.1</v>
      </c>
      <c r="D411" s="71">
        <v>0</v>
      </c>
      <c r="E411" s="71">
        <v>20.3916</v>
      </c>
      <c r="F411" s="71">
        <v>2.0392000000000001</v>
      </c>
      <c r="G411" s="71">
        <v>0</v>
      </c>
      <c r="H411" s="71">
        <v>0.9</v>
      </c>
      <c r="I411" s="71">
        <v>0</v>
      </c>
      <c r="J411" s="71">
        <v>20.391500000000001</v>
      </c>
      <c r="K411" s="71">
        <v>18.352399999999999</v>
      </c>
      <c r="L411" s="71">
        <v>0</v>
      </c>
      <c r="M411" s="71">
        <v>0</v>
      </c>
      <c r="N411" s="71"/>
      <c r="O411" s="71"/>
      <c r="P411" s="71"/>
      <c r="Q411" s="71"/>
      <c r="R411" s="71"/>
      <c r="S411" s="71"/>
      <c r="T411" s="71"/>
      <c r="U411" s="71"/>
      <c r="V411" s="71"/>
    </row>
    <row r="412" spans="1:22" x14ac:dyDescent="0.25">
      <c r="A412" s="71" t="s">
        <v>366</v>
      </c>
      <c r="B412" s="71" t="s">
        <v>982</v>
      </c>
      <c r="C412" s="71">
        <v>0.1</v>
      </c>
      <c r="D412" s="71">
        <v>0</v>
      </c>
      <c r="E412" s="71">
        <v>40.416800000000002</v>
      </c>
      <c r="F412" s="71">
        <v>4.0416999999999996</v>
      </c>
      <c r="G412" s="71">
        <v>0</v>
      </c>
      <c r="H412" s="71">
        <v>0.9</v>
      </c>
      <c r="I412" s="71">
        <v>0</v>
      </c>
      <c r="J412" s="71">
        <v>40.416600000000003</v>
      </c>
      <c r="K412" s="71">
        <v>36.374899999999997</v>
      </c>
      <c r="L412" s="71">
        <v>0</v>
      </c>
      <c r="M412" s="71">
        <v>0</v>
      </c>
      <c r="N412" s="71"/>
      <c r="O412" s="71"/>
      <c r="P412" s="71"/>
      <c r="Q412" s="71"/>
      <c r="R412" s="71"/>
      <c r="S412" s="71"/>
      <c r="T412" s="71"/>
      <c r="U412" s="71"/>
      <c r="V412" s="71"/>
    </row>
    <row r="413" spans="1:22" x14ac:dyDescent="0.25">
      <c r="A413" s="71" t="s">
        <v>367</v>
      </c>
      <c r="B413" s="71" t="s">
        <v>983</v>
      </c>
      <c r="C413" s="71">
        <v>0.1</v>
      </c>
      <c r="D413" s="71">
        <v>0</v>
      </c>
      <c r="E413" s="71">
        <v>34.038699999999999</v>
      </c>
      <c r="F413" s="71">
        <v>3.4039000000000001</v>
      </c>
      <c r="G413" s="71">
        <v>0</v>
      </c>
      <c r="H413" s="71">
        <v>0.9</v>
      </c>
      <c r="I413" s="71">
        <v>0</v>
      </c>
      <c r="J413" s="71">
        <v>34.038600000000002</v>
      </c>
      <c r="K413" s="71">
        <v>30.634699999999999</v>
      </c>
      <c r="L413" s="71">
        <v>0</v>
      </c>
      <c r="M413" s="71">
        <v>0</v>
      </c>
      <c r="N413" s="71"/>
      <c r="O413" s="71"/>
      <c r="P413" s="71"/>
      <c r="Q413" s="71"/>
      <c r="R413" s="71"/>
      <c r="S413" s="71"/>
      <c r="T413" s="71"/>
      <c r="U413" s="71"/>
      <c r="V413" s="71"/>
    </row>
    <row r="414" spans="1:22" x14ac:dyDescent="0.25">
      <c r="A414" s="71" t="s">
        <v>368</v>
      </c>
      <c r="B414" s="71" t="s">
        <v>984</v>
      </c>
      <c r="C414" s="71">
        <v>0.1</v>
      </c>
      <c r="D414" s="71">
        <v>0</v>
      </c>
      <c r="E414" s="71">
        <v>22.517900000000001</v>
      </c>
      <c r="F414" s="71">
        <v>2.2517999999999998</v>
      </c>
      <c r="G414" s="71">
        <v>0</v>
      </c>
      <c r="H414" s="71">
        <v>0.9</v>
      </c>
      <c r="I414" s="71">
        <v>0</v>
      </c>
      <c r="J414" s="71">
        <v>22.517700000000001</v>
      </c>
      <c r="K414" s="71">
        <v>20.265899999999998</v>
      </c>
      <c r="L414" s="71">
        <v>0</v>
      </c>
      <c r="M414" s="71">
        <v>0</v>
      </c>
      <c r="N414" s="71"/>
      <c r="O414" s="71"/>
      <c r="P414" s="71"/>
      <c r="Q414" s="71"/>
      <c r="R414" s="71"/>
      <c r="S414" s="71"/>
      <c r="T414" s="71"/>
      <c r="U414" s="71"/>
      <c r="V414" s="71"/>
    </row>
    <row r="415" spans="1:22" x14ac:dyDescent="0.25">
      <c r="A415" s="71" t="s">
        <v>369</v>
      </c>
      <c r="B415" s="71" t="s">
        <v>985</v>
      </c>
      <c r="C415" s="71">
        <v>0.1</v>
      </c>
      <c r="D415" s="71">
        <v>0</v>
      </c>
      <c r="E415" s="71">
        <v>2.4670000000000001</v>
      </c>
      <c r="F415" s="71">
        <v>0.2467</v>
      </c>
      <c r="G415" s="71">
        <v>0</v>
      </c>
      <c r="H415" s="71">
        <v>0.9</v>
      </c>
      <c r="I415" s="71">
        <v>0</v>
      </c>
      <c r="J415" s="71">
        <v>2.4668999999999999</v>
      </c>
      <c r="K415" s="71">
        <v>2.2202000000000002</v>
      </c>
      <c r="L415" s="71">
        <v>0</v>
      </c>
      <c r="M415" s="71">
        <v>0</v>
      </c>
      <c r="N415" s="71"/>
      <c r="O415" s="71"/>
      <c r="P415" s="71"/>
      <c r="Q415" s="71"/>
      <c r="R415" s="71"/>
      <c r="S415" s="71"/>
      <c r="T415" s="71"/>
      <c r="U415" s="71"/>
      <c r="V415" s="71"/>
    </row>
    <row r="416" spans="1:22" x14ac:dyDescent="0.25">
      <c r="A416" s="71" t="s">
        <v>551</v>
      </c>
      <c r="B416" s="71" t="s">
        <v>986</v>
      </c>
      <c r="C416" s="71">
        <v>0.1</v>
      </c>
      <c r="D416" s="71">
        <v>0</v>
      </c>
      <c r="E416" s="71">
        <v>0</v>
      </c>
      <c r="F416" s="71">
        <v>0</v>
      </c>
      <c r="G416" s="71">
        <v>0</v>
      </c>
      <c r="H416" s="71">
        <v>0.9</v>
      </c>
      <c r="I416" s="71">
        <v>0</v>
      </c>
      <c r="J416" s="71">
        <v>0</v>
      </c>
      <c r="K416" s="71">
        <v>0</v>
      </c>
      <c r="L416" s="71">
        <v>0</v>
      </c>
      <c r="M416" s="71">
        <v>0</v>
      </c>
      <c r="N416" s="71"/>
      <c r="O416" s="71"/>
      <c r="P416" s="71"/>
      <c r="Q416" s="71"/>
      <c r="R416" s="71"/>
      <c r="S416" s="71"/>
      <c r="T416" s="71"/>
      <c r="U416" s="71"/>
      <c r="V416" s="71"/>
    </row>
    <row r="417" spans="1:22" x14ac:dyDescent="0.25">
      <c r="A417" s="71" t="s">
        <v>370</v>
      </c>
      <c r="B417" s="71" t="s">
        <v>987</v>
      </c>
      <c r="C417" s="71">
        <v>0.1</v>
      </c>
      <c r="D417" s="71">
        <v>0</v>
      </c>
      <c r="E417" s="71">
        <v>0</v>
      </c>
      <c r="F417" s="71">
        <v>0</v>
      </c>
      <c r="G417" s="71">
        <v>0</v>
      </c>
      <c r="H417" s="71">
        <v>0.9</v>
      </c>
      <c r="I417" s="71">
        <v>0</v>
      </c>
      <c r="J417" s="71">
        <v>0</v>
      </c>
      <c r="K417" s="71">
        <v>0</v>
      </c>
      <c r="L417" s="71">
        <v>0</v>
      </c>
      <c r="M417" s="71">
        <v>0</v>
      </c>
      <c r="N417" s="71"/>
      <c r="O417" s="71"/>
      <c r="P417" s="71"/>
      <c r="Q417" s="71"/>
      <c r="R417" s="71"/>
      <c r="S417" s="71"/>
      <c r="T417" s="71"/>
      <c r="U417" s="71"/>
      <c r="V417" s="71"/>
    </row>
    <row r="418" spans="1:22" x14ac:dyDescent="0.25">
      <c r="A418" s="71" t="s">
        <v>371</v>
      </c>
      <c r="B418" s="71" t="s">
        <v>988</v>
      </c>
      <c r="C418" s="71">
        <v>0.1</v>
      </c>
      <c r="D418" s="71">
        <v>0</v>
      </c>
      <c r="E418" s="71">
        <v>4.9732000000000003</v>
      </c>
      <c r="F418" s="71">
        <v>0.49730000000000002</v>
      </c>
      <c r="G418" s="71">
        <v>0</v>
      </c>
      <c r="H418" s="71">
        <v>0.9</v>
      </c>
      <c r="I418" s="71">
        <v>0</v>
      </c>
      <c r="J418" s="71">
        <v>4.9732000000000003</v>
      </c>
      <c r="K418" s="71">
        <v>4.4759000000000002</v>
      </c>
      <c r="L418" s="71">
        <v>0</v>
      </c>
      <c r="M418" s="71">
        <v>0</v>
      </c>
      <c r="N418" s="71"/>
      <c r="O418" s="71"/>
      <c r="P418" s="71"/>
      <c r="Q418" s="71"/>
      <c r="R418" s="71"/>
      <c r="S418" s="71"/>
      <c r="T418" s="71"/>
      <c r="U418" s="71"/>
      <c r="V418" s="71"/>
    </row>
    <row r="419" spans="1:22" x14ac:dyDescent="0.25">
      <c r="A419" s="71" t="s">
        <v>372</v>
      </c>
      <c r="B419" s="71" t="s">
        <v>989</v>
      </c>
      <c r="C419" s="71">
        <v>0.1</v>
      </c>
      <c r="D419" s="71">
        <v>0</v>
      </c>
      <c r="E419" s="71">
        <v>28.2056</v>
      </c>
      <c r="F419" s="71">
        <v>2.8206000000000002</v>
      </c>
      <c r="G419" s="71">
        <v>0</v>
      </c>
      <c r="H419" s="71">
        <v>0.9</v>
      </c>
      <c r="I419" s="71">
        <v>0</v>
      </c>
      <c r="J419" s="71">
        <v>28.2057</v>
      </c>
      <c r="K419" s="71">
        <v>25.385100000000001</v>
      </c>
      <c r="L419" s="71">
        <v>0</v>
      </c>
      <c r="M419" s="71">
        <v>0</v>
      </c>
      <c r="N419" s="71"/>
      <c r="O419" s="71"/>
      <c r="P419" s="71"/>
      <c r="Q419" s="71"/>
      <c r="R419" s="71"/>
      <c r="S419" s="71"/>
      <c r="T419" s="71"/>
      <c r="U419" s="71"/>
      <c r="V419" s="71"/>
    </row>
    <row r="420" spans="1:22" x14ac:dyDescent="0.25">
      <c r="A420" s="71" t="s">
        <v>373</v>
      </c>
      <c r="B420" s="71" t="s">
        <v>990</v>
      </c>
      <c r="C420" s="71">
        <v>0.1</v>
      </c>
      <c r="D420" s="71">
        <v>0</v>
      </c>
      <c r="E420" s="71">
        <v>23.376799999999999</v>
      </c>
      <c r="F420" s="71">
        <v>2.3376999999999999</v>
      </c>
      <c r="G420" s="71">
        <v>0</v>
      </c>
      <c r="H420" s="71">
        <v>0.9</v>
      </c>
      <c r="I420" s="71">
        <v>0</v>
      </c>
      <c r="J420" s="71">
        <v>23.376799999999999</v>
      </c>
      <c r="K420" s="71">
        <v>21.039100000000001</v>
      </c>
      <c r="L420" s="71">
        <v>0</v>
      </c>
      <c r="M420" s="71">
        <v>0</v>
      </c>
      <c r="N420" s="71"/>
      <c r="O420" s="71"/>
      <c r="P420" s="71"/>
      <c r="Q420" s="71"/>
      <c r="R420" s="71"/>
      <c r="S420" s="71"/>
      <c r="T420" s="71"/>
      <c r="U420" s="71"/>
      <c r="V420" s="71"/>
    </row>
    <row r="421" spans="1:22" x14ac:dyDescent="0.25">
      <c r="A421" s="71" t="s">
        <v>374</v>
      </c>
      <c r="B421" s="71" t="s">
        <v>991</v>
      </c>
      <c r="C421" s="71">
        <v>0.1</v>
      </c>
      <c r="D421" s="71">
        <v>0</v>
      </c>
      <c r="E421" s="71">
        <v>0</v>
      </c>
      <c r="F421" s="71">
        <v>0</v>
      </c>
      <c r="G421" s="71">
        <v>0</v>
      </c>
      <c r="H421" s="71">
        <v>0.9</v>
      </c>
      <c r="I421" s="71">
        <v>0</v>
      </c>
      <c r="J421" s="71">
        <v>0</v>
      </c>
      <c r="K421" s="71">
        <v>0</v>
      </c>
      <c r="L421" s="71">
        <v>0</v>
      </c>
      <c r="M421" s="71">
        <v>0</v>
      </c>
      <c r="N421" s="71"/>
      <c r="O421" s="71"/>
      <c r="P421" s="71"/>
      <c r="Q421" s="71"/>
      <c r="R421" s="71"/>
      <c r="S421" s="71"/>
      <c r="T421" s="71"/>
      <c r="U421" s="71"/>
      <c r="V421" s="71"/>
    </row>
    <row r="422" spans="1:22" x14ac:dyDescent="0.25">
      <c r="A422" s="71" t="s">
        <v>375</v>
      </c>
      <c r="B422" s="71" t="s">
        <v>992</v>
      </c>
      <c r="C422" s="71">
        <v>0.1</v>
      </c>
      <c r="D422" s="71">
        <v>0</v>
      </c>
      <c r="E422" s="71">
        <v>0</v>
      </c>
      <c r="F422" s="71">
        <v>0</v>
      </c>
      <c r="G422" s="71">
        <v>0</v>
      </c>
      <c r="H422" s="71">
        <v>0.9</v>
      </c>
      <c r="I422" s="71">
        <v>0</v>
      </c>
      <c r="J422" s="71">
        <v>0</v>
      </c>
      <c r="K422" s="71">
        <v>0</v>
      </c>
      <c r="L422" s="71">
        <v>0</v>
      </c>
      <c r="M422" s="71">
        <v>0</v>
      </c>
      <c r="N422" s="71"/>
      <c r="O422" s="71"/>
      <c r="P422" s="71"/>
      <c r="Q422" s="71"/>
      <c r="R422" s="71"/>
      <c r="S422" s="71"/>
      <c r="T422" s="71"/>
      <c r="U422" s="71"/>
      <c r="V422" s="71"/>
    </row>
    <row r="423" spans="1:22" x14ac:dyDescent="0.25">
      <c r="A423" s="71" t="s">
        <v>376</v>
      </c>
      <c r="B423" s="71" t="s">
        <v>993</v>
      </c>
      <c r="C423" s="71">
        <v>0.1</v>
      </c>
      <c r="D423" s="71">
        <v>0</v>
      </c>
      <c r="E423" s="71">
        <v>35.511499999999998</v>
      </c>
      <c r="F423" s="71">
        <v>3.5512000000000001</v>
      </c>
      <c r="G423" s="71">
        <v>0</v>
      </c>
      <c r="H423" s="71">
        <v>0.9</v>
      </c>
      <c r="I423" s="71">
        <v>0</v>
      </c>
      <c r="J423" s="71">
        <v>35.511299999999999</v>
      </c>
      <c r="K423" s="71">
        <v>31.9602</v>
      </c>
      <c r="L423" s="71">
        <v>0</v>
      </c>
      <c r="M423" s="71">
        <v>0</v>
      </c>
      <c r="N423" s="71"/>
      <c r="O423" s="71"/>
      <c r="P423" s="71"/>
      <c r="Q423" s="71"/>
      <c r="R423" s="71"/>
      <c r="S423" s="71"/>
      <c r="T423" s="71"/>
      <c r="U423" s="71"/>
      <c r="V423" s="71"/>
    </row>
    <row r="424" spans="1:22" x14ac:dyDescent="0.25">
      <c r="A424" s="71" t="s">
        <v>552</v>
      </c>
      <c r="B424" s="71" t="s">
        <v>994</v>
      </c>
      <c r="C424" s="71">
        <v>0.1</v>
      </c>
      <c r="D424" s="71">
        <v>0</v>
      </c>
      <c r="E424" s="71">
        <v>0</v>
      </c>
      <c r="F424" s="71">
        <v>0</v>
      </c>
      <c r="G424" s="71">
        <v>0</v>
      </c>
      <c r="H424" s="71">
        <v>0.9</v>
      </c>
      <c r="I424" s="71">
        <v>0</v>
      </c>
      <c r="J424" s="71">
        <v>0</v>
      </c>
      <c r="K424" s="71">
        <v>0</v>
      </c>
      <c r="L424" s="71">
        <v>0</v>
      </c>
      <c r="M424" s="71">
        <v>0</v>
      </c>
      <c r="N424" s="71"/>
      <c r="O424" s="71"/>
      <c r="P424" s="71"/>
      <c r="Q424" s="71"/>
      <c r="R424" s="71"/>
      <c r="S424" s="71"/>
      <c r="T424" s="71"/>
      <c r="U424" s="71"/>
      <c r="V424" s="71"/>
    </row>
    <row r="425" spans="1:22" x14ac:dyDescent="0.25">
      <c r="A425" s="71" t="s">
        <v>377</v>
      </c>
      <c r="B425" s="71" t="s">
        <v>995</v>
      </c>
      <c r="C425" s="71">
        <v>0.1</v>
      </c>
      <c r="D425" s="71">
        <v>0</v>
      </c>
      <c r="E425" s="71">
        <v>10.5236</v>
      </c>
      <c r="F425" s="71">
        <v>1.0524</v>
      </c>
      <c r="G425" s="71">
        <v>0</v>
      </c>
      <c r="H425" s="71">
        <v>0.9</v>
      </c>
      <c r="I425" s="71">
        <v>0</v>
      </c>
      <c r="J425" s="71">
        <v>10.5237</v>
      </c>
      <c r="K425" s="71">
        <v>9.4712999999999994</v>
      </c>
      <c r="L425" s="71">
        <v>0</v>
      </c>
      <c r="M425" s="71">
        <v>0</v>
      </c>
      <c r="N425" s="71"/>
      <c r="O425" s="71"/>
      <c r="P425" s="71"/>
      <c r="Q425" s="71"/>
      <c r="R425" s="71"/>
      <c r="S425" s="71"/>
      <c r="T425" s="71"/>
      <c r="U425" s="71"/>
      <c r="V425" s="71"/>
    </row>
    <row r="426" spans="1:22" x14ac:dyDescent="0.25">
      <c r="A426" s="71" t="s">
        <v>378</v>
      </c>
      <c r="B426" s="71" t="s">
        <v>996</v>
      </c>
      <c r="C426" s="71">
        <v>0.1</v>
      </c>
      <c r="D426" s="71">
        <v>0</v>
      </c>
      <c r="E426" s="71">
        <v>0</v>
      </c>
      <c r="F426" s="71">
        <v>0</v>
      </c>
      <c r="G426" s="71">
        <v>0</v>
      </c>
      <c r="H426" s="71">
        <v>0.9</v>
      </c>
      <c r="I426" s="71">
        <v>0</v>
      </c>
      <c r="J426" s="71">
        <v>0</v>
      </c>
      <c r="K426" s="71">
        <v>0</v>
      </c>
      <c r="L426" s="71">
        <v>0</v>
      </c>
      <c r="M426" s="71">
        <v>0</v>
      </c>
      <c r="N426" s="71"/>
      <c r="O426" s="71"/>
      <c r="P426" s="71"/>
      <c r="Q426" s="71"/>
      <c r="R426" s="71"/>
      <c r="S426" s="71"/>
      <c r="T426" s="71"/>
      <c r="U426" s="71"/>
      <c r="V426" s="71"/>
    </row>
    <row r="427" spans="1:22" x14ac:dyDescent="0.25">
      <c r="A427" s="71" t="s">
        <v>379</v>
      </c>
      <c r="B427" s="71" t="s">
        <v>997</v>
      </c>
      <c r="C427" s="71">
        <v>0.1</v>
      </c>
      <c r="D427" s="71">
        <v>0</v>
      </c>
      <c r="E427" s="71">
        <v>0</v>
      </c>
      <c r="F427" s="71">
        <v>0</v>
      </c>
      <c r="G427" s="71">
        <v>0</v>
      </c>
      <c r="H427" s="71">
        <v>0.9</v>
      </c>
      <c r="I427" s="71">
        <v>0</v>
      </c>
      <c r="J427" s="71">
        <v>0</v>
      </c>
      <c r="K427" s="71">
        <v>0</v>
      </c>
      <c r="L427" s="71">
        <v>0</v>
      </c>
      <c r="M427" s="71">
        <v>0</v>
      </c>
      <c r="N427" s="71"/>
      <c r="O427" s="71"/>
      <c r="P427" s="71"/>
      <c r="Q427" s="71"/>
      <c r="R427" s="71"/>
      <c r="S427" s="71"/>
      <c r="T427" s="71"/>
      <c r="U427" s="71"/>
      <c r="V427" s="71"/>
    </row>
    <row r="428" spans="1:22" x14ac:dyDescent="0.25">
      <c r="A428" s="71" t="s">
        <v>380</v>
      </c>
      <c r="B428" s="71" t="s">
        <v>998</v>
      </c>
      <c r="C428" s="71">
        <v>0.1</v>
      </c>
      <c r="D428" s="71">
        <v>0</v>
      </c>
      <c r="E428" s="71">
        <v>0</v>
      </c>
      <c r="F428" s="71">
        <v>0</v>
      </c>
      <c r="G428" s="71">
        <v>0</v>
      </c>
      <c r="H428" s="71">
        <v>0.9</v>
      </c>
      <c r="I428" s="71">
        <v>0</v>
      </c>
      <c r="J428" s="71">
        <v>0</v>
      </c>
      <c r="K428" s="71">
        <v>0</v>
      </c>
      <c r="L428" s="71">
        <v>0</v>
      </c>
      <c r="M428" s="71">
        <v>0</v>
      </c>
      <c r="N428" s="71"/>
      <c r="O428" s="71"/>
      <c r="P428" s="71"/>
      <c r="Q428" s="71"/>
      <c r="R428" s="71"/>
      <c r="S428" s="71"/>
      <c r="T428" s="71"/>
      <c r="U428" s="71"/>
      <c r="V428" s="71"/>
    </row>
    <row r="429" spans="1:22" x14ac:dyDescent="0.25">
      <c r="A429" s="71" t="s">
        <v>381</v>
      </c>
      <c r="B429" s="71" t="s">
        <v>999</v>
      </c>
      <c r="C429" s="71">
        <v>0.1</v>
      </c>
      <c r="D429" s="71">
        <v>0</v>
      </c>
      <c r="E429" s="71">
        <v>39.997</v>
      </c>
      <c r="F429" s="71">
        <v>3.9996999999999998</v>
      </c>
      <c r="G429" s="71">
        <v>0</v>
      </c>
      <c r="H429" s="71">
        <v>0.9</v>
      </c>
      <c r="I429" s="71">
        <v>0</v>
      </c>
      <c r="J429" s="71">
        <v>39.997</v>
      </c>
      <c r="K429" s="71">
        <v>35.997300000000003</v>
      </c>
      <c r="L429" s="71">
        <v>0</v>
      </c>
      <c r="M429" s="71">
        <v>0</v>
      </c>
      <c r="N429" s="71"/>
      <c r="O429" s="71"/>
      <c r="P429" s="71"/>
      <c r="Q429" s="71"/>
      <c r="R429" s="71"/>
      <c r="S429" s="71"/>
      <c r="T429" s="71"/>
      <c r="U429" s="71"/>
      <c r="V429" s="71"/>
    </row>
    <row r="430" spans="1:22" x14ac:dyDescent="0.25">
      <c r="A430" s="71" t="s">
        <v>553</v>
      </c>
      <c r="B430" s="71" t="s">
        <v>1000</v>
      </c>
      <c r="C430" s="71">
        <v>0.1</v>
      </c>
      <c r="D430" s="71">
        <v>0</v>
      </c>
      <c r="E430" s="71">
        <v>5.4878999999999998</v>
      </c>
      <c r="F430" s="71">
        <v>0.54879999999999995</v>
      </c>
      <c r="G430" s="71">
        <v>0</v>
      </c>
      <c r="H430" s="71">
        <v>0.9</v>
      </c>
      <c r="I430" s="71">
        <v>0</v>
      </c>
      <c r="J430" s="71">
        <v>5.4880000000000004</v>
      </c>
      <c r="K430" s="71">
        <v>4.9391999999999996</v>
      </c>
      <c r="L430" s="71">
        <v>0</v>
      </c>
      <c r="M430" s="71">
        <v>0</v>
      </c>
      <c r="N430" s="71"/>
      <c r="O430" s="71"/>
      <c r="P430" s="71"/>
      <c r="Q430" s="71"/>
      <c r="R430" s="71"/>
      <c r="S430" s="71"/>
      <c r="T430" s="71"/>
      <c r="U430" s="71"/>
      <c r="V430" s="71"/>
    </row>
    <row r="431" spans="1:22" x14ac:dyDescent="0.25">
      <c r="A431" s="71" t="s">
        <v>554</v>
      </c>
      <c r="B431" s="71" t="s">
        <v>1001</v>
      </c>
      <c r="C431" s="71">
        <v>0.1</v>
      </c>
      <c r="D431" s="71">
        <v>0</v>
      </c>
      <c r="E431" s="71">
        <v>0</v>
      </c>
      <c r="F431" s="71">
        <v>0</v>
      </c>
      <c r="G431" s="71">
        <v>0</v>
      </c>
      <c r="H431" s="71">
        <v>0.9</v>
      </c>
      <c r="I431" s="71">
        <v>0</v>
      </c>
      <c r="J431" s="71">
        <v>0</v>
      </c>
      <c r="K431" s="71">
        <v>0</v>
      </c>
      <c r="L431" s="71">
        <v>0</v>
      </c>
      <c r="M431" s="71">
        <v>0</v>
      </c>
      <c r="N431" s="71"/>
      <c r="O431" s="71"/>
      <c r="P431" s="71"/>
      <c r="Q431" s="71"/>
      <c r="R431" s="71"/>
      <c r="S431" s="71"/>
      <c r="T431" s="71"/>
      <c r="U431" s="71"/>
      <c r="V431" s="71"/>
    </row>
    <row r="432" spans="1:22" x14ac:dyDescent="0.25">
      <c r="A432" s="71" t="s">
        <v>382</v>
      </c>
      <c r="B432" s="71" t="s">
        <v>1246</v>
      </c>
      <c r="C432" s="71">
        <v>0.1</v>
      </c>
      <c r="D432" s="71">
        <v>0</v>
      </c>
      <c r="E432" s="71">
        <v>363.63889999999998</v>
      </c>
      <c r="F432" s="71">
        <v>36.363900000000001</v>
      </c>
      <c r="G432" s="71">
        <v>0</v>
      </c>
      <c r="H432" s="71">
        <v>0.9</v>
      </c>
      <c r="I432" s="71">
        <v>0</v>
      </c>
      <c r="J432" s="71">
        <v>363.63940000000002</v>
      </c>
      <c r="K432" s="71">
        <v>327.27550000000002</v>
      </c>
      <c r="L432" s="71">
        <v>0</v>
      </c>
      <c r="M432" s="71">
        <v>0</v>
      </c>
      <c r="N432" s="71"/>
      <c r="O432" s="71"/>
      <c r="P432" s="71"/>
      <c r="Q432" s="71"/>
      <c r="R432" s="71"/>
      <c r="S432" s="71"/>
      <c r="T432" s="71"/>
      <c r="U432" s="71"/>
      <c r="V432" s="71"/>
    </row>
    <row r="433" spans="1:22" x14ac:dyDescent="0.25">
      <c r="A433" s="71" t="s">
        <v>383</v>
      </c>
      <c r="B433" s="71" t="s">
        <v>1003</v>
      </c>
      <c r="C433" s="71">
        <v>0.1</v>
      </c>
      <c r="D433" s="71">
        <v>0</v>
      </c>
      <c r="E433" s="71">
        <v>200.15710000000001</v>
      </c>
      <c r="F433" s="71">
        <v>20.015699999999999</v>
      </c>
      <c r="G433" s="71">
        <v>0</v>
      </c>
      <c r="H433" s="71">
        <v>0.9</v>
      </c>
      <c r="I433" s="71">
        <v>0</v>
      </c>
      <c r="J433" s="71">
        <v>200.15690000000001</v>
      </c>
      <c r="K433" s="71">
        <v>180.1412</v>
      </c>
      <c r="L433" s="71">
        <v>0</v>
      </c>
      <c r="M433" s="71">
        <v>0</v>
      </c>
      <c r="N433" s="71"/>
      <c r="O433" s="71"/>
      <c r="P433" s="71"/>
      <c r="Q433" s="71"/>
      <c r="R433" s="71"/>
      <c r="S433" s="71"/>
      <c r="T433" s="71"/>
      <c r="U433" s="71"/>
      <c r="V433" s="71"/>
    </row>
    <row r="434" spans="1:22" x14ac:dyDescent="0.25">
      <c r="A434" s="71" t="s">
        <v>384</v>
      </c>
      <c r="B434" s="71" t="s">
        <v>1004</v>
      </c>
      <c r="C434" s="71">
        <v>0.1</v>
      </c>
      <c r="D434" s="71">
        <v>0</v>
      </c>
      <c r="E434" s="71">
        <v>95.901899999999998</v>
      </c>
      <c r="F434" s="71">
        <v>9.5901999999999994</v>
      </c>
      <c r="G434" s="71">
        <v>0</v>
      </c>
      <c r="H434" s="71">
        <v>0.9</v>
      </c>
      <c r="I434" s="71">
        <v>0</v>
      </c>
      <c r="J434" s="71">
        <v>95.901600000000002</v>
      </c>
      <c r="K434" s="71">
        <v>86.311400000000006</v>
      </c>
      <c r="L434" s="71">
        <v>0</v>
      </c>
      <c r="M434" s="71">
        <v>0</v>
      </c>
      <c r="N434" s="71"/>
      <c r="O434" s="71"/>
      <c r="P434" s="71"/>
      <c r="Q434" s="71"/>
      <c r="R434" s="71"/>
      <c r="S434" s="71"/>
      <c r="T434" s="71"/>
      <c r="U434" s="71"/>
      <c r="V434" s="71"/>
    </row>
    <row r="435" spans="1:22" x14ac:dyDescent="0.25">
      <c r="A435" s="71" t="s">
        <v>385</v>
      </c>
      <c r="B435" s="71" t="s">
        <v>1005</v>
      </c>
      <c r="C435" s="71">
        <v>0.1</v>
      </c>
      <c r="D435" s="71">
        <v>0</v>
      </c>
      <c r="E435" s="71">
        <v>1.5096000000000001</v>
      </c>
      <c r="F435" s="71">
        <v>0.151</v>
      </c>
      <c r="G435" s="71">
        <v>0</v>
      </c>
      <c r="H435" s="71">
        <v>0.9</v>
      </c>
      <c r="I435" s="71">
        <v>0</v>
      </c>
      <c r="J435" s="71">
        <v>1.5094000000000001</v>
      </c>
      <c r="K435" s="71">
        <v>1.3585</v>
      </c>
      <c r="L435" s="71">
        <v>0</v>
      </c>
      <c r="M435" s="71">
        <v>0</v>
      </c>
      <c r="N435" s="71"/>
      <c r="O435" s="71"/>
      <c r="P435" s="71"/>
      <c r="Q435" s="71"/>
      <c r="R435" s="71"/>
      <c r="S435" s="71"/>
      <c r="T435" s="71"/>
      <c r="U435" s="71"/>
      <c r="V435" s="71"/>
    </row>
    <row r="436" spans="1:22" x14ac:dyDescent="0.25">
      <c r="A436" s="71" t="s">
        <v>386</v>
      </c>
      <c r="B436" s="71" t="s">
        <v>1006</v>
      </c>
      <c r="C436" s="71">
        <v>0.1</v>
      </c>
      <c r="D436" s="71">
        <v>0</v>
      </c>
      <c r="E436" s="71">
        <v>18.2559</v>
      </c>
      <c r="F436" s="71">
        <v>1.8255999999999999</v>
      </c>
      <c r="G436" s="71">
        <v>0</v>
      </c>
      <c r="H436" s="71">
        <v>0.9</v>
      </c>
      <c r="I436" s="71">
        <v>0</v>
      </c>
      <c r="J436" s="71">
        <v>18.2559</v>
      </c>
      <c r="K436" s="71">
        <v>16.430299999999999</v>
      </c>
      <c r="L436" s="71">
        <v>0</v>
      </c>
      <c r="M436" s="71">
        <v>0</v>
      </c>
      <c r="N436" s="71"/>
      <c r="O436" s="71"/>
      <c r="P436" s="71"/>
      <c r="Q436" s="71"/>
      <c r="R436" s="71"/>
      <c r="S436" s="71"/>
      <c r="T436" s="71"/>
      <c r="U436" s="71"/>
      <c r="V436" s="71"/>
    </row>
    <row r="437" spans="1:22" x14ac:dyDescent="0.25">
      <c r="A437" s="71" t="s">
        <v>387</v>
      </c>
      <c r="B437" s="71" t="s">
        <v>1007</v>
      </c>
      <c r="C437" s="71">
        <v>0.1</v>
      </c>
      <c r="D437" s="71">
        <v>0</v>
      </c>
      <c r="E437" s="71">
        <v>0</v>
      </c>
      <c r="F437" s="71">
        <v>0</v>
      </c>
      <c r="G437" s="71">
        <v>0</v>
      </c>
      <c r="H437" s="71">
        <v>0.9</v>
      </c>
      <c r="I437" s="71">
        <v>0</v>
      </c>
      <c r="J437" s="71">
        <v>0</v>
      </c>
      <c r="K437" s="71">
        <v>0</v>
      </c>
      <c r="L437" s="71">
        <v>0</v>
      </c>
      <c r="M437" s="71">
        <v>0</v>
      </c>
      <c r="N437" s="71"/>
      <c r="O437" s="71"/>
      <c r="P437" s="71"/>
      <c r="Q437" s="71"/>
      <c r="R437" s="71"/>
      <c r="S437" s="71"/>
      <c r="T437" s="71"/>
      <c r="U437" s="71"/>
      <c r="V437" s="71"/>
    </row>
    <row r="438" spans="1:22" x14ac:dyDescent="0.25">
      <c r="A438" s="71" t="s">
        <v>555</v>
      </c>
      <c r="B438" s="71" t="s">
        <v>1008</v>
      </c>
      <c r="C438" s="71">
        <v>0.1</v>
      </c>
      <c r="D438" s="71">
        <v>0</v>
      </c>
      <c r="E438" s="71">
        <v>0</v>
      </c>
      <c r="F438" s="71">
        <v>0</v>
      </c>
      <c r="G438" s="71">
        <v>0</v>
      </c>
      <c r="H438" s="71">
        <v>0.9</v>
      </c>
      <c r="I438" s="71">
        <v>0</v>
      </c>
      <c r="J438" s="71">
        <v>0</v>
      </c>
      <c r="K438" s="71">
        <v>0</v>
      </c>
      <c r="L438" s="71">
        <v>0</v>
      </c>
      <c r="M438" s="71">
        <v>0</v>
      </c>
      <c r="N438" s="71"/>
      <c r="O438" s="71"/>
      <c r="P438" s="71"/>
      <c r="Q438" s="71"/>
      <c r="R438" s="71"/>
      <c r="S438" s="71"/>
      <c r="T438" s="71"/>
      <c r="U438" s="71"/>
      <c r="V438" s="71"/>
    </row>
    <row r="439" spans="1:22" x14ac:dyDescent="0.25">
      <c r="A439" s="71" t="s">
        <v>388</v>
      </c>
      <c r="B439" s="71" t="s">
        <v>1009</v>
      </c>
      <c r="C439" s="71">
        <v>0.1</v>
      </c>
      <c r="D439" s="71">
        <v>0</v>
      </c>
      <c r="E439" s="71">
        <v>0</v>
      </c>
      <c r="F439" s="71">
        <v>0</v>
      </c>
      <c r="G439" s="71">
        <v>0</v>
      </c>
      <c r="H439" s="71">
        <v>0.9</v>
      </c>
      <c r="I439" s="71">
        <v>0</v>
      </c>
      <c r="J439" s="71">
        <v>0</v>
      </c>
      <c r="K439" s="71">
        <v>0</v>
      </c>
      <c r="L439" s="71">
        <v>0</v>
      </c>
      <c r="M439" s="71">
        <v>0</v>
      </c>
      <c r="N439" s="71"/>
      <c r="O439" s="71"/>
      <c r="P439" s="71"/>
      <c r="Q439" s="71"/>
      <c r="R439" s="71"/>
      <c r="S439" s="71"/>
      <c r="T439" s="71"/>
      <c r="U439" s="71"/>
      <c r="V439" s="71"/>
    </row>
    <row r="440" spans="1:22" x14ac:dyDescent="0.25">
      <c r="A440" s="71" t="s">
        <v>389</v>
      </c>
      <c r="B440" s="71" t="s">
        <v>1010</v>
      </c>
      <c r="C440" s="71">
        <v>0.1</v>
      </c>
      <c r="D440" s="71">
        <v>0</v>
      </c>
      <c r="E440" s="71">
        <v>14.437900000000001</v>
      </c>
      <c r="F440" s="71">
        <v>1.4438</v>
      </c>
      <c r="G440" s="71">
        <v>0</v>
      </c>
      <c r="H440" s="71">
        <v>0.9</v>
      </c>
      <c r="I440" s="71">
        <v>0</v>
      </c>
      <c r="J440" s="71">
        <v>14.437900000000001</v>
      </c>
      <c r="K440" s="71">
        <v>12.9941</v>
      </c>
      <c r="L440" s="71">
        <v>0</v>
      </c>
      <c r="M440" s="71">
        <v>0</v>
      </c>
      <c r="N440" s="71"/>
      <c r="O440" s="71"/>
      <c r="P440" s="71"/>
      <c r="Q440" s="71"/>
      <c r="R440" s="71"/>
      <c r="S440" s="71"/>
      <c r="T440" s="71"/>
      <c r="U440" s="71"/>
      <c r="V440" s="71"/>
    </row>
    <row r="441" spans="1:22" x14ac:dyDescent="0.25">
      <c r="A441" s="71" t="s">
        <v>390</v>
      </c>
      <c r="B441" s="71" t="s">
        <v>1011</v>
      </c>
      <c r="C441" s="71">
        <v>0.1</v>
      </c>
      <c r="D441" s="71">
        <v>0</v>
      </c>
      <c r="E441" s="71">
        <v>8.0459999999999994</v>
      </c>
      <c r="F441" s="71">
        <v>0.80459999999999998</v>
      </c>
      <c r="G441" s="71">
        <v>0</v>
      </c>
      <c r="H441" s="71">
        <v>0.9</v>
      </c>
      <c r="I441" s="71">
        <v>0</v>
      </c>
      <c r="J441" s="71">
        <v>8.0460999999999991</v>
      </c>
      <c r="K441" s="71">
        <v>7.2415000000000003</v>
      </c>
      <c r="L441" s="71">
        <v>0</v>
      </c>
      <c r="M441" s="71">
        <v>0</v>
      </c>
      <c r="N441" s="71"/>
      <c r="O441" s="71"/>
      <c r="P441" s="71"/>
      <c r="Q441" s="71"/>
      <c r="R441" s="71"/>
      <c r="S441" s="71"/>
      <c r="T441" s="71"/>
      <c r="U441" s="71"/>
      <c r="V441" s="71"/>
    </row>
    <row r="442" spans="1:22" x14ac:dyDescent="0.25">
      <c r="A442" s="71" t="s">
        <v>391</v>
      </c>
      <c r="B442" s="71" t="s">
        <v>1012</v>
      </c>
      <c r="C442" s="71">
        <v>0.1</v>
      </c>
      <c r="D442" s="71">
        <v>0</v>
      </c>
      <c r="E442" s="71">
        <v>128.553</v>
      </c>
      <c r="F442" s="71">
        <v>12.8553</v>
      </c>
      <c r="G442" s="71">
        <v>0</v>
      </c>
      <c r="H442" s="71">
        <v>0.9</v>
      </c>
      <c r="I442" s="71">
        <v>0</v>
      </c>
      <c r="J442" s="71">
        <v>128.553</v>
      </c>
      <c r="K442" s="71">
        <v>115.6977</v>
      </c>
      <c r="L442" s="71">
        <v>0</v>
      </c>
      <c r="M442" s="71">
        <v>0</v>
      </c>
      <c r="N442" s="71"/>
      <c r="O442" s="71"/>
      <c r="P442" s="71"/>
      <c r="Q442" s="71"/>
      <c r="R442" s="71"/>
      <c r="S442" s="71"/>
      <c r="T442" s="71"/>
      <c r="U442" s="71"/>
      <c r="V442" s="71"/>
    </row>
    <row r="443" spans="1:22" x14ac:dyDescent="0.25">
      <c r="A443" s="71" t="s">
        <v>392</v>
      </c>
      <c r="B443" s="71" t="s">
        <v>1013</v>
      </c>
      <c r="C443" s="71">
        <v>0.1</v>
      </c>
      <c r="D443" s="71">
        <v>0</v>
      </c>
      <c r="E443" s="71">
        <v>56.241399999999999</v>
      </c>
      <c r="F443" s="71">
        <v>5.6241000000000003</v>
      </c>
      <c r="G443" s="71">
        <v>0</v>
      </c>
      <c r="H443" s="71">
        <v>0.9</v>
      </c>
      <c r="I443" s="71">
        <v>0</v>
      </c>
      <c r="J443" s="71">
        <v>56.241399999999999</v>
      </c>
      <c r="K443" s="71">
        <v>50.6173</v>
      </c>
      <c r="L443" s="71">
        <v>0</v>
      </c>
      <c r="M443" s="71">
        <v>0</v>
      </c>
      <c r="N443" s="71"/>
      <c r="O443" s="71"/>
      <c r="P443" s="71"/>
      <c r="Q443" s="71"/>
      <c r="R443" s="71"/>
      <c r="S443" s="71"/>
      <c r="T443" s="71"/>
      <c r="U443" s="71"/>
      <c r="V443" s="71"/>
    </row>
    <row r="444" spans="1:22" x14ac:dyDescent="0.25">
      <c r="A444" s="71" t="s">
        <v>393</v>
      </c>
      <c r="B444" s="71" t="s">
        <v>1014</v>
      </c>
      <c r="C444" s="71">
        <v>0.1</v>
      </c>
      <c r="D444" s="71">
        <v>0</v>
      </c>
      <c r="E444" s="71">
        <v>108.4372</v>
      </c>
      <c r="F444" s="71">
        <v>10.8437</v>
      </c>
      <c r="G444" s="71">
        <v>0</v>
      </c>
      <c r="H444" s="71">
        <v>0.9</v>
      </c>
      <c r="I444" s="71">
        <v>0</v>
      </c>
      <c r="J444" s="71">
        <v>108.43729999999999</v>
      </c>
      <c r="K444" s="71">
        <v>97.593599999999995</v>
      </c>
      <c r="L444" s="71">
        <v>0</v>
      </c>
      <c r="M444" s="71">
        <v>0</v>
      </c>
      <c r="N444" s="71"/>
      <c r="O444" s="71"/>
      <c r="P444" s="71"/>
      <c r="Q444" s="71"/>
      <c r="R444" s="71"/>
      <c r="S444" s="71"/>
      <c r="T444" s="71"/>
      <c r="U444" s="71"/>
      <c r="V444" s="71"/>
    </row>
    <row r="445" spans="1:22" x14ac:dyDescent="0.25">
      <c r="A445" s="71" t="s">
        <v>394</v>
      </c>
      <c r="B445" s="71" t="s">
        <v>1015</v>
      </c>
      <c r="C445" s="71">
        <v>0.1</v>
      </c>
      <c r="D445" s="71">
        <v>0</v>
      </c>
      <c r="E445" s="71">
        <v>58.390999999999998</v>
      </c>
      <c r="F445" s="71">
        <v>5.8391000000000002</v>
      </c>
      <c r="G445" s="71">
        <v>0</v>
      </c>
      <c r="H445" s="71">
        <v>0.9</v>
      </c>
      <c r="I445" s="71">
        <v>0</v>
      </c>
      <c r="J445" s="71">
        <v>58.391100000000002</v>
      </c>
      <c r="K445" s="71">
        <v>52.552</v>
      </c>
      <c r="L445" s="71">
        <v>0</v>
      </c>
      <c r="M445" s="71">
        <v>0</v>
      </c>
      <c r="N445" s="71"/>
      <c r="O445" s="71"/>
      <c r="P445" s="71"/>
      <c r="Q445" s="71"/>
      <c r="R445" s="71"/>
      <c r="S445" s="71"/>
      <c r="T445" s="71"/>
      <c r="U445" s="71"/>
      <c r="V445" s="71"/>
    </row>
    <row r="446" spans="1:22" x14ac:dyDescent="0.25">
      <c r="A446" s="71" t="s">
        <v>395</v>
      </c>
      <c r="B446" s="71" t="s">
        <v>1016</v>
      </c>
      <c r="C446" s="71">
        <v>0.1</v>
      </c>
      <c r="D446" s="71">
        <v>0</v>
      </c>
      <c r="E446" s="71">
        <v>4.4295</v>
      </c>
      <c r="F446" s="71">
        <v>0.443</v>
      </c>
      <c r="G446" s="71">
        <v>0</v>
      </c>
      <c r="H446" s="71">
        <v>0.9</v>
      </c>
      <c r="I446" s="71">
        <v>0</v>
      </c>
      <c r="J446" s="71">
        <v>4.4295</v>
      </c>
      <c r="K446" s="71">
        <v>3.9866000000000001</v>
      </c>
      <c r="L446" s="71">
        <v>0</v>
      </c>
      <c r="M446" s="71">
        <v>0</v>
      </c>
      <c r="N446" s="71"/>
      <c r="O446" s="71"/>
      <c r="P446" s="71"/>
      <c r="Q446" s="71"/>
      <c r="R446" s="71"/>
      <c r="S446" s="71"/>
      <c r="T446" s="71"/>
      <c r="U446" s="71"/>
      <c r="V446" s="71"/>
    </row>
    <row r="447" spans="1:22" x14ac:dyDescent="0.25">
      <c r="A447" s="71" t="s">
        <v>396</v>
      </c>
      <c r="B447" s="71" t="s">
        <v>1017</v>
      </c>
      <c r="C447" s="71">
        <v>0.1</v>
      </c>
      <c r="D447" s="71">
        <v>0</v>
      </c>
      <c r="E447" s="71">
        <v>253.30969999999999</v>
      </c>
      <c r="F447" s="71">
        <v>25.331</v>
      </c>
      <c r="G447" s="71">
        <v>0</v>
      </c>
      <c r="H447" s="71">
        <v>0.9</v>
      </c>
      <c r="I447" s="71">
        <v>0</v>
      </c>
      <c r="J447" s="71">
        <v>253.30889999999999</v>
      </c>
      <c r="K447" s="71">
        <v>227.97800000000001</v>
      </c>
      <c r="L447" s="71">
        <v>0</v>
      </c>
      <c r="M447" s="71">
        <v>0</v>
      </c>
      <c r="N447" s="71"/>
      <c r="O447" s="71"/>
      <c r="P447" s="71"/>
      <c r="Q447" s="71"/>
      <c r="R447" s="71"/>
      <c r="S447" s="71"/>
      <c r="T447" s="71"/>
      <c r="U447" s="71"/>
      <c r="V447" s="71"/>
    </row>
    <row r="448" spans="1:22" x14ac:dyDescent="0.25">
      <c r="A448" s="71" t="s">
        <v>397</v>
      </c>
      <c r="B448" s="71" t="s">
        <v>1018</v>
      </c>
      <c r="C448" s="71">
        <v>0.1</v>
      </c>
      <c r="D448" s="71">
        <v>0</v>
      </c>
      <c r="E448" s="71">
        <v>4.0229999999999997</v>
      </c>
      <c r="F448" s="71">
        <v>0.40229999999999999</v>
      </c>
      <c r="G448" s="71">
        <v>0</v>
      </c>
      <c r="H448" s="71">
        <v>0.9</v>
      </c>
      <c r="I448" s="71">
        <v>0</v>
      </c>
      <c r="J448" s="71">
        <v>4.0228999999999999</v>
      </c>
      <c r="K448" s="71">
        <v>3.6206</v>
      </c>
      <c r="L448" s="71">
        <v>0</v>
      </c>
      <c r="M448" s="71">
        <v>0</v>
      </c>
      <c r="N448" s="71"/>
      <c r="O448" s="71"/>
      <c r="P448" s="71"/>
      <c r="Q448" s="71"/>
      <c r="R448" s="71"/>
      <c r="S448" s="71"/>
      <c r="T448" s="71"/>
      <c r="U448" s="71"/>
      <c r="V448" s="71"/>
    </row>
    <row r="449" spans="1:22" x14ac:dyDescent="0.25">
      <c r="A449" s="71" t="s">
        <v>398</v>
      </c>
      <c r="B449" s="71" t="s">
        <v>1019</v>
      </c>
      <c r="C449" s="71">
        <v>0.1</v>
      </c>
      <c r="D449" s="71">
        <v>0</v>
      </c>
      <c r="E449" s="71">
        <v>52.998199999999997</v>
      </c>
      <c r="F449" s="71">
        <v>5.2998000000000003</v>
      </c>
      <c r="G449" s="71">
        <v>0</v>
      </c>
      <c r="H449" s="71">
        <v>0.9</v>
      </c>
      <c r="I449" s="71">
        <v>0</v>
      </c>
      <c r="J449" s="71">
        <v>52.997999999999998</v>
      </c>
      <c r="K449" s="71">
        <v>47.6982</v>
      </c>
      <c r="L449" s="71">
        <v>0</v>
      </c>
      <c r="M449" s="71">
        <v>0</v>
      </c>
      <c r="N449" s="71"/>
      <c r="O449" s="71"/>
      <c r="P449" s="71"/>
      <c r="Q449" s="71"/>
      <c r="R449" s="71"/>
      <c r="S449" s="71"/>
      <c r="T449" s="71"/>
      <c r="U449" s="71"/>
      <c r="V449" s="71"/>
    </row>
    <row r="450" spans="1:22" x14ac:dyDescent="0.25">
      <c r="A450" s="71" t="s">
        <v>399</v>
      </c>
      <c r="B450" s="71" t="s">
        <v>1020</v>
      </c>
      <c r="C450" s="71">
        <v>0.1</v>
      </c>
      <c r="D450" s="71">
        <v>0</v>
      </c>
      <c r="E450" s="71">
        <v>123.0301</v>
      </c>
      <c r="F450" s="71">
        <v>12.303000000000001</v>
      </c>
      <c r="G450" s="71">
        <v>0</v>
      </c>
      <c r="H450" s="71">
        <v>0.9</v>
      </c>
      <c r="I450" s="71">
        <v>0</v>
      </c>
      <c r="J450" s="71">
        <v>123.03019999999999</v>
      </c>
      <c r="K450" s="71">
        <v>110.7272</v>
      </c>
      <c r="L450" s="71">
        <v>0</v>
      </c>
      <c r="M450" s="71">
        <v>0</v>
      </c>
      <c r="N450" s="71"/>
      <c r="O450" s="71"/>
      <c r="P450" s="71"/>
      <c r="Q450" s="71"/>
      <c r="R450" s="71"/>
      <c r="S450" s="71"/>
      <c r="T450" s="71"/>
      <c r="U450" s="71"/>
      <c r="V450" s="71"/>
    </row>
    <row r="451" spans="1:22" x14ac:dyDescent="0.25">
      <c r="A451" s="71" t="s">
        <v>400</v>
      </c>
      <c r="B451" s="71" t="s">
        <v>1021</v>
      </c>
      <c r="C451" s="71">
        <v>0.1</v>
      </c>
      <c r="D451" s="71">
        <v>0</v>
      </c>
      <c r="E451" s="71">
        <v>92.079499999999996</v>
      </c>
      <c r="F451" s="71">
        <v>9.2080000000000002</v>
      </c>
      <c r="G451" s="71">
        <v>0</v>
      </c>
      <c r="H451" s="71">
        <v>0.9</v>
      </c>
      <c r="I451" s="71">
        <v>0</v>
      </c>
      <c r="J451" s="71">
        <v>92.079400000000007</v>
      </c>
      <c r="K451" s="71">
        <v>82.871499999999997</v>
      </c>
      <c r="L451" s="71">
        <v>0</v>
      </c>
      <c r="M451" s="71">
        <v>0</v>
      </c>
      <c r="N451" s="71"/>
      <c r="O451" s="71"/>
      <c r="P451" s="71"/>
      <c r="Q451" s="71"/>
      <c r="R451" s="71"/>
      <c r="S451" s="71"/>
      <c r="T451" s="71"/>
      <c r="U451" s="71"/>
      <c r="V451" s="71"/>
    </row>
    <row r="452" spans="1:22" x14ac:dyDescent="0.25">
      <c r="A452" s="71" t="s">
        <v>401</v>
      </c>
      <c r="B452" s="71" t="s">
        <v>1022</v>
      </c>
      <c r="C452" s="71">
        <v>0.1</v>
      </c>
      <c r="D452" s="71">
        <v>0</v>
      </c>
      <c r="E452" s="71">
        <v>119.5817</v>
      </c>
      <c r="F452" s="71">
        <v>11.9582</v>
      </c>
      <c r="G452" s="71">
        <v>0</v>
      </c>
      <c r="H452" s="71">
        <v>0.9</v>
      </c>
      <c r="I452" s="71">
        <v>0</v>
      </c>
      <c r="J452" s="71">
        <v>119.5818</v>
      </c>
      <c r="K452" s="71">
        <v>107.6236</v>
      </c>
      <c r="L452" s="71">
        <v>0</v>
      </c>
      <c r="M452" s="71">
        <v>0</v>
      </c>
      <c r="N452" s="71"/>
      <c r="O452" s="71"/>
      <c r="P452" s="71"/>
      <c r="Q452" s="71"/>
      <c r="R452" s="71"/>
      <c r="S452" s="71"/>
      <c r="T452" s="71"/>
      <c r="U452" s="71"/>
      <c r="V452" s="71"/>
    </row>
    <row r="453" spans="1:22" x14ac:dyDescent="0.25">
      <c r="A453" s="71" t="s">
        <v>402</v>
      </c>
      <c r="B453" s="71" t="s">
        <v>1023</v>
      </c>
      <c r="C453" s="71">
        <v>0.1</v>
      </c>
      <c r="D453" s="71">
        <v>0</v>
      </c>
      <c r="E453" s="71">
        <v>153.15979999999999</v>
      </c>
      <c r="F453" s="71">
        <v>15.316000000000001</v>
      </c>
      <c r="G453" s="71">
        <v>0</v>
      </c>
      <c r="H453" s="71">
        <v>0.9</v>
      </c>
      <c r="I453" s="71">
        <v>0</v>
      </c>
      <c r="J453" s="71">
        <v>153.16</v>
      </c>
      <c r="K453" s="71">
        <v>137.84399999999999</v>
      </c>
      <c r="L453" s="71">
        <v>0</v>
      </c>
      <c r="M453" s="71">
        <v>0</v>
      </c>
      <c r="N453" s="71"/>
      <c r="O453" s="71"/>
      <c r="P453" s="71"/>
      <c r="Q453" s="71"/>
      <c r="R453" s="71"/>
      <c r="S453" s="71"/>
      <c r="T453" s="71"/>
      <c r="U453" s="71"/>
      <c r="V453" s="71"/>
    </row>
    <row r="454" spans="1:22" x14ac:dyDescent="0.25">
      <c r="A454" s="71" t="s">
        <v>403</v>
      </c>
      <c r="B454" s="71" t="s">
        <v>1024</v>
      </c>
      <c r="C454" s="71">
        <v>0.1</v>
      </c>
      <c r="D454" s="71">
        <v>0</v>
      </c>
      <c r="E454" s="71">
        <v>157.98249999999999</v>
      </c>
      <c r="F454" s="71">
        <v>15.7982</v>
      </c>
      <c r="G454" s="71">
        <v>0</v>
      </c>
      <c r="H454" s="71">
        <v>0.9</v>
      </c>
      <c r="I454" s="71">
        <v>0</v>
      </c>
      <c r="J454" s="71">
        <v>157.98240000000001</v>
      </c>
      <c r="K454" s="71">
        <v>142.1842</v>
      </c>
      <c r="L454" s="71">
        <v>0</v>
      </c>
      <c r="M454" s="71">
        <v>0</v>
      </c>
      <c r="N454" s="71"/>
      <c r="O454" s="71"/>
      <c r="P454" s="71"/>
      <c r="Q454" s="71"/>
      <c r="R454" s="71"/>
      <c r="S454" s="71"/>
      <c r="T454" s="71"/>
      <c r="U454" s="71"/>
      <c r="V454" s="71"/>
    </row>
    <row r="455" spans="1:22" x14ac:dyDescent="0.25">
      <c r="A455" s="71" t="s">
        <v>404</v>
      </c>
      <c r="B455" s="71" t="s">
        <v>1025</v>
      </c>
      <c r="C455" s="71">
        <v>0.1</v>
      </c>
      <c r="D455" s="71">
        <v>0</v>
      </c>
      <c r="E455" s="71">
        <v>71.906999999999996</v>
      </c>
      <c r="F455" s="71">
        <v>7.1906999999999996</v>
      </c>
      <c r="G455" s="71">
        <v>0</v>
      </c>
      <c r="H455" s="71">
        <v>0.9</v>
      </c>
      <c r="I455" s="71">
        <v>0</v>
      </c>
      <c r="J455" s="71">
        <v>71.906899999999993</v>
      </c>
      <c r="K455" s="71">
        <v>64.716200000000001</v>
      </c>
      <c r="L455" s="71">
        <v>0</v>
      </c>
      <c r="M455" s="71">
        <v>0</v>
      </c>
      <c r="N455" s="71"/>
      <c r="O455" s="71"/>
      <c r="P455" s="71"/>
      <c r="Q455" s="71"/>
      <c r="R455" s="71"/>
      <c r="S455" s="71"/>
      <c r="T455" s="71"/>
      <c r="U455" s="71"/>
      <c r="V455" s="71"/>
    </row>
    <row r="456" spans="1:22" x14ac:dyDescent="0.25">
      <c r="A456" s="71" t="s">
        <v>405</v>
      </c>
      <c r="B456" s="71" t="s">
        <v>1026</v>
      </c>
      <c r="C456" s="71">
        <v>0.1</v>
      </c>
      <c r="D456" s="71">
        <v>0</v>
      </c>
      <c r="E456" s="71">
        <v>60.583500000000001</v>
      </c>
      <c r="F456" s="71">
        <v>6.0583999999999998</v>
      </c>
      <c r="G456" s="71">
        <v>0</v>
      </c>
      <c r="H456" s="71">
        <v>0.9</v>
      </c>
      <c r="I456" s="71">
        <v>0</v>
      </c>
      <c r="J456" s="71">
        <v>60.583300000000001</v>
      </c>
      <c r="K456" s="71">
        <v>54.524999999999999</v>
      </c>
      <c r="L456" s="71">
        <v>0</v>
      </c>
      <c r="M456" s="71">
        <v>0</v>
      </c>
      <c r="N456" s="71"/>
      <c r="O456" s="71"/>
      <c r="P456" s="71"/>
      <c r="Q456" s="71"/>
      <c r="R456" s="71"/>
      <c r="S456" s="71"/>
      <c r="T456" s="71"/>
      <c r="U456" s="71"/>
      <c r="V456" s="71"/>
    </row>
    <row r="457" spans="1:22" x14ac:dyDescent="0.25">
      <c r="A457" s="71" t="s">
        <v>406</v>
      </c>
      <c r="B457" s="71" t="s">
        <v>1027</v>
      </c>
      <c r="C457" s="71">
        <v>0.1</v>
      </c>
      <c r="D457" s="71">
        <v>0</v>
      </c>
      <c r="E457" s="71">
        <v>5.8601000000000001</v>
      </c>
      <c r="F457" s="71">
        <v>0.58599999999999997</v>
      </c>
      <c r="G457" s="71">
        <v>0</v>
      </c>
      <c r="H457" s="71">
        <v>0.9</v>
      </c>
      <c r="I457" s="71">
        <v>0</v>
      </c>
      <c r="J457" s="71">
        <v>5.8601999999999999</v>
      </c>
      <c r="K457" s="71">
        <v>5.2742000000000004</v>
      </c>
      <c r="L457" s="71">
        <v>0</v>
      </c>
      <c r="M457" s="71">
        <v>0</v>
      </c>
      <c r="N457" s="71"/>
      <c r="O457" s="71"/>
      <c r="P457" s="71"/>
      <c r="Q457" s="71"/>
      <c r="R457" s="71"/>
      <c r="S457" s="71"/>
      <c r="T457" s="71"/>
      <c r="U457" s="71"/>
      <c r="V457" s="71"/>
    </row>
    <row r="458" spans="1:22" x14ac:dyDescent="0.25">
      <c r="A458" s="71" t="s">
        <v>407</v>
      </c>
      <c r="B458" s="71" t="s">
        <v>1028</v>
      </c>
      <c r="C458" s="71">
        <v>0.1</v>
      </c>
      <c r="D458" s="71">
        <v>0</v>
      </c>
      <c r="E458" s="71">
        <v>21.238</v>
      </c>
      <c r="F458" s="71">
        <v>2.1238000000000001</v>
      </c>
      <c r="G458" s="71">
        <v>0</v>
      </c>
      <c r="H458" s="71">
        <v>0.9</v>
      </c>
      <c r="I458" s="71">
        <v>0</v>
      </c>
      <c r="J458" s="71">
        <v>21.2379</v>
      </c>
      <c r="K458" s="71">
        <v>19.114100000000001</v>
      </c>
      <c r="L458" s="71">
        <v>0</v>
      </c>
      <c r="M458" s="71">
        <v>0</v>
      </c>
      <c r="N458" s="71"/>
      <c r="O458" s="71"/>
      <c r="P458" s="71"/>
      <c r="Q458" s="71"/>
      <c r="R458" s="71"/>
      <c r="S458" s="71"/>
      <c r="T458" s="71"/>
      <c r="U458" s="71"/>
      <c r="V458" s="71"/>
    </row>
    <row r="459" spans="1:22" x14ac:dyDescent="0.25">
      <c r="A459" s="71" t="s">
        <v>408</v>
      </c>
      <c r="B459" s="71" t="s">
        <v>1029</v>
      </c>
      <c r="C459" s="71">
        <v>0.1</v>
      </c>
      <c r="D459" s="71">
        <v>0</v>
      </c>
      <c r="E459" s="71">
        <v>36.162599999999998</v>
      </c>
      <c r="F459" s="71">
        <v>3.6162999999999998</v>
      </c>
      <c r="G459" s="71">
        <v>0</v>
      </c>
      <c r="H459" s="71">
        <v>0.9</v>
      </c>
      <c r="I459" s="71">
        <v>0</v>
      </c>
      <c r="J459" s="71">
        <v>36.162700000000001</v>
      </c>
      <c r="K459" s="71">
        <v>32.546399999999998</v>
      </c>
      <c r="L459" s="71">
        <v>0</v>
      </c>
      <c r="M459" s="71">
        <v>0</v>
      </c>
      <c r="N459" s="71"/>
      <c r="O459" s="71"/>
      <c r="P459" s="71"/>
      <c r="Q459" s="71"/>
      <c r="R459" s="71"/>
      <c r="S459" s="71"/>
      <c r="T459" s="71"/>
      <c r="U459" s="71"/>
      <c r="V459" s="71"/>
    </row>
    <row r="460" spans="1:22" x14ac:dyDescent="0.25">
      <c r="A460" s="71" t="s">
        <v>409</v>
      </c>
      <c r="B460" s="71" t="s">
        <v>1030</v>
      </c>
      <c r="C460" s="71">
        <v>0.1</v>
      </c>
      <c r="D460" s="71">
        <v>0</v>
      </c>
      <c r="E460" s="71">
        <v>23.664100000000001</v>
      </c>
      <c r="F460" s="71">
        <v>2.3664000000000001</v>
      </c>
      <c r="G460" s="71">
        <v>0</v>
      </c>
      <c r="H460" s="71">
        <v>0.9</v>
      </c>
      <c r="I460" s="71">
        <v>0</v>
      </c>
      <c r="J460" s="71">
        <v>23.664000000000001</v>
      </c>
      <c r="K460" s="71">
        <v>21.297599999999999</v>
      </c>
      <c r="L460" s="71">
        <v>0</v>
      </c>
      <c r="M460" s="71">
        <v>0</v>
      </c>
      <c r="N460" s="71"/>
      <c r="O460" s="71"/>
      <c r="P460" s="71"/>
      <c r="Q460" s="71"/>
      <c r="R460" s="71"/>
      <c r="S460" s="71"/>
      <c r="T460" s="71"/>
      <c r="U460" s="71"/>
      <c r="V460" s="71"/>
    </row>
    <row r="461" spans="1:22" x14ac:dyDescent="0.25">
      <c r="A461" s="71" t="s">
        <v>410</v>
      </c>
      <c r="B461" s="71" t="s">
        <v>1031</v>
      </c>
      <c r="C461" s="71">
        <v>0.1</v>
      </c>
      <c r="D461" s="71">
        <v>0</v>
      </c>
      <c r="E461" s="71">
        <v>7.0073999999999996</v>
      </c>
      <c r="F461" s="71">
        <v>0.70069999999999999</v>
      </c>
      <c r="G461" s="71">
        <v>0</v>
      </c>
      <c r="H461" s="71">
        <v>0.9</v>
      </c>
      <c r="I461" s="71">
        <v>0</v>
      </c>
      <c r="J461" s="71">
        <v>7.0075000000000003</v>
      </c>
      <c r="K461" s="71">
        <v>6.3068</v>
      </c>
      <c r="L461" s="71">
        <v>0</v>
      </c>
      <c r="M461" s="71">
        <v>0</v>
      </c>
      <c r="N461" s="71"/>
      <c r="O461" s="71"/>
      <c r="P461" s="71"/>
      <c r="Q461" s="71"/>
      <c r="R461" s="71"/>
      <c r="S461" s="71"/>
      <c r="T461" s="71"/>
      <c r="U461" s="71"/>
      <c r="V461" s="71"/>
    </row>
    <row r="462" spans="1:22" x14ac:dyDescent="0.25">
      <c r="A462" s="71" t="s">
        <v>411</v>
      </c>
      <c r="B462" s="71" t="s">
        <v>1032</v>
      </c>
      <c r="C462" s="71">
        <v>0.1</v>
      </c>
      <c r="D462" s="71">
        <v>0</v>
      </c>
      <c r="E462" s="71">
        <v>41.863900000000001</v>
      </c>
      <c r="F462" s="71">
        <v>4.1863999999999999</v>
      </c>
      <c r="G462" s="71">
        <v>0</v>
      </c>
      <c r="H462" s="71">
        <v>0.9</v>
      </c>
      <c r="I462" s="71">
        <v>0</v>
      </c>
      <c r="J462" s="71">
        <v>41.863700000000001</v>
      </c>
      <c r="K462" s="71">
        <v>37.677300000000002</v>
      </c>
      <c r="L462" s="71">
        <v>0</v>
      </c>
      <c r="M462" s="71">
        <v>0</v>
      </c>
      <c r="N462" s="71"/>
      <c r="O462" s="71"/>
      <c r="P462" s="71"/>
      <c r="Q462" s="71"/>
      <c r="R462" s="71"/>
      <c r="S462" s="71"/>
      <c r="T462" s="71"/>
      <c r="U462" s="71"/>
      <c r="V462" s="71"/>
    </row>
    <row r="463" spans="1:22" x14ac:dyDescent="0.25">
      <c r="A463" s="71" t="s">
        <v>412</v>
      </c>
      <c r="B463" s="71" t="s">
        <v>1033</v>
      </c>
      <c r="C463" s="71">
        <v>0.1</v>
      </c>
      <c r="D463" s="71">
        <v>0</v>
      </c>
      <c r="E463" s="71">
        <v>52.364899999999999</v>
      </c>
      <c r="F463" s="71">
        <v>5.2365000000000004</v>
      </c>
      <c r="G463" s="71">
        <v>0</v>
      </c>
      <c r="H463" s="71">
        <v>0.9</v>
      </c>
      <c r="I463" s="71">
        <v>0</v>
      </c>
      <c r="J463" s="71">
        <v>52.365000000000002</v>
      </c>
      <c r="K463" s="71">
        <v>47.128500000000003</v>
      </c>
      <c r="L463" s="71">
        <v>0</v>
      </c>
      <c r="M463" s="71">
        <v>0</v>
      </c>
      <c r="N463" s="71"/>
      <c r="O463" s="71"/>
      <c r="P463" s="71"/>
      <c r="Q463" s="71"/>
      <c r="R463" s="71"/>
      <c r="S463" s="71"/>
      <c r="T463" s="71"/>
      <c r="U463" s="71"/>
      <c r="V463" s="71"/>
    </row>
    <row r="464" spans="1:22" x14ac:dyDescent="0.25">
      <c r="A464" s="71" t="s">
        <v>413</v>
      </c>
      <c r="B464" s="71" t="s">
        <v>1034</v>
      </c>
      <c r="C464" s="71">
        <v>0.1</v>
      </c>
      <c r="D464" s="71">
        <v>0</v>
      </c>
      <c r="E464" s="71">
        <v>80.335999999999999</v>
      </c>
      <c r="F464" s="71">
        <v>8.0335999999999999</v>
      </c>
      <c r="G464" s="71">
        <v>0</v>
      </c>
      <c r="H464" s="71">
        <v>0.9</v>
      </c>
      <c r="I464" s="71">
        <v>0</v>
      </c>
      <c r="J464" s="71">
        <v>80.335999999999999</v>
      </c>
      <c r="K464" s="71">
        <v>72.302400000000006</v>
      </c>
      <c r="L464" s="71">
        <v>0</v>
      </c>
      <c r="M464" s="71">
        <v>0</v>
      </c>
      <c r="N464" s="71"/>
      <c r="O464" s="71"/>
      <c r="P464" s="71"/>
      <c r="Q464" s="71"/>
      <c r="R464" s="71"/>
      <c r="S464" s="71"/>
      <c r="T464" s="71"/>
      <c r="U464" s="71"/>
      <c r="V464" s="71"/>
    </row>
    <row r="465" spans="1:22" x14ac:dyDescent="0.25">
      <c r="A465" s="71" t="s">
        <v>414</v>
      </c>
      <c r="B465" s="71" t="s">
        <v>1035</v>
      </c>
      <c r="C465" s="71">
        <v>0.1</v>
      </c>
      <c r="D465" s="71">
        <v>0</v>
      </c>
      <c r="E465" s="71">
        <v>0</v>
      </c>
      <c r="F465" s="71">
        <v>0</v>
      </c>
      <c r="G465" s="71">
        <v>0</v>
      </c>
      <c r="H465" s="71">
        <v>0.9</v>
      </c>
      <c r="I465" s="71">
        <v>0</v>
      </c>
      <c r="J465" s="71">
        <v>0</v>
      </c>
      <c r="K465" s="71">
        <v>0</v>
      </c>
      <c r="L465" s="71">
        <v>0</v>
      </c>
      <c r="M465" s="71">
        <v>0</v>
      </c>
      <c r="N465" s="71"/>
      <c r="O465" s="71"/>
      <c r="P465" s="71"/>
      <c r="Q465" s="71"/>
      <c r="R465" s="71"/>
      <c r="S465" s="71"/>
      <c r="T465" s="71"/>
      <c r="U465" s="71"/>
      <c r="V465" s="71"/>
    </row>
    <row r="466" spans="1:22" x14ac:dyDescent="0.25">
      <c r="A466" s="71" t="s">
        <v>415</v>
      </c>
      <c r="B466" s="71" t="s">
        <v>1036</v>
      </c>
      <c r="C466" s="71">
        <v>0.1</v>
      </c>
      <c r="D466" s="71">
        <v>3453.5459999999998</v>
      </c>
      <c r="E466" s="71">
        <v>33.8489</v>
      </c>
      <c r="F466" s="71">
        <v>3.3849</v>
      </c>
      <c r="G466" s="71">
        <v>345.3546</v>
      </c>
      <c r="H466" s="71">
        <v>0.9</v>
      </c>
      <c r="I466" s="71">
        <v>2979.6988999999999</v>
      </c>
      <c r="J466" s="71">
        <v>33.848999999999997</v>
      </c>
      <c r="K466" s="71">
        <v>30.464099999999998</v>
      </c>
      <c r="L466" s="71">
        <v>2681.7289999999998</v>
      </c>
      <c r="M466" s="71">
        <v>3027.0835999999999</v>
      </c>
      <c r="N466" s="71"/>
      <c r="O466" s="71"/>
      <c r="P466" s="71"/>
      <c r="Q466" s="71"/>
      <c r="R466" s="71"/>
      <c r="S466" s="71"/>
      <c r="T466" s="71"/>
      <c r="U466" s="71"/>
      <c r="V466" s="71"/>
    </row>
    <row r="467" spans="1:22" x14ac:dyDescent="0.25">
      <c r="A467" s="71" t="s">
        <v>416</v>
      </c>
      <c r="B467" s="71" t="s">
        <v>1037</v>
      </c>
      <c r="C467" s="71">
        <v>0.1</v>
      </c>
      <c r="D467" s="71">
        <v>0</v>
      </c>
      <c r="E467" s="71">
        <v>0</v>
      </c>
      <c r="F467" s="71">
        <v>0</v>
      </c>
      <c r="G467" s="71">
        <v>0</v>
      </c>
      <c r="H467" s="71">
        <v>0.9</v>
      </c>
      <c r="I467" s="71">
        <v>0</v>
      </c>
      <c r="J467" s="71">
        <v>0</v>
      </c>
      <c r="K467" s="71">
        <v>0</v>
      </c>
      <c r="L467" s="71">
        <v>0</v>
      </c>
      <c r="M467" s="71">
        <v>0</v>
      </c>
      <c r="N467" s="71"/>
      <c r="O467" s="71"/>
      <c r="P467" s="71"/>
      <c r="Q467" s="71"/>
      <c r="R467" s="71"/>
      <c r="S467" s="71"/>
      <c r="T467" s="71"/>
      <c r="U467" s="71"/>
      <c r="V467" s="71"/>
    </row>
    <row r="468" spans="1:22" x14ac:dyDescent="0.25">
      <c r="A468" s="71" t="s">
        <v>417</v>
      </c>
      <c r="B468" s="71" t="s">
        <v>1038</v>
      </c>
      <c r="C468" s="71">
        <v>0.1</v>
      </c>
      <c r="D468" s="71">
        <v>0</v>
      </c>
      <c r="E468" s="71">
        <v>94.045000000000002</v>
      </c>
      <c r="F468" s="71">
        <v>9.4045000000000005</v>
      </c>
      <c r="G468" s="71">
        <v>0</v>
      </c>
      <c r="H468" s="71">
        <v>0.9</v>
      </c>
      <c r="I468" s="71">
        <v>0</v>
      </c>
      <c r="J468" s="71">
        <v>94.045199999999994</v>
      </c>
      <c r="K468" s="71">
        <v>84.640699999999995</v>
      </c>
      <c r="L468" s="71">
        <v>0</v>
      </c>
      <c r="M468" s="71">
        <v>0</v>
      </c>
      <c r="N468" s="71"/>
      <c r="O468" s="71"/>
      <c r="P468" s="71"/>
      <c r="Q468" s="71"/>
      <c r="R468" s="71"/>
      <c r="S468" s="71"/>
      <c r="T468" s="71"/>
      <c r="U468" s="71"/>
      <c r="V468" s="71"/>
    </row>
    <row r="469" spans="1:22" x14ac:dyDescent="0.25">
      <c r="A469" s="71" t="s">
        <v>418</v>
      </c>
      <c r="B469" s="71" t="s">
        <v>1039</v>
      </c>
      <c r="C469" s="71">
        <v>0.1</v>
      </c>
      <c r="D469" s="71">
        <v>0</v>
      </c>
      <c r="E469" s="71">
        <v>74.931200000000004</v>
      </c>
      <c r="F469" s="71">
        <v>7.4931000000000001</v>
      </c>
      <c r="G469" s="71">
        <v>0</v>
      </c>
      <c r="H469" s="71">
        <v>0.9</v>
      </c>
      <c r="I469" s="71">
        <v>0</v>
      </c>
      <c r="J469" s="71">
        <v>74.931299999999993</v>
      </c>
      <c r="K469" s="71">
        <v>67.438199999999995</v>
      </c>
      <c r="L469" s="71">
        <v>0</v>
      </c>
      <c r="M469" s="71">
        <v>0</v>
      </c>
      <c r="N469" s="71"/>
      <c r="O469" s="71"/>
      <c r="P469" s="71"/>
      <c r="Q469" s="71"/>
      <c r="R469" s="71"/>
      <c r="S469" s="71"/>
      <c r="T469" s="71"/>
      <c r="U469" s="71"/>
      <c r="V469" s="71"/>
    </row>
    <row r="470" spans="1:22" x14ac:dyDescent="0.25">
      <c r="A470" s="71" t="s">
        <v>419</v>
      </c>
      <c r="B470" s="71" t="s">
        <v>1040</v>
      </c>
      <c r="C470" s="71">
        <v>0.1</v>
      </c>
      <c r="D470" s="71">
        <v>0</v>
      </c>
      <c r="E470" s="71">
        <v>25.620799999999999</v>
      </c>
      <c r="F470" s="71">
        <v>2.5621</v>
      </c>
      <c r="G470" s="71">
        <v>0</v>
      </c>
      <c r="H470" s="71">
        <v>0.9</v>
      </c>
      <c r="I470" s="71">
        <v>0</v>
      </c>
      <c r="J470" s="71">
        <v>25.621300000000002</v>
      </c>
      <c r="K470" s="71">
        <v>23.059200000000001</v>
      </c>
      <c r="L470" s="71">
        <v>0</v>
      </c>
      <c r="M470" s="71">
        <v>0</v>
      </c>
      <c r="N470" s="71"/>
      <c r="O470" s="71"/>
      <c r="P470" s="71"/>
      <c r="Q470" s="71"/>
      <c r="R470" s="71"/>
      <c r="S470" s="71"/>
      <c r="T470" s="71"/>
      <c r="U470" s="71"/>
      <c r="V470" s="71"/>
    </row>
    <row r="471" spans="1:22" x14ac:dyDescent="0.25">
      <c r="A471" s="71" t="s">
        <v>1240</v>
      </c>
      <c r="B471" s="71" t="s">
        <v>1241</v>
      </c>
      <c r="C471" s="71">
        <v>0.1</v>
      </c>
      <c r="D471" s="71">
        <v>344.8372</v>
      </c>
      <c r="E471" s="71">
        <v>2.9996</v>
      </c>
      <c r="F471" s="71">
        <v>0.3</v>
      </c>
      <c r="G471" s="71">
        <v>34.483699999999999</v>
      </c>
      <c r="H471" s="71">
        <v>0.9</v>
      </c>
      <c r="I471" s="71">
        <v>310.16019999999997</v>
      </c>
      <c r="J471" s="71">
        <v>2.9996999999999998</v>
      </c>
      <c r="K471" s="71">
        <v>2.6997</v>
      </c>
      <c r="L471" s="71">
        <v>279.14420000000001</v>
      </c>
      <c r="M471" s="71">
        <v>313.62790000000001</v>
      </c>
      <c r="N471" s="71"/>
      <c r="O471" s="71"/>
      <c r="P471" s="71"/>
      <c r="Q471" s="71"/>
      <c r="R471" s="71"/>
      <c r="S471" s="71"/>
      <c r="T471" s="71"/>
      <c r="U471" s="71"/>
      <c r="V471" s="71"/>
    </row>
    <row r="472" spans="1:22" x14ac:dyDescent="0.25">
      <c r="A472" s="71" t="s">
        <v>556</v>
      </c>
      <c r="B472" s="71" t="s">
        <v>595</v>
      </c>
      <c r="C472" s="71">
        <v>0.1</v>
      </c>
      <c r="D472" s="71">
        <v>0</v>
      </c>
      <c r="E472" s="71">
        <v>0</v>
      </c>
      <c r="F472" s="71">
        <v>0</v>
      </c>
      <c r="G472" s="71">
        <v>0</v>
      </c>
      <c r="H472" s="71">
        <v>0.9</v>
      </c>
      <c r="I472" s="71">
        <v>0</v>
      </c>
      <c r="J472" s="71">
        <v>0</v>
      </c>
      <c r="K472" s="71">
        <v>0</v>
      </c>
      <c r="L472" s="71">
        <v>0</v>
      </c>
      <c r="M472" s="71">
        <v>0</v>
      </c>
      <c r="N472" s="71"/>
      <c r="O472" s="71"/>
      <c r="P472" s="71"/>
      <c r="Q472" s="71"/>
      <c r="R472" s="71"/>
      <c r="S472" s="71"/>
      <c r="T472" s="71"/>
      <c r="U472" s="71"/>
      <c r="V472" s="71"/>
    </row>
    <row r="473" spans="1:22" x14ac:dyDescent="0.25">
      <c r="A473" s="71" t="s">
        <v>557</v>
      </c>
      <c r="B473" s="71" t="s">
        <v>1041</v>
      </c>
      <c r="C473" s="71">
        <v>0.1</v>
      </c>
      <c r="D473" s="71">
        <v>0</v>
      </c>
      <c r="E473" s="71">
        <v>3.1661999999999999</v>
      </c>
      <c r="F473" s="71">
        <v>0.31659999999999999</v>
      </c>
      <c r="G473" s="71">
        <v>0</v>
      </c>
      <c r="H473" s="71">
        <v>0.9</v>
      </c>
      <c r="I473" s="71">
        <v>0</v>
      </c>
      <c r="J473" s="71">
        <v>3.1661999999999999</v>
      </c>
      <c r="K473" s="71">
        <v>2.8496000000000001</v>
      </c>
      <c r="L473" s="71">
        <v>0</v>
      </c>
      <c r="M473" s="71">
        <v>0</v>
      </c>
      <c r="N473" s="71"/>
      <c r="O473" s="71"/>
      <c r="P473" s="71"/>
      <c r="Q473" s="71"/>
      <c r="R473" s="71"/>
      <c r="S473" s="71"/>
      <c r="T473" s="71"/>
      <c r="U473" s="71"/>
      <c r="V473" s="71"/>
    </row>
    <row r="474" spans="1:22" x14ac:dyDescent="0.25">
      <c r="A474" s="71" t="s">
        <v>420</v>
      </c>
      <c r="B474" s="71" t="s">
        <v>1042</v>
      </c>
      <c r="C474" s="71">
        <v>0.1</v>
      </c>
      <c r="D474" s="71">
        <v>0</v>
      </c>
      <c r="E474" s="71">
        <v>0.81989999999999996</v>
      </c>
      <c r="F474" s="71">
        <v>8.2000000000000003E-2</v>
      </c>
      <c r="G474" s="71">
        <v>0</v>
      </c>
      <c r="H474" s="71">
        <v>0.9</v>
      </c>
      <c r="I474" s="71">
        <v>0</v>
      </c>
      <c r="J474" s="71">
        <v>0.81989999999999996</v>
      </c>
      <c r="K474" s="71">
        <v>0.7379</v>
      </c>
      <c r="L474" s="71">
        <v>0</v>
      </c>
      <c r="M474" s="71">
        <v>0</v>
      </c>
      <c r="N474" s="71"/>
      <c r="O474" s="71"/>
      <c r="P474" s="71"/>
      <c r="Q474" s="71"/>
      <c r="R474" s="71"/>
      <c r="S474" s="71"/>
      <c r="T474" s="71"/>
      <c r="U474" s="71"/>
      <c r="V474" s="71"/>
    </row>
    <row r="475" spans="1:22" x14ac:dyDescent="0.25">
      <c r="A475" s="71" t="s">
        <v>558</v>
      </c>
      <c r="B475" s="71" t="s">
        <v>1043</v>
      </c>
      <c r="C475" s="71">
        <v>0.1</v>
      </c>
      <c r="D475" s="71">
        <v>0</v>
      </c>
      <c r="E475" s="71">
        <v>0</v>
      </c>
      <c r="F475" s="71">
        <v>0</v>
      </c>
      <c r="G475" s="71">
        <v>0</v>
      </c>
      <c r="H475" s="71">
        <v>0.9</v>
      </c>
      <c r="I475" s="71">
        <v>0</v>
      </c>
      <c r="J475" s="71">
        <v>0</v>
      </c>
      <c r="K475" s="71">
        <v>0</v>
      </c>
      <c r="L475" s="71">
        <v>0</v>
      </c>
      <c r="M475" s="71">
        <v>0</v>
      </c>
      <c r="N475" s="71"/>
      <c r="O475" s="71"/>
      <c r="P475" s="71"/>
      <c r="Q475" s="71"/>
      <c r="R475" s="71"/>
      <c r="S475" s="71"/>
      <c r="T475" s="71"/>
      <c r="U475" s="71"/>
      <c r="V475" s="71"/>
    </row>
    <row r="476" spans="1:22" x14ac:dyDescent="0.25">
      <c r="A476" s="71" t="s">
        <v>559</v>
      </c>
      <c r="B476" s="71" t="s">
        <v>1044</v>
      </c>
      <c r="C476" s="71">
        <v>0.1</v>
      </c>
      <c r="D476" s="71">
        <v>0</v>
      </c>
      <c r="E476" s="71">
        <v>0</v>
      </c>
      <c r="F476" s="71">
        <v>0</v>
      </c>
      <c r="G476" s="71">
        <v>0</v>
      </c>
      <c r="H476" s="71">
        <v>0.9</v>
      </c>
      <c r="I476" s="71">
        <v>0</v>
      </c>
      <c r="J476" s="71">
        <v>0</v>
      </c>
      <c r="K476" s="71">
        <v>0</v>
      </c>
      <c r="L476" s="71">
        <v>0</v>
      </c>
      <c r="M476" s="71">
        <v>0</v>
      </c>
      <c r="N476" s="71"/>
      <c r="O476" s="71"/>
      <c r="P476" s="71"/>
      <c r="Q476" s="71"/>
      <c r="R476" s="71"/>
      <c r="S476" s="71"/>
      <c r="T476" s="71"/>
      <c r="U476" s="71"/>
      <c r="V476" s="71"/>
    </row>
    <row r="477" spans="1:22" x14ac:dyDescent="0.25">
      <c r="A477" s="71" t="s">
        <v>421</v>
      </c>
      <c r="B477" s="71" t="s">
        <v>1045</v>
      </c>
      <c r="C477" s="71">
        <v>0.1</v>
      </c>
      <c r="D477" s="71">
        <v>0</v>
      </c>
      <c r="E477" s="71">
        <v>81.116200000000006</v>
      </c>
      <c r="F477" s="71">
        <v>8.1115999999999993</v>
      </c>
      <c r="G477" s="71">
        <v>0</v>
      </c>
      <c r="H477" s="71">
        <v>0.9</v>
      </c>
      <c r="I477" s="71">
        <v>0</v>
      </c>
      <c r="J477" s="71">
        <v>81.116100000000003</v>
      </c>
      <c r="K477" s="71">
        <v>73.004499999999993</v>
      </c>
      <c r="L477" s="71">
        <v>0</v>
      </c>
      <c r="M477" s="71">
        <v>0</v>
      </c>
      <c r="N477" s="71"/>
      <c r="O477" s="71"/>
      <c r="P477" s="71"/>
      <c r="Q477" s="71"/>
      <c r="R477" s="71"/>
      <c r="S477" s="71"/>
      <c r="T477" s="71"/>
      <c r="U477" s="71"/>
      <c r="V477" s="71"/>
    </row>
    <row r="478" spans="1:22" x14ac:dyDescent="0.25">
      <c r="A478" s="71" t="s">
        <v>422</v>
      </c>
      <c r="B478" s="71" t="s">
        <v>1046</v>
      </c>
      <c r="C478" s="71">
        <v>0.1</v>
      </c>
      <c r="D478" s="71">
        <v>0</v>
      </c>
      <c r="E478" s="71">
        <v>0</v>
      </c>
      <c r="F478" s="71">
        <v>0</v>
      </c>
      <c r="G478" s="71">
        <v>0</v>
      </c>
      <c r="H478" s="71">
        <v>0.9</v>
      </c>
      <c r="I478" s="71">
        <v>0</v>
      </c>
      <c r="J478" s="71">
        <v>0</v>
      </c>
      <c r="K478" s="71">
        <v>0</v>
      </c>
      <c r="L478" s="71">
        <v>0</v>
      </c>
      <c r="M478" s="71">
        <v>0</v>
      </c>
      <c r="N478" s="71"/>
      <c r="O478" s="71"/>
      <c r="P478" s="71"/>
      <c r="Q478" s="71"/>
      <c r="R478" s="71"/>
      <c r="S478" s="71"/>
      <c r="T478" s="71"/>
      <c r="U478" s="71"/>
      <c r="V478" s="71"/>
    </row>
    <row r="479" spans="1:22" x14ac:dyDescent="0.25">
      <c r="A479" s="71" t="s">
        <v>423</v>
      </c>
      <c r="B479" s="71" t="s">
        <v>1047</v>
      </c>
      <c r="C479" s="71">
        <v>0.1</v>
      </c>
      <c r="D479" s="71">
        <v>0</v>
      </c>
      <c r="E479" s="71">
        <v>4.8912000000000004</v>
      </c>
      <c r="F479" s="71">
        <v>0.48909999999999998</v>
      </c>
      <c r="G479" s="71">
        <v>0</v>
      </c>
      <c r="H479" s="71">
        <v>0.9</v>
      </c>
      <c r="I479" s="71">
        <v>0</v>
      </c>
      <c r="J479" s="71">
        <v>4.8912000000000004</v>
      </c>
      <c r="K479" s="71">
        <v>4.4020999999999999</v>
      </c>
      <c r="L479" s="71">
        <v>0</v>
      </c>
      <c r="M479" s="71">
        <v>0</v>
      </c>
      <c r="N479" s="71"/>
      <c r="O479" s="71"/>
      <c r="P479" s="71"/>
      <c r="Q479" s="71"/>
      <c r="R479" s="71"/>
      <c r="S479" s="71"/>
      <c r="T479" s="71"/>
      <c r="U479" s="71"/>
      <c r="V479" s="71"/>
    </row>
    <row r="480" spans="1:22" x14ac:dyDescent="0.25">
      <c r="A480" s="71" t="s">
        <v>424</v>
      </c>
      <c r="B480" s="71" t="s">
        <v>1048</v>
      </c>
      <c r="C480" s="71">
        <v>0.1</v>
      </c>
      <c r="D480" s="71">
        <v>0</v>
      </c>
      <c r="E480" s="71">
        <v>10.6792</v>
      </c>
      <c r="F480" s="71">
        <v>1.0679000000000001</v>
      </c>
      <c r="G480" s="71">
        <v>0</v>
      </c>
      <c r="H480" s="71">
        <v>0.9</v>
      </c>
      <c r="I480" s="71">
        <v>0</v>
      </c>
      <c r="J480" s="71">
        <v>10.6791</v>
      </c>
      <c r="K480" s="71">
        <v>9.6112000000000002</v>
      </c>
      <c r="L480" s="71">
        <v>0</v>
      </c>
      <c r="M480" s="71">
        <v>0</v>
      </c>
      <c r="N480" s="71"/>
      <c r="O480" s="71"/>
      <c r="P480" s="71"/>
      <c r="Q480" s="71"/>
      <c r="R480" s="71"/>
      <c r="S480" s="71"/>
      <c r="T480" s="71"/>
      <c r="U480" s="71"/>
      <c r="V480" s="71"/>
    </row>
    <row r="481" spans="1:22" x14ac:dyDescent="0.25">
      <c r="A481" s="71" t="s">
        <v>425</v>
      </c>
      <c r="B481" s="71" t="s">
        <v>1049</v>
      </c>
      <c r="C481" s="71">
        <v>0.1</v>
      </c>
      <c r="D481" s="71">
        <v>0</v>
      </c>
      <c r="E481" s="71">
        <v>10.1082</v>
      </c>
      <c r="F481" s="71">
        <v>1.0107999999999999</v>
      </c>
      <c r="G481" s="71">
        <v>0</v>
      </c>
      <c r="H481" s="71">
        <v>0.9</v>
      </c>
      <c r="I481" s="71">
        <v>0</v>
      </c>
      <c r="J481" s="71">
        <v>10.1084</v>
      </c>
      <c r="K481" s="71">
        <v>9.0975999999999999</v>
      </c>
      <c r="L481" s="71">
        <v>0</v>
      </c>
      <c r="M481" s="71">
        <v>0</v>
      </c>
      <c r="N481" s="71"/>
      <c r="O481" s="71"/>
      <c r="P481" s="71"/>
      <c r="Q481" s="71"/>
      <c r="R481" s="71"/>
      <c r="S481" s="71"/>
      <c r="T481" s="71"/>
      <c r="U481" s="71"/>
      <c r="V481" s="71"/>
    </row>
    <row r="482" spans="1:22" x14ac:dyDescent="0.25">
      <c r="A482" s="71" t="s">
        <v>426</v>
      </c>
      <c r="B482" s="71" t="s">
        <v>1050</v>
      </c>
      <c r="C482" s="71">
        <v>0.1</v>
      </c>
      <c r="D482" s="71">
        <v>0</v>
      </c>
      <c r="E482" s="71">
        <v>40.553899999999999</v>
      </c>
      <c r="F482" s="71">
        <v>4.0553999999999997</v>
      </c>
      <c r="G482" s="71">
        <v>0</v>
      </c>
      <c r="H482" s="71">
        <v>0.9</v>
      </c>
      <c r="I482" s="71">
        <v>0</v>
      </c>
      <c r="J482" s="71">
        <v>40.553800000000003</v>
      </c>
      <c r="K482" s="71">
        <v>36.498399999999997</v>
      </c>
      <c r="L482" s="71">
        <v>0</v>
      </c>
      <c r="M482" s="71">
        <v>0</v>
      </c>
      <c r="N482" s="71"/>
      <c r="O482" s="71"/>
      <c r="P482" s="71"/>
      <c r="Q482" s="71"/>
      <c r="R482" s="71"/>
      <c r="S482" s="71"/>
      <c r="T482" s="71"/>
      <c r="U482" s="71"/>
      <c r="V482" s="71"/>
    </row>
    <row r="483" spans="1:22" x14ac:dyDescent="0.25">
      <c r="A483" s="71" t="s">
        <v>427</v>
      </c>
      <c r="B483" s="71" t="s">
        <v>1051</v>
      </c>
      <c r="C483" s="71">
        <v>0.1</v>
      </c>
      <c r="D483" s="71">
        <v>0</v>
      </c>
      <c r="E483" s="71">
        <v>13.1875</v>
      </c>
      <c r="F483" s="71">
        <v>1.3188</v>
      </c>
      <c r="G483" s="71">
        <v>0</v>
      </c>
      <c r="H483" s="71">
        <v>0.9</v>
      </c>
      <c r="I483" s="71">
        <v>0</v>
      </c>
      <c r="J483" s="71">
        <v>13.1875</v>
      </c>
      <c r="K483" s="71">
        <v>11.8688</v>
      </c>
      <c r="L483" s="71">
        <v>0</v>
      </c>
      <c r="M483" s="71">
        <v>0</v>
      </c>
      <c r="N483" s="71"/>
      <c r="O483" s="71"/>
      <c r="P483" s="71"/>
      <c r="Q483" s="71"/>
      <c r="R483" s="71"/>
      <c r="S483" s="71"/>
      <c r="T483" s="71"/>
      <c r="U483" s="71"/>
      <c r="V483" s="71"/>
    </row>
    <row r="484" spans="1:22" x14ac:dyDescent="0.25">
      <c r="A484" s="71" t="s">
        <v>428</v>
      </c>
      <c r="B484" s="71" t="s">
        <v>1052</v>
      </c>
      <c r="C484" s="71">
        <v>0.1</v>
      </c>
      <c r="D484" s="71">
        <v>0</v>
      </c>
      <c r="E484" s="71">
        <v>20.838000000000001</v>
      </c>
      <c r="F484" s="71">
        <v>2.0838000000000001</v>
      </c>
      <c r="G484" s="71">
        <v>0</v>
      </c>
      <c r="H484" s="71">
        <v>0.9</v>
      </c>
      <c r="I484" s="71">
        <v>0</v>
      </c>
      <c r="J484" s="71">
        <v>20.837900000000001</v>
      </c>
      <c r="K484" s="71">
        <v>18.754100000000001</v>
      </c>
      <c r="L484" s="71">
        <v>0</v>
      </c>
      <c r="M484" s="71">
        <v>0</v>
      </c>
      <c r="N484" s="71"/>
      <c r="O484" s="71"/>
      <c r="P484" s="71"/>
      <c r="Q484" s="71"/>
      <c r="R484" s="71"/>
      <c r="S484" s="71"/>
      <c r="T484" s="71"/>
      <c r="U484" s="71"/>
      <c r="V484" s="71"/>
    </row>
    <row r="485" spans="1:22" x14ac:dyDescent="0.25">
      <c r="A485" s="71" t="s">
        <v>429</v>
      </c>
      <c r="B485" s="71" t="s">
        <v>1053</v>
      </c>
      <c r="C485" s="71">
        <v>0.1</v>
      </c>
      <c r="D485" s="71">
        <v>0</v>
      </c>
      <c r="E485" s="71">
        <v>0</v>
      </c>
      <c r="F485" s="71">
        <v>0</v>
      </c>
      <c r="G485" s="71">
        <v>0</v>
      </c>
      <c r="H485" s="71">
        <v>0.9</v>
      </c>
      <c r="I485" s="71">
        <v>0</v>
      </c>
      <c r="J485" s="71">
        <v>0</v>
      </c>
      <c r="K485" s="71">
        <v>0</v>
      </c>
      <c r="L485" s="71">
        <v>0</v>
      </c>
      <c r="M485" s="71">
        <v>0</v>
      </c>
      <c r="N485" s="71"/>
      <c r="O485" s="71"/>
      <c r="P485" s="71"/>
      <c r="Q485" s="71"/>
      <c r="R485" s="71"/>
      <c r="S485" s="71"/>
      <c r="T485" s="71"/>
      <c r="U485" s="71"/>
      <c r="V485" s="71"/>
    </row>
    <row r="486" spans="1:22" x14ac:dyDescent="0.25">
      <c r="A486" s="71" t="s">
        <v>430</v>
      </c>
      <c r="B486" s="71" t="s">
        <v>1054</v>
      </c>
      <c r="C486" s="71">
        <v>0.1</v>
      </c>
      <c r="D486" s="71">
        <v>0</v>
      </c>
      <c r="E486" s="71">
        <v>0</v>
      </c>
      <c r="F486" s="71">
        <v>0</v>
      </c>
      <c r="G486" s="71">
        <v>0</v>
      </c>
      <c r="H486" s="71">
        <v>0.9</v>
      </c>
      <c r="I486" s="71">
        <v>0</v>
      </c>
      <c r="J486" s="71">
        <v>0</v>
      </c>
      <c r="K486" s="71">
        <v>0</v>
      </c>
      <c r="L486" s="71">
        <v>0</v>
      </c>
      <c r="M486" s="71">
        <v>0</v>
      </c>
      <c r="N486" s="71"/>
      <c r="O486" s="71"/>
      <c r="P486" s="71"/>
      <c r="Q486" s="71"/>
      <c r="R486" s="71"/>
      <c r="S486" s="71"/>
      <c r="T486" s="71"/>
      <c r="U486" s="71"/>
      <c r="V486" s="71"/>
    </row>
    <row r="487" spans="1:22" x14ac:dyDescent="0.25">
      <c r="A487" s="71" t="s">
        <v>561</v>
      </c>
      <c r="B487" s="71" t="s">
        <v>1055</v>
      </c>
      <c r="C487" s="71">
        <v>0.1</v>
      </c>
      <c r="D487" s="71">
        <v>0</v>
      </c>
      <c r="E487" s="71">
        <v>0</v>
      </c>
      <c r="F487" s="71">
        <v>0</v>
      </c>
      <c r="G487" s="71">
        <v>0</v>
      </c>
      <c r="H487" s="71">
        <v>0.9</v>
      </c>
      <c r="I487" s="71">
        <v>0</v>
      </c>
      <c r="J487" s="71">
        <v>0</v>
      </c>
      <c r="K487" s="71">
        <v>0</v>
      </c>
      <c r="L487" s="71">
        <v>0</v>
      </c>
      <c r="M487" s="71">
        <v>0</v>
      </c>
      <c r="N487" s="71"/>
      <c r="O487" s="71"/>
      <c r="P487" s="71"/>
      <c r="Q487" s="71"/>
      <c r="R487" s="71"/>
      <c r="S487" s="71"/>
      <c r="T487" s="71"/>
      <c r="U487" s="71"/>
      <c r="V487" s="71"/>
    </row>
    <row r="488" spans="1:22" x14ac:dyDescent="0.25">
      <c r="A488" s="71" t="s">
        <v>431</v>
      </c>
      <c r="B488" s="71" t="s">
        <v>1056</v>
      </c>
      <c r="C488" s="71">
        <v>0.1</v>
      </c>
      <c r="D488" s="71">
        <v>0</v>
      </c>
      <c r="E488" s="71">
        <v>11.681100000000001</v>
      </c>
      <c r="F488" s="71">
        <v>1.1680999999999999</v>
      </c>
      <c r="G488" s="71">
        <v>0</v>
      </c>
      <c r="H488" s="71">
        <v>0.9</v>
      </c>
      <c r="I488" s="71">
        <v>0</v>
      </c>
      <c r="J488" s="71">
        <v>11.680999999999999</v>
      </c>
      <c r="K488" s="71">
        <v>10.5129</v>
      </c>
      <c r="L488" s="71">
        <v>0</v>
      </c>
      <c r="M488" s="71">
        <v>0</v>
      </c>
      <c r="N488" s="71"/>
      <c r="O488" s="71"/>
      <c r="P488" s="71"/>
      <c r="Q488" s="71"/>
      <c r="R488" s="71"/>
      <c r="S488" s="71"/>
      <c r="T488" s="71"/>
      <c r="U488" s="71"/>
      <c r="V488" s="71"/>
    </row>
    <row r="489" spans="1:22" x14ac:dyDescent="0.25">
      <c r="A489" s="71" t="s">
        <v>432</v>
      </c>
      <c r="B489" s="71" t="s">
        <v>1057</v>
      </c>
      <c r="C489" s="71">
        <v>0.1</v>
      </c>
      <c r="D489" s="71">
        <v>0</v>
      </c>
      <c r="E489" s="71">
        <v>30.429600000000001</v>
      </c>
      <c r="F489" s="71">
        <v>3.0430000000000001</v>
      </c>
      <c r="G489" s="71">
        <v>0</v>
      </c>
      <c r="H489" s="71">
        <v>0.9</v>
      </c>
      <c r="I489" s="71">
        <v>0</v>
      </c>
      <c r="J489" s="71">
        <v>30.4298</v>
      </c>
      <c r="K489" s="71">
        <v>27.386800000000001</v>
      </c>
      <c r="L489" s="71">
        <v>0</v>
      </c>
      <c r="M489" s="71">
        <v>0</v>
      </c>
      <c r="N489" s="71"/>
      <c r="O489" s="71"/>
      <c r="P489" s="71"/>
      <c r="Q489" s="71"/>
      <c r="R489" s="71"/>
      <c r="S489" s="71"/>
      <c r="T489" s="71"/>
      <c r="U489" s="71"/>
      <c r="V489" s="71"/>
    </row>
    <row r="490" spans="1:22" x14ac:dyDescent="0.25">
      <c r="A490" s="71" t="s">
        <v>433</v>
      </c>
      <c r="B490" s="71" t="s">
        <v>1058</v>
      </c>
      <c r="C490" s="71">
        <v>0.1</v>
      </c>
      <c r="D490" s="71">
        <v>0</v>
      </c>
      <c r="E490" s="71">
        <v>0</v>
      </c>
      <c r="F490" s="71">
        <v>0</v>
      </c>
      <c r="G490" s="71">
        <v>0</v>
      </c>
      <c r="H490" s="71">
        <v>0.9</v>
      </c>
      <c r="I490" s="71">
        <v>0</v>
      </c>
      <c r="J490" s="71">
        <v>0</v>
      </c>
      <c r="K490" s="71">
        <v>0</v>
      </c>
      <c r="L490" s="71">
        <v>0</v>
      </c>
      <c r="M490" s="71">
        <v>0</v>
      </c>
      <c r="N490" s="71"/>
      <c r="O490" s="71"/>
      <c r="P490" s="71"/>
      <c r="Q490" s="71"/>
      <c r="R490" s="71"/>
      <c r="S490" s="71"/>
      <c r="T490" s="71"/>
      <c r="U490" s="71"/>
      <c r="V490" s="71"/>
    </row>
    <row r="491" spans="1:22" x14ac:dyDescent="0.25">
      <c r="A491" s="71" t="s">
        <v>434</v>
      </c>
      <c r="B491" s="71" t="s">
        <v>1059</v>
      </c>
      <c r="C491" s="71">
        <v>0.1</v>
      </c>
      <c r="D491" s="71">
        <v>0</v>
      </c>
      <c r="E491" s="71">
        <v>0</v>
      </c>
      <c r="F491" s="71">
        <v>0</v>
      </c>
      <c r="G491" s="71">
        <v>0</v>
      </c>
      <c r="H491" s="71">
        <v>0.9</v>
      </c>
      <c r="I491" s="71">
        <v>0</v>
      </c>
      <c r="J491" s="71">
        <v>0</v>
      </c>
      <c r="K491" s="71">
        <v>0</v>
      </c>
      <c r="L491" s="71">
        <v>0</v>
      </c>
      <c r="M491" s="71">
        <v>0</v>
      </c>
      <c r="N491" s="71"/>
      <c r="O491" s="71"/>
      <c r="P491" s="71"/>
      <c r="Q491" s="71"/>
      <c r="R491" s="71"/>
      <c r="S491" s="71"/>
      <c r="T491" s="71"/>
      <c r="U491" s="71"/>
      <c r="V491" s="71"/>
    </row>
    <row r="492" spans="1:22" x14ac:dyDescent="0.25">
      <c r="A492" s="71" t="s">
        <v>435</v>
      </c>
      <c r="B492" s="71" t="s">
        <v>1060</v>
      </c>
      <c r="C492" s="71">
        <v>0.1</v>
      </c>
      <c r="D492" s="71">
        <v>0</v>
      </c>
      <c r="E492" s="71">
        <v>2.5503999999999998</v>
      </c>
      <c r="F492" s="71">
        <v>0.255</v>
      </c>
      <c r="G492" s="71">
        <v>0</v>
      </c>
      <c r="H492" s="71">
        <v>0.9</v>
      </c>
      <c r="I492" s="71">
        <v>0</v>
      </c>
      <c r="J492" s="71">
        <v>2.5505</v>
      </c>
      <c r="K492" s="71">
        <v>2.2953999999999999</v>
      </c>
      <c r="L492" s="71">
        <v>0</v>
      </c>
      <c r="M492" s="71">
        <v>0</v>
      </c>
      <c r="N492" s="71"/>
      <c r="O492" s="71"/>
      <c r="P492" s="71"/>
      <c r="Q492" s="71"/>
      <c r="R492" s="71"/>
      <c r="S492" s="71"/>
      <c r="T492" s="71"/>
      <c r="U492" s="71"/>
      <c r="V492" s="71"/>
    </row>
    <row r="493" spans="1:22" x14ac:dyDescent="0.25">
      <c r="A493" s="71" t="s">
        <v>436</v>
      </c>
      <c r="B493" s="71" t="s">
        <v>1061</v>
      </c>
      <c r="C493" s="71">
        <v>0.1</v>
      </c>
      <c r="D493" s="71">
        <v>0</v>
      </c>
      <c r="E493" s="71">
        <v>0</v>
      </c>
      <c r="F493" s="71">
        <v>0</v>
      </c>
      <c r="G493" s="71">
        <v>0</v>
      </c>
      <c r="H493" s="71">
        <v>0.9</v>
      </c>
      <c r="I493" s="71">
        <v>0</v>
      </c>
      <c r="J493" s="71">
        <v>0</v>
      </c>
      <c r="K493" s="71">
        <v>0</v>
      </c>
      <c r="L493" s="71">
        <v>0</v>
      </c>
      <c r="M493" s="71">
        <v>0</v>
      </c>
      <c r="N493" s="71"/>
      <c r="O493" s="71"/>
      <c r="P493" s="71"/>
      <c r="Q493" s="71"/>
      <c r="R493" s="71"/>
      <c r="S493" s="71"/>
      <c r="T493" s="71"/>
      <c r="U493" s="71"/>
      <c r="V493" s="71"/>
    </row>
    <row r="494" spans="1:22" x14ac:dyDescent="0.25">
      <c r="A494" s="71" t="s">
        <v>437</v>
      </c>
      <c r="B494" s="71" t="s">
        <v>1062</v>
      </c>
      <c r="C494" s="71">
        <v>0.1</v>
      </c>
      <c r="D494" s="71">
        <v>0</v>
      </c>
      <c r="E494" s="71">
        <v>0</v>
      </c>
      <c r="F494" s="71">
        <v>0</v>
      </c>
      <c r="G494" s="71">
        <v>0</v>
      </c>
      <c r="H494" s="71">
        <v>0.9</v>
      </c>
      <c r="I494" s="71">
        <v>0</v>
      </c>
      <c r="J494" s="71">
        <v>0</v>
      </c>
      <c r="K494" s="71">
        <v>0</v>
      </c>
      <c r="L494" s="71">
        <v>0</v>
      </c>
      <c r="M494" s="71">
        <v>0</v>
      </c>
      <c r="N494" s="71"/>
      <c r="O494" s="71"/>
      <c r="P494" s="71"/>
      <c r="Q494" s="71"/>
      <c r="R494" s="71"/>
      <c r="S494" s="71"/>
      <c r="T494" s="71"/>
      <c r="U494" s="71"/>
      <c r="V494" s="71"/>
    </row>
    <row r="495" spans="1:22" x14ac:dyDescent="0.25">
      <c r="A495" s="71" t="s">
        <v>438</v>
      </c>
      <c r="B495" s="71" t="s">
        <v>1063</v>
      </c>
      <c r="C495" s="71">
        <v>0.1</v>
      </c>
      <c r="D495" s="71">
        <v>0</v>
      </c>
      <c r="E495" s="71">
        <v>9.9290000000000003</v>
      </c>
      <c r="F495" s="71">
        <v>0.9929</v>
      </c>
      <c r="G495" s="71">
        <v>0</v>
      </c>
      <c r="H495" s="71">
        <v>0.9</v>
      </c>
      <c r="I495" s="71">
        <v>0</v>
      </c>
      <c r="J495" s="71">
        <v>9.9289000000000005</v>
      </c>
      <c r="K495" s="71">
        <v>8.9359999999999999</v>
      </c>
      <c r="L495" s="71">
        <v>0</v>
      </c>
      <c r="M495" s="71">
        <v>0</v>
      </c>
      <c r="N495" s="71"/>
      <c r="O495" s="71"/>
      <c r="P495" s="71"/>
      <c r="Q495" s="71"/>
      <c r="R495" s="71"/>
      <c r="S495" s="71"/>
      <c r="T495" s="71"/>
      <c r="U495" s="71"/>
      <c r="V495" s="71"/>
    </row>
    <row r="496" spans="1:22" x14ac:dyDescent="0.25">
      <c r="A496" s="71" t="s">
        <v>439</v>
      </c>
      <c r="B496" s="71" t="s">
        <v>1064</v>
      </c>
      <c r="C496" s="71">
        <v>0.1</v>
      </c>
      <c r="D496" s="71">
        <v>0</v>
      </c>
      <c r="E496" s="71">
        <v>45.840899999999998</v>
      </c>
      <c r="F496" s="71">
        <v>4.5841000000000003</v>
      </c>
      <c r="G496" s="71">
        <v>0</v>
      </c>
      <c r="H496" s="71">
        <v>0.9</v>
      </c>
      <c r="I496" s="71">
        <v>0</v>
      </c>
      <c r="J496" s="71">
        <v>45.841000000000001</v>
      </c>
      <c r="K496" s="71">
        <v>41.256900000000002</v>
      </c>
      <c r="L496" s="71">
        <v>0</v>
      </c>
      <c r="M496" s="71">
        <v>0</v>
      </c>
      <c r="N496" s="71"/>
      <c r="O496" s="71"/>
      <c r="P496" s="71"/>
      <c r="Q496" s="71"/>
      <c r="R496" s="71"/>
      <c r="S496" s="71"/>
      <c r="T496" s="71"/>
      <c r="U496" s="71"/>
      <c r="V496" s="71"/>
    </row>
    <row r="497" spans="1:22" x14ac:dyDescent="0.25">
      <c r="A497" s="71" t="s">
        <v>440</v>
      </c>
      <c r="B497" s="71" t="s">
        <v>1065</v>
      </c>
      <c r="C497" s="71">
        <v>0.1</v>
      </c>
      <c r="D497" s="71">
        <v>0</v>
      </c>
      <c r="E497" s="71">
        <v>14.924200000000001</v>
      </c>
      <c r="F497" s="71">
        <v>1.4923999999999999</v>
      </c>
      <c r="G497" s="71">
        <v>0</v>
      </c>
      <c r="H497" s="71">
        <v>0.9</v>
      </c>
      <c r="I497" s="71">
        <v>0</v>
      </c>
      <c r="J497" s="71">
        <v>14.924099999999999</v>
      </c>
      <c r="K497" s="71">
        <v>13.431699999999999</v>
      </c>
      <c r="L497" s="71">
        <v>0</v>
      </c>
      <c r="M497" s="71">
        <v>0</v>
      </c>
      <c r="N497" s="71"/>
      <c r="O497" s="71"/>
      <c r="P497" s="71"/>
      <c r="Q497" s="71"/>
      <c r="R497" s="71"/>
      <c r="S497" s="71"/>
      <c r="T497" s="71"/>
      <c r="U497" s="71"/>
      <c r="V497" s="71"/>
    </row>
    <row r="498" spans="1:22" x14ac:dyDescent="0.25">
      <c r="A498" s="71" t="s">
        <v>441</v>
      </c>
      <c r="B498" s="71" t="s">
        <v>1066</v>
      </c>
      <c r="C498" s="71">
        <v>0.1</v>
      </c>
      <c r="D498" s="71">
        <v>0</v>
      </c>
      <c r="E498" s="71">
        <v>58.99</v>
      </c>
      <c r="F498" s="71">
        <v>5.899</v>
      </c>
      <c r="G498" s="71">
        <v>0</v>
      </c>
      <c r="H498" s="71">
        <v>0.9</v>
      </c>
      <c r="I498" s="71">
        <v>0</v>
      </c>
      <c r="J498" s="71">
        <v>58.990200000000002</v>
      </c>
      <c r="K498" s="71">
        <v>53.091200000000001</v>
      </c>
      <c r="L498" s="71">
        <v>0</v>
      </c>
      <c r="M498" s="71">
        <v>0</v>
      </c>
      <c r="N498" s="71"/>
      <c r="O498" s="71"/>
      <c r="P498" s="71"/>
      <c r="Q498" s="71"/>
      <c r="R498" s="71"/>
      <c r="S498" s="71"/>
      <c r="T498" s="71"/>
      <c r="U498" s="71"/>
      <c r="V498" s="71"/>
    </row>
    <row r="499" spans="1:22" x14ac:dyDescent="0.25">
      <c r="A499" s="71" t="s">
        <v>442</v>
      </c>
      <c r="B499" s="71" t="s">
        <v>1067</v>
      </c>
      <c r="C499" s="71">
        <v>0.1</v>
      </c>
      <c r="D499" s="71">
        <v>0</v>
      </c>
      <c r="E499" s="71">
        <v>16.210100000000001</v>
      </c>
      <c r="F499" s="71">
        <v>1.621</v>
      </c>
      <c r="G499" s="71">
        <v>0</v>
      </c>
      <c r="H499" s="71">
        <v>0.9</v>
      </c>
      <c r="I499" s="71">
        <v>0</v>
      </c>
      <c r="J499" s="71">
        <v>16.21</v>
      </c>
      <c r="K499" s="71">
        <v>14.589</v>
      </c>
      <c r="L499" s="71">
        <v>0</v>
      </c>
      <c r="M499" s="71">
        <v>0</v>
      </c>
      <c r="N499" s="71"/>
      <c r="O499" s="71"/>
      <c r="P499" s="71"/>
      <c r="Q499" s="71"/>
      <c r="R499" s="71"/>
      <c r="S499" s="71"/>
      <c r="T499" s="71"/>
      <c r="U499" s="71"/>
      <c r="V499" s="71"/>
    </row>
    <row r="500" spans="1:22" x14ac:dyDescent="0.25">
      <c r="A500" s="71" t="s">
        <v>443</v>
      </c>
      <c r="B500" s="71" t="s">
        <v>1068</v>
      </c>
      <c r="C500" s="71">
        <v>0.1</v>
      </c>
      <c r="D500" s="71">
        <v>0</v>
      </c>
      <c r="E500" s="71">
        <v>6.5568</v>
      </c>
      <c r="F500" s="71">
        <v>0.65569999999999995</v>
      </c>
      <c r="G500" s="71">
        <v>0</v>
      </c>
      <c r="H500" s="71">
        <v>0.9</v>
      </c>
      <c r="I500" s="71">
        <v>0</v>
      </c>
      <c r="J500" s="71">
        <v>6.5568</v>
      </c>
      <c r="K500" s="71">
        <v>5.9010999999999996</v>
      </c>
      <c r="L500" s="71">
        <v>0</v>
      </c>
      <c r="M500" s="71">
        <v>0</v>
      </c>
      <c r="N500" s="71"/>
      <c r="O500" s="71"/>
      <c r="P500" s="71"/>
      <c r="Q500" s="71"/>
      <c r="R500" s="71"/>
      <c r="S500" s="71"/>
      <c r="T500" s="71"/>
      <c r="U500" s="71"/>
      <c r="V500" s="71"/>
    </row>
    <row r="501" spans="1:22" x14ac:dyDescent="0.25">
      <c r="A501" s="71" t="s">
        <v>444</v>
      </c>
      <c r="B501" s="71" t="s">
        <v>1069</v>
      </c>
      <c r="C501" s="71">
        <v>0.1</v>
      </c>
      <c r="D501" s="71">
        <v>0</v>
      </c>
      <c r="E501" s="71">
        <v>18.360600000000002</v>
      </c>
      <c r="F501" s="71">
        <v>1.8361000000000001</v>
      </c>
      <c r="G501" s="71">
        <v>0</v>
      </c>
      <c r="H501" s="71">
        <v>0.9</v>
      </c>
      <c r="I501" s="71">
        <v>0</v>
      </c>
      <c r="J501" s="71">
        <v>18.360600000000002</v>
      </c>
      <c r="K501" s="71">
        <v>16.5245</v>
      </c>
      <c r="L501" s="71">
        <v>0</v>
      </c>
      <c r="M501" s="71">
        <v>0</v>
      </c>
      <c r="N501" s="71"/>
      <c r="O501" s="71"/>
      <c r="P501" s="71"/>
      <c r="Q501" s="71"/>
      <c r="R501" s="71"/>
      <c r="S501" s="71"/>
      <c r="T501" s="71"/>
      <c r="U501" s="71"/>
      <c r="V501" s="71"/>
    </row>
    <row r="502" spans="1:22" x14ac:dyDescent="0.25">
      <c r="A502" s="71" t="s">
        <v>445</v>
      </c>
      <c r="B502" s="71" t="s">
        <v>1070</v>
      </c>
      <c r="C502" s="71">
        <v>0.1</v>
      </c>
      <c r="D502" s="71">
        <v>0</v>
      </c>
      <c r="E502" s="71">
        <v>24.264199999999999</v>
      </c>
      <c r="F502" s="71">
        <v>2.4264000000000001</v>
      </c>
      <c r="G502" s="71">
        <v>0</v>
      </c>
      <c r="H502" s="71">
        <v>0.9</v>
      </c>
      <c r="I502" s="71">
        <v>0</v>
      </c>
      <c r="J502" s="71">
        <v>24.264299999999999</v>
      </c>
      <c r="K502" s="71">
        <v>21.837900000000001</v>
      </c>
      <c r="L502" s="71">
        <v>0</v>
      </c>
      <c r="M502" s="71">
        <v>0</v>
      </c>
      <c r="N502" s="71"/>
      <c r="O502" s="71"/>
      <c r="P502" s="71"/>
      <c r="Q502" s="71"/>
      <c r="R502" s="71"/>
      <c r="S502" s="71"/>
      <c r="T502" s="71"/>
      <c r="U502" s="71"/>
      <c r="V502" s="71"/>
    </row>
    <row r="503" spans="1:22" x14ac:dyDescent="0.25">
      <c r="A503" s="71" t="s">
        <v>446</v>
      </c>
      <c r="B503" s="71" t="s">
        <v>1071</v>
      </c>
      <c r="C503" s="71">
        <v>0.1</v>
      </c>
      <c r="D503" s="71">
        <v>0</v>
      </c>
      <c r="E503" s="71">
        <v>59.616900000000001</v>
      </c>
      <c r="F503" s="71">
        <v>5.9617000000000004</v>
      </c>
      <c r="G503" s="71">
        <v>0</v>
      </c>
      <c r="H503" s="71">
        <v>0.9</v>
      </c>
      <c r="I503" s="71">
        <v>0</v>
      </c>
      <c r="J503" s="71">
        <v>59.616799999999998</v>
      </c>
      <c r="K503" s="71">
        <v>53.655099999999997</v>
      </c>
      <c r="L503" s="71">
        <v>0</v>
      </c>
      <c r="M503" s="71">
        <v>0</v>
      </c>
      <c r="N503" s="71"/>
      <c r="O503" s="71"/>
      <c r="P503" s="71"/>
      <c r="Q503" s="71"/>
      <c r="R503" s="71"/>
      <c r="S503" s="71"/>
      <c r="T503" s="71"/>
      <c r="U503" s="71"/>
      <c r="V503" s="71"/>
    </row>
    <row r="504" spans="1:22" x14ac:dyDescent="0.25">
      <c r="A504" s="71" t="s">
        <v>447</v>
      </c>
      <c r="B504" s="71" t="s">
        <v>1072</v>
      </c>
      <c r="C504" s="71">
        <v>0.1</v>
      </c>
      <c r="D504" s="71">
        <v>0</v>
      </c>
      <c r="E504" s="71">
        <v>24.785599999999999</v>
      </c>
      <c r="F504" s="71">
        <v>2.4786000000000001</v>
      </c>
      <c r="G504" s="71">
        <v>0</v>
      </c>
      <c r="H504" s="71">
        <v>0.9</v>
      </c>
      <c r="I504" s="71">
        <v>0</v>
      </c>
      <c r="J504" s="71">
        <v>24.785299999999999</v>
      </c>
      <c r="K504" s="71">
        <v>22.306799999999999</v>
      </c>
      <c r="L504" s="71">
        <v>0</v>
      </c>
      <c r="M504" s="71">
        <v>0</v>
      </c>
      <c r="N504" s="71"/>
      <c r="O504" s="71"/>
      <c r="P504" s="71"/>
      <c r="Q504" s="71"/>
      <c r="R504" s="71"/>
      <c r="S504" s="71"/>
      <c r="T504" s="71"/>
      <c r="U504" s="71"/>
      <c r="V504" s="71"/>
    </row>
    <row r="505" spans="1:22" x14ac:dyDescent="0.25">
      <c r="A505" s="71" t="s">
        <v>448</v>
      </c>
      <c r="B505" s="71" t="s">
        <v>1073</v>
      </c>
      <c r="C505" s="71">
        <v>0.1</v>
      </c>
      <c r="D505" s="71">
        <v>0</v>
      </c>
      <c r="E505" s="71">
        <v>0</v>
      </c>
      <c r="F505" s="71">
        <v>0</v>
      </c>
      <c r="G505" s="71">
        <v>0</v>
      </c>
      <c r="H505" s="71">
        <v>0.9</v>
      </c>
      <c r="I505" s="71">
        <v>0</v>
      </c>
      <c r="J505" s="71">
        <v>0</v>
      </c>
      <c r="K505" s="71">
        <v>0</v>
      </c>
      <c r="L505" s="71">
        <v>0</v>
      </c>
      <c r="M505" s="71">
        <v>0</v>
      </c>
      <c r="N505" s="71"/>
      <c r="O505" s="71"/>
      <c r="P505" s="71"/>
      <c r="Q505" s="71"/>
      <c r="R505" s="71"/>
      <c r="S505" s="71"/>
      <c r="T505" s="71"/>
      <c r="U505" s="71"/>
      <c r="V505" s="71"/>
    </row>
    <row r="506" spans="1:22" x14ac:dyDescent="0.25">
      <c r="A506" s="71" t="s">
        <v>449</v>
      </c>
      <c r="B506" s="71" t="s">
        <v>1074</v>
      </c>
      <c r="C506" s="71">
        <v>0.1</v>
      </c>
      <c r="D506" s="71">
        <v>0</v>
      </c>
      <c r="E506" s="71">
        <v>34.089399999999998</v>
      </c>
      <c r="F506" s="71">
        <v>3.4089</v>
      </c>
      <c r="G506" s="71">
        <v>0</v>
      </c>
      <c r="H506" s="71">
        <v>0.9</v>
      </c>
      <c r="I506" s="71">
        <v>0</v>
      </c>
      <c r="J506" s="71">
        <v>34.089599999999997</v>
      </c>
      <c r="K506" s="71">
        <v>30.680599999999998</v>
      </c>
      <c r="L506" s="71">
        <v>0</v>
      </c>
      <c r="M506" s="71">
        <v>0</v>
      </c>
      <c r="N506" s="71"/>
      <c r="O506" s="71"/>
      <c r="P506" s="71"/>
      <c r="Q506" s="71"/>
      <c r="R506" s="71"/>
      <c r="S506" s="71"/>
      <c r="T506" s="71"/>
      <c r="U506" s="71"/>
      <c r="V506" s="71"/>
    </row>
    <row r="507" spans="1:22" x14ac:dyDescent="0.25">
      <c r="A507" s="71" t="s">
        <v>450</v>
      </c>
      <c r="B507" s="71" t="s">
        <v>1075</v>
      </c>
      <c r="C507" s="71">
        <v>0.1</v>
      </c>
      <c r="D507" s="71">
        <v>0</v>
      </c>
      <c r="E507" s="71">
        <v>0</v>
      </c>
      <c r="F507" s="71">
        <v>0</v>
      </c>
      <c r="G507" s="71">
        <v>0</v>
      </c>
      <c r="H507" s="71">
        <v>0.9</v>
      </c>
      <c r="I507" s="71">
        <v>0</v>
      </c>
      <c r="J507" s="71">
        <v>0</v>
      </c>
      <c r="K507" s="71">
        <v>0</v>
      </c>
      <c r="L507" s="71">
        <v>0</v>
      </c>
      <c r="M507" s="71">
        <v>0</v>
      </c>
      <c r="N507" s="71"/>
      <c r="O507" s="71"/>
      <c r="P507" s="71"/>
      <c r="Q507" s="71"/>
      <c r="R507" s="71"/>
      <c r="S507" s="71"/>
      <c r="T507" s="71"/>
      <c r="U507" s="71"/>
      <c r="V507" s="71"/>
    </row>
    <row r="508" spans="1:22" x14ac:dyDescent="0.25">
      <c r="A508" s="71" t="s">
        <v>451</v>
      </c>
      <c r="B508" s="71" t="s">
        <v>1076</v>
      </c>
      <c r="C508" s="71">
        <v>0.1</v>
      </c>
      <c r="D508" s="71">
        <v>0</v>
      </c>
      <c r="E508" s="71">
        <v>1.4511000000000001</v>
      </c>
      <c r="F508" s="71">
        <v>0.14510000000000001</v>
      </c>
      <c r="G508" s="71">
        <v>0</v>
      </c>
      <c r="H508" s="71">
        <v>0.9</v>
      </c>
      <c r="I508" s="71">
        <v>0</v>
      </c>
      <c r="J508" s="71">
        <v>1.4511000000000001</v>
      </c>
      <c r="K508" s="71">
        <v>1.306</v>
      </c>
      <c r="L508" s="71">
        <v>0</v>
      </c>
      <c r="M508" s="71">
        <v>0</v>
      </c>
      <c r="N508" s="71"/>
      <c r="O508" s="71"/>
      <c r="P508" s="71"/>
      <c r="Q508" s="71"/>
      <c r="R508" s="71"/>
      <c r="S508" s="71"/>
      <c r="T508" s="71"/>
      <c r="U508" s="71"/>
      <c r="V508" s="71"/>
    </row>
    <row r="509" spans="1:22" x14ac:dyDescent="0.25">
      <c r="A509" s="71" t="s">
        <v>562</v>
      </c>
      <c r="B509" s="71" t="s">
        <v>1077</v>
      </c>
      <c r="C509" s="71">
        <v>0.1</v>
      </c>
      <c r="D509" s="71">
        <v>0</v>
      </c>
      <c r="E509" s="71">
        <v>4.0999999999999996</v>
      </c>
      <c r="F509" s="71">
        <v>0.41</v>
      </c>
      <c r="G509" s="71">
        <v>0</v>
      </c>
      <c r="H509" s="71">
        <v>0.9</v>
      </c>
      <c r="I509" s="71">
        <v>0</v>
      </c>
      <c r="J509" s="71">
        <v>4.0999999999999996</v>
      </c>
      <c r="K509" s="71">
        <v>3.69</v>
      </c>
      <c r="L509" s="71">
        <v>0</v>
      </c>
      <c r="M509" s="71">
        <v>0</v>
      </c>
      <c r="N509" s="71"/>
      <c r="O509" s="71"/>
      <c r="P509" s="71"/>
      <c r="Q509" s="71"/>
      <c r="R509" s="71"/>
      <c r="S509" s="71"/>
      <c r="T509" s="71"/>
      <c r="U509" s="71"/>
      <c r="V509" s="71"/>
    </row>
    <row r="510" spans="1:22" x14ac:dyDescent="0.25">
      <c r="A510" s="71" t="s">
        <v>452</v>
      </c>
      <c r="B510" s="71" t="s">
        <v>1078</v>
      </c>
      <c r="C510" s="71">
        <v>0.1</v>
      </c>
      <c r="D510" s="71">
        <v>0</v>
      </c>
      <c r="E510" s="71">
        <v>43.328400000000002</v>
      </c>
      <c r="F510" s="71">
        <v>4.3327999999999998</v>
      </c>
      <c r="G510" s="71">
        <v>0</v>
      </c>
      <c r="H510" s="71">
        <v>0.9</v>
      </c>
      <c r="I510" s="71">
        <v>0</v>
      </c>
      <c r="J510" s="71">
        <v>43.328400000000002</v>
      </c>
      <c r="K510" s="71">
        <v>38.995600000000003</v>
      </c>
      <c r="L510" s="71">
        <v>0</v>
      </c>
      <c r="M510" s="71">
        <v>0</v>
      </c>
      <c r="N510" s="71"/>
      <c r="O510" s="71"/>
      <c r="P510" s="71"/>
      <c r="Q510" s="71"/>
      <c r="R510" s="71"/>
      <c r="S510" s="71"/>
      <c r="T510" s="71"/>
      <c r="U510" s="71"/>
      <c r="V510" s="71"/>
    </row>
    <row r="511" spans="1:22" x14ac:dyDescent="0.25">
      <c r="A511" s="71" t="s">
        <v>453</v>
      </c>
      <c r="B511" s="71" t="s">
        <v>1079</v>
      </c>
      <c r="C511" s="71">
        <v>0.1</v>
      </c>
      <c r="D511" s="71">
        <v>0</v>
      </c>
      <c r="E511" s="71">
        <v>92.233599999999996</v>
      </c>
      <c r="F511" s="71">
        <v>9.2233999999999998</v>
      </c>
      <c r="G511" s="71">
        <v>0</v>
      </c>
      <c r="H511" s="71">
        <v>0.9</v>
      </c>
      <c r="I511" s="71">
        <v>0</v>
      </c>
      <c r="J511" s="71">
        <v>92.233500000000006</v>
      </c>
      <c r="K511" s="71">
        <v>83.010199999999998</v>
      </c>
      <c r="L511" s="71">
        <v>0</v>
      </c>
      <c r="M511" s="71">
        <v>0</v>
      </c>
      <c r="N511" s="71"/>
      <c r="O511" s="71"/>
      <c r="P511" s="71"/>
      <c r="Q511" s="71"/>
      <c r="R511" s="71"/>
      <c r="S511" s="71"/>
      <c r="T511" s="71"/>
      <c r="U511" s="71"/>
      <c r="V511" s="71"/>
    </row>
    <row r="512" spans="1:22" x14ac:dyDescent="0.25">
      <c r="A512" s="71" t="s">
        <v>454</v>
      </c>
      <c r="B512" s="71" t="s">
        <v>1080</v>
      </c>
      <c r="C512" s="71">
        <v>0.1</v>
      </c>
      <c r="D512" s="71">
        <v>0</v>
      </c>
      <c r="E512" s="71">
        <v>55.719799999999999</v>
      </c>
      <c r="F512" s="71">
        <v>5.5720000000000001</v>
      </c>
      <c r="G512" s="71">
        <v>0</v>
      </c>
      <c r="H512" s="71">
        <v>0.9</v>
      </c>
      <c r="I512" s="71">
        <v>0</v>
      </c>
      <c r="J512" s="71">
        <v>55.7196</v>
      </c>
      <c r="K512" s="71">
        <v>50.147599999999997</v>
      </c>
      <c r="L512" s="71">
        <v>0</v>
      </c>
      <c r="M512" s="71">
        <v>0</v>
      </c>
      <c r="N512" s="71"/>
      <c r="O512" s="71"/>
      <c r="P512" s="71"/>
      <c r="Q512" s="71"/>
      <c r="R512" s="71"/>
      <c r="S512" s="71"/>
      <c r="T512" s="71"/>
      <c r="U512" s="71"/>
      <c r="V512" s="71"/>
    </row>
    <row r="513" spans="1:22" x14ac:dyDescent="0.25">
      <c r="A513" s="71" t="s">
        <v>563</v>
      </c>
      <c r="B513" s="71" t="s">
        <v>1081</v>
      </c>
      <c r="C513" s="71">
        <v>0.1</v>
      </c>
      <c r="D513" s="71">
        <v>0</v>
      </c>
      <c r="E513" s="71">
        <v>9.7820999999999998</v>
      </c>
      <c r="F513" s="71">
        <v>0.97819999999999996</v>
      </c>
      <c r="G513" s="71">
        <v>0</v>
      </c>
      <c r="H513" s="71">
        <v>0.9</v>
      </c>
      <c r="I513" s="71">
        <v>0</v>
      </c>
      <c r="J513" s="71">
        <v>9.782</v>
      </c>
      <c r="K513" s="71">
        <v>8.8038000000000007</v>
      </c>
      <c r="L513" s="71">
        <v>0</v>
      </c>
      <c r="M513" s="71">
        <v>0</v>
      </c>
      <c r="N513" s="71"/>
      <c r="O513" s="71"/>
      <c r="P513" s="71"/>
      <c r="Q513" s="71"/>
      <c r="R513" s="71"/>
      <c r="S513" s="71"/>
      <c r="T513" s="71"/>
      <c r="U513" s="71"/>
      <c r="V513" s="71"/>
    </row>
    <row r="514" spans="1:22" x14ac:dyDescent="0.25">
      <c r="A514" s="71" t="s">
        <v>564</v>
      </c>
      <c r="B514" s="71" t="s">
        <v>1082</v>
      </c>
      <c r="C514" s="71">
        <v>0.1</v>
      </c>
      <c r="D514" s="71">
        <v>0</v>
      </c>
      <c r="E514" s="71">
        <v>4.3906000000000001</v>
      </c>
      <c r="F514" s="71">
        <v>0.43909999999999999</v>
      </c>
      <c r="G514" s="71">
        <v>0</v>
      </c>
      <c r="H514" s="71">
        <v>0.9</v>
      </c>
      <c r="I514" s="71">
        <v>0</v>
      </c>
      <c r="J514" s="71">
        <v>4.3906000000000001</v>
      </c>
      <c r="K514" s="71">
        <v>3.9514999999999998</v>
      </c>
      <c r="L514" s="71">
        <v>0</v>
      </c>
      <c r="M514" s="71">
        <v>0</v>
      </c>
      <c r="N514" s="71"/>
      <c r="O514" s="71"/>
      <c r="P514" s="71"/>
      <c r="Q514" s="71"/>
      <c r="R514" s="71"/>
      <c r="S514" s="71"/>
      <c r="T514" s="71"/>
      <c r="U514" s="71"/>
      <c r="V514" s="71"/>
    </row>
    <row r="515" spans="1:22" x14ac:dyDescent="0.25">
      <c r="A515" s="71" t="s">
        <v>565</v>
      </c>
      <c r="B515" s="71" t="s">
        <v>1083</v>
      </c>
      <c r="C515" s="71">
        <v>0.1</v>
      </c>
      <c r="D515" s="71">
        <v>0</v>
      </c>
      <c r="E515" s="71">
        <v>2.2364999999999999</v>
      </c>
      <c r="F515" s="71">
        <v>0.22359999999999999</v>
      </c>
      <c r="G515" s="71">
        <v>0</v>
      </c>
      <c r="H515" s="71">
        <v>0.9</v>
      </c>
      <c r="I515" s="71">
        <v>0</v>
      </c>
      <c r="J515" s="71">
        <v>2.2364000000000002</v>
      </c>
      <c r="K515" s="71">
        <v>2.0127999999999999</v>
      </c>
      <c r="L515" s="71">
        <v>0</v>
      </c>
      <c r="M515" s="71">
        <v>0</v>
      </c>
      <c r="N515" s="71"/>
      <c r="O515" s="71"/>
      <c r="P515" s="71"/>
      <c r="Q515" s="71"/>
      <c r="R515" s="71"/>
      <c r="S515" s="71"/>
      <c r="T515" s="71"/>
      <c r="U515" s="71"/>
      <c r="V515" s="71"/>
    </row>
    <row r="516" spans="1:22" x14ac:dyDescent="0.25">
      <c r="A516" s="71" t="s">
        <v>455</v>
      </c>
      <c r="B516" s="71" t="s">
        <v>1084</v>
      </c>
      <c r="C516" s="71">
        <v>0.1</v>
      </c>
      <c r="D516" s="71">
        <v>0</v>
      </c>
      <c r="E516" s="71">
        <v>38.061399999999999</v>
      </c>
      <c r="F516" s="71">
        <v>3.8060999999999998</v>
      </c>
      <c r="G516" s="71">
        <v>0</v>
      </c>
      <c r="H516" s="71">
        <v>0.9</v>
      </c>
      <c r="I516" s="71">
        <v>0</v>
      </c>
      <c r="J516" s="71">
        <v>38.061300000000003</v>
      </c>
      <c r="K516" s="71">
        <v>34.255200000000002</v>
      </c>
      <c r="L516" s="71">
        <v>0</v>
      </c>
      <c r="M516" s="71">
        <v>0</v>
      </c>
      <c r="N516" s="71"/>
      <c r="O516" s="71"/>
      <c r="P516" s="71"/>
      <c r="Q516" s="71"/>
      <c r="R516" s="71"/>
      <c r="S516" s="71"/>
      <c r="T516" s="71"/>
      <c r="U516" s="71"/>
      <c r="V516" s="71"/>
    </row>
    <row r="517" spans="1:22" x14ac:dyDescent="0.25">
      <c r="A517" s="71" t="s">
        <v>456</v>
      </c>
      <c r="B517" s="71" t="s">
        <v>1085</v>
      </c>
      <c r="C517" s="71">
        <v>0.1</v>
      </c>
      <c r="D517" s="71">
        <v>0</v>
      </c>
      <c r="E517" s="71">
        <v>3.101</v>
      </c>
      <c r="F517" s="71">
        <v>0.31009999999999999</v>
      </c>
      <c r="G517" s="71">
        <v>0</v>
      </c>
      <c r="H517" s="71">
        <v>0.9</v>
      </c>
      <c r="I517" s="71">
        <v>0</v>
      </c>
      <c r="J517" s="71">
        <v>3.101</v>
      </c>
      <c r="K517" s="71">
        <v>2.7909000000000002</v>
      </c>
      <c r="L517" s="71">
        <v>0</v>
      </c>
      <c r="M517" s="71">
        <v>0</v>
      </c>
      <c r="N517" s="71"/>
      <c r="O517" s="71"/>
      <c r="P517" s="71"/>
      <c r="Q517" s="71"/>
      <c r="R517" s="71"/>
      <c r="S517" s="71"/>
      <c r="T517" s="71"/>
      <c r="U517" s="71"/>
      <c r="V517" s="71"/>
    </row>
    <row r="518" spans="1:22" x14ac:dyDescent="0.25">
      <c r="A518" s="71" t="s">
        <v>457</v>
      </c>
      <c r="B518" s="71" t="s">
        <v>1086</v>
      </c>
      <c r="C518" s="71">
        <v>0.1</v>
      </c>
      <c r="D518" s="71">
        <v>0</v>
      </c>
      <c r="E518" s="71">
        <v>0</v>
      </c>
      <c r="F518" s="71">
        <v>0</v>
      </c>
      <c r="G518" s="71">
        <v>0</v>
      </c>
      <c r="H518" s="71">
        <v>0.9</v>
      </c>
      <c r="I518" s="71">
        <v>0</v>
      </c>
      <c r="J518" s="71">
        <v>0</v>
      </c>
      <c r="K518" s="71">
        <v>0</v>
      </c>
      <c r="L518" s="71">
        <v>0</v>
      </c>
      <c r="M518" s="71">
        <v>0</v>
      </c>
      <c r="N518" s="71"/>
      <c r="O518" s="71"/>
      <c r="P518" s="71"/>
      <c r="Q518" s="71"/>
      <c r="R518" s="71"/>
      <c r="S518" s="71"/>
      <c r="T518" s="71"/>
      <c r="U518" s="71"/>
      <c r="V518" s="71"/>
    </row>
    <row r="519" spans="1:22" x14ac:dyDescent="0.25">
      <c r="A519" s="71" t="s">
        <v>458</v>
      </c>
      <c r="B519" s="71" t="s">
        <v>1087</v>
      </c>
      <c r="C519" s="71">
        <v>0.1</v>
      </c>
      <c r="D519" s="71">
        <v>0</v>
      </c>
      <c r="E519" s="71">
        <v>23.311199999999999</v>
      </c>
      <c r="F519" s="71">
        <v>2.3311000000000002</v>
      </c>
      <c r="G519" s="71">
        <v>0</v>
      </c>
      <c r="H519" s="71">
        <v>0.9</v>
      </c>
      <c r="I519" s="71">
        <v>0</v>
      </c>
      <c r="J519" s="71">
        <v>23.311299999999999</v>
      </c>
      <c r="K519" s="71">
        <v>20.9802</v>
      </c>
      <c r="L519" s="71">
        <v>0</v>
      </c>
      <c r="M519" s="71">
        <v>0</v>
      </c>
      <c r="N519" s="71"/>
      <c r="O519" s="71"/>
      <c r="P519" s="71"/>
      <c r="Q519" s="71"/>
      <c r="R519" s="71"/>
      <c r="S519" s="71"/>
      <c r="T519" s="71"/>
      <c r="U519" s="71"/>
      <c r="V519" s="71"/>
    </row>
    <row r="520" spans="1:22" x14ac:dyDescent="0.25">
      <c r="A520" s="71" t="s">
        <v>459</v>
      </c>
      <c r="B520" s="71" t="s">
        <v>1088</v>
      </c>
      <c r="C520" s="71">
        <v>0.1</v>
      </c>
      <c r="D520" s="71">
        <v>0</v>
      </c>
      <c r="E520" s="71">
        <v>9.8818000000000001</v>
      </c>
      <c r="F520" s="71">
        <v>0.98819999999999997</v>
      </c>
      <c r="G520" s="71">
        <v>0</v>
      </c>
      <c r="H520" s="71">
        <v>0.9</v>
      </c>
      <c r="I520" s="71">
        <v>0</v>
      </c>
      <c r="J520" s="71">
        <v>9.8819999999999997</v>
      </c>
      <c r="K520" s="71">
        <v>8.8938000000000006</v>
      </c>
      <c r="L520" s="71">
        <v>0</v>
      </c>
      <c r="M520" s="71">
        <v>0</v>
      </c>
      <c r="N520" s="71"/>
      <c r="O520" s="71"/>
      <c r="P520" s="71"/>
      <c r="Q520" s="71"/>
      <c r="R520" s="71"/>
      <c r="S520" s="71"/>
      <c r="T520" s="71"/>
      <c r="U520" s="71"/>
      <c r="V520" s="71"/>
    </row>
    <row r="521" spans="1:22" x14ac:dyDescent="0.25">
      <c r="A521" s="71" t="s">
        <v>566</v>
      </c>
      <c r="B521" s="71" t="s">
        <v>1089</v>
      </c>
      <c r="C521" s="71">
        <v>0.1</v>
      </c>
      <c r="D521" s="71">
        <v>0</v>
      </c>
      <c r="E521" s="71">
        <v>3.6101000000000001</v>
      </c>
      <c r="F521" s="71">
        <v>0.36099999999999999</v>
      </c>
      <c r="G521" s="71">
        <v>0</v>
      </c>
      <c r="H521" s="71">
        <v>0.9</v>
      </c>
      <c r="I521" s="71">
        <v>0</v>
      </c>
      <c r="J521" s="71">
        <v>3.6101000000000001</v>
      </c>
      <c r="K521" s="71">
        <v>3.2490999999999999</v>
      </c>
      <c r="L521" s="71">
        <v>0</v>
      </c>
      <c r="M521" s="71">
        <v>0</v>
      </c>
      <c r="N521" s="71"/>
      <c r="O521" s="71"/>
      <c r="P521" s="71"/>
      <c r="Q521" s="71"/>
      <c r="R521" s="71"/>
      <c r="S521" s="71"/>
      <c r="T521" s="71"/>
      <c r="U521" s="71"/>
      <c r="V521" s="71"/>
    </row>
    <row r="522" spans="1:22" x14ac:dyDescent="0.25">
      <c r="A522" s="71" t="s">
        <v>460</v>
      </c>
      <c r="B522" s="71" t="s">
        <v>1090</v>
      </c>
      <c r="C522" s="71">
        <v>0.1</v>
      </c>
      <c r="D522" s="71">
        <v>0</v>
      </c>
      <c r="E522" s="71">
        <v>53.151000000000003</v>
      </c>
      <c r="F522" s="71">
        <v>5.3151000000000002</v>
      </c>
      <c r="G522" s="71">
        <v>0</v>
      </c>
      <c r="H522" s="71">
        <v>0.9</v>
      </c>
      <c r="I522" s="71">
        <v>0</v>
      </c>
      <c r="J522" s="71">
        <v>53.150799999999997</v>
      </c>
      <c r="K522" s="71">
        <v>47.835700000000003</v>
      </c>
      <c r="L522" s="71">
        <v>0</v>
      </c>
      <c r="M522" s="71">
        <v>0</v>
      </c>
      <c r="N522" s="71"/>
      <c r="O522" s="71"/>
      <c r="P522" s="71"/>
      <c r="Q522" s="71"/>
      <c r="R522" s="71"/>
      <c r="S522" s="71"/>
      <c r="T522" s="71"/>
      <c r="U522" s="71"/>
      <c r="V522" s="71"/>
    </row>
    <row r="523" spans="1:22" x14ac:dyDescent="0.25">
      <c r="A523" s="71" t="s">
        <v>461</v>
      </c>
      <c r="B523" s="71" t="s">
        <v>1091</v>
      </c>
      <c r="C523" s="71">
        <v>0.1</v>
      </c>
      <c r="D523" s="71">
        <v>0</v>
      </c>
      <c r="E523" s="71">
        <v>0</v>
      </c>
      <c r="F523" s="71">
        <v>0</v>
      </c>
      <c r="G523" s="71">
        <v>0</v>
      </c>
      <c r="H523" s="71">
        <v>0.9</v>
      </c>
      <c r="I523" s="71">
        <v>0</v>
      </c>
      <c r="J523" s="71">
        <v>0</v>
      </c>
      <c r="K523" s="71">
        <v>0</v>
      </c>
      <c r="L523" s="71">
        <v>0</v>
      </c>
      <c r="M523" s="71">
        <v>0</v>
      </c>
      <c r="N523" s="71"/>
      <c r="O523" s="71"/>
      <c r="P523" s="71"/>
      <c r="Q523" s="71"/>
      <c r="R523" s="71"/>
      <c r="S523" s="71"/>
      <c r="T523" s="71"/>
      <c r="U523" s="71"/>
      <c r="V523" s="71"/>
    </row>
    <row r="524" spans="1:22" x14ac:dyDescent="0.25">
      <c r="A524" s="71" t="s">
        <v>462</v>
      </c>
      <c r="B524" s="71" t="s">
        <v>1092</v>
      </c>
      <c r="C524" s="71">
        <v>0.1</v>
      </c>
      <c r="D524" s="71">
        <v>0</v>
      </c>
      <c r="E524" s="71">
        <v>0</v>
      </c>
      <c r="F524" s="71">
        <v>0</v>
      </c>
      <c r="G524" s="71">
        <v>0</v>
      </c>
      <c r="H524" s="71">
        <v>0.9</v>
      </c>
      <c r="I524" s="71">
        <v>0</v>
      </c>
      <c r="J524" s="71">
        <v>0</v>
      </c>
      <c r="K524" s="71">
        <v>0</v>
      </c>
      <c r="L524" s="71">
        <v>0</v>
      </c>
      <c r="M524" s="71">
        <v>0</v>
      </c>
      <c r="N524" s="71"/>
      <c r="O524" s="71"/>
      <c r="P524" s="71"/>
      <c r="Q524" s="71"/>
      <c r="R524" s="71"/>
      <c r="S524" s="71"/>
      <c r="T524" s="71"/>
      <c r="U524" s="71"/>
      <c r="V524" s="71"/>
    </row>
    <row r="525" spans="1:22" x14ac:dyDescent="0.25">
      <c r="A525" s="71" t="s">
        <v>463</v>
      </c>
      <c r="B525" s="71" t="s">
        <v>1093</v>
      </c>
      <c r="C525" s="71">
        <v>0.1</v>
      </c>
      <c r="D525" s="71">
        <v>0</v>
      </c>
      <c r="E525" s="71">
        <v>0</v>
      </c>
      <c r="F525" s="71">
        <v>0</v>
      </c>
      <c r="G525" s="71">
        <v>0</v>
      </c>
      <c r="H525" s="71">
        <v>0.9</v>
      </c>
      <c r="I525" s="71">
        <v>0</v>
      </c>
      <c r="J525" s="71">
        <v>0</v>
      </c>
      <c r="K525" s="71">
        <v>0</v>
      </c>
      <c r="L525" s="71">
        <v>0</v>
      </c>
      <c r="M525" s="71">
        <v>0</v>
      </c>
      <c r="N525" s="71"/>
      <c r="O525" s="71"/>
      <c r="P525" s="71"/>
      <c r="Q525" s="71"/>
      <c r="R525" s="71"/>
      <c r="S525" s="71"/>
      <c r="T525" s="71"/>
      <c r="U525" s="71"/>
      <c r="V525" s="71"/>
    </row>
    <row r="526" spans="1:22" x14ac:dyDescent="0.25">
      <c r="A526" s="71" t="s">
        <v>464</v>
      </c>
      <c r="B526" s="71" t="s">
        <v>1094</v>
      </c>
      <c r="C526" s="71">
        <v>0.1</v>
      </c>
      <c r="D526" s="71">
        <v>0</v>
      </c>
      <c r="E526" s="71">
        <v>61.742100000000001</v>
      </c>
      <c r="F526" s="71">
        <v>6.1741999999999999</v>
      </c>
      <c r="G526" s="71">
        <v>0</v>
      </c>
      <c r="H526" s="71">
        <v>0.9</v>
      </c>
      <c r="I526" s="71">
        <v>0</v>
      </c>
      <c r="J526" s="71">
        <v>61.742199999999997</v>
      </c>
      <c r="K526" s="71">
        <v>55.567999999999998</v>
      </c>
      <c r="L526" s="71">
        <v>0</v>
      </c>
      <c r="M526" s="71">
        <v>0</v>
      </c>
      <c r="N526" s="71"/>
      <c r="O526" s="71"/>
      <c r="P526" s="71"/>
      <c r="Q526" s="71"/>
      <c r="R526" s="71"/>
      <c r="S526" s="71"/>
      <c r="T526" s="71"/>
      <c r="U526" s="71"/>
      <c r="V526" s="71"/>
    </row>
    <row r="527" spans="1:22" x14ac:dyDescent="0.25">
      <c r="A527" s="71" t="s">
        <v>465</v>
      </c>
      <c r="B527" s="71" t="s">
        <v>1095</v>
      </c>
      <c r="C527" s="71">
        <v>0.1</v>
      </c>
      <c r="D527" s="71">
        <v>0</v>
      </c>
      <c r="E527" s="71">
        <v>84.247200000000007</v>
      </c>
      <c r="F527" s="71">
        <v>8.4246999999999996</v>
      </c>
      <c r="G527" s="71">
        <v>0</v>
      </c>
      <c r="H527" s="71">
        <v>0.9</v>
      </c>
      <c r="I527" s="71">
        <v>0</v>
      </c>
      <c r="J527" s="71">
        <v>84.247200000000007</v>
      </c>
      <c r="K527" s="71">
        <v>75.822500000000005</v>
      </c>
      <c r="L527" s="71">
        <v>0</v>
      </c>
      <c r="M527" s="71">
        <v>0</v>
      </c>
      <c r="N527" s="71"/>
      <c r="O527" s="71"/>
      <c r="P527" s="71"/>
      <c r="Q527" s="71"/>
      <c r="R527" s="71"/>
      <c r="S527" s="71"/>
      <c r="T527" s="71"/>
      <c r="U527" s="71"/>
      <c r="V527" s="71"/>
    </row>
    <row r="528" spans="1:22" x14ac:dyDescent="0.25">
      <c r="A528" s="71" t="s">
        <v>466</v>
      </c>
      <c r="B528" s="71" t="s">
        <v>1096</v>
      </c>
      <c r="C528" s="71">
        <v>0.1</v>
      </c>
      <c r="D528" s="71">
        <v>0</v>
      </c>
      <c r="E528" s="71">
        <v>30.196300000000001</v>
      </c>
      <c r="F528" s="71">
        <v>3.0196000000000001</v>
      </c>
      <c r="G528" s="71">
        <v>0</v>
      </c>
      <c r="H528" s="71">
        <v>0.9</v>
      </c>
      <c r="I528" s="71">
        <v>0</v>
      </c>
      <c r="J528" s="71">
        <v>30.196200000000001</v>
      </c>
      <c r="K528" s="71">
        <v>27.176600000000001</v>
      </c>
      <c r="L528" s="71">
        <v>0</v>
      </c>
      <c r="M528" s="71">
        <v>0</v>
      </c>
      <c r="N528" s="71"/>
      <c r="O528" s="71"/>
      <c r="P528" s="71"/>
      <c r="Q528" s="71"/>
      <c r="R528" s="71"/>
      <c r="S528" s="71"/>
      <c r="T528" s="71"/>
      <c r="U528" s="71"/>
      <c r="V528" s="71"/>
    </row>
    <row r="529" spans="1:22" x14ac:dyDescent="0.25">
      <c r="A529" s="71" t="s">
        <v>467</v>
      </c>
      <c r="B529" s="71" t="s">
        <v>1097</v>
      </c>
      <c r="C529" s="71">
        <v>0.1</v>
      </c>
      <c r="D529" s="71">
        <v>0</v>
      </c>
      <c r="E529" s="71">
        <v>81.4572</v>
      </c>
      <c r="F529" s="71">
        <v>8.1456999999999997</v>
      </c>
      <c r="G529" s="71">
        <v>0</v>
      </c>
      <c r="H529" s="71">
        <v>0.9</v>
      </c>
      <c r="I529" s="71">
        <v>0</v>
      </c>
      <c r="J529" s="71">
        <v>81.457099999999997</v>
      </c>
      <c r="K529" s="71">
        <v>73.311400000000006</v>
      </c>
      <c r="L529" s="71">
        <v>0</v>
      </c>
      <c r="M529" s="71">
        <v>0</v>
      </c>
      <c r="N529" s="71"/>
      <c r="O529" s="71"/>
      <c r="P529" s="71"/>
      <c r="Q529" s="71"/>
      <c r="R529" s="71"/>
      <c r="S529" s="71"/>
      <c r="T529" s="71"/>
      <c r="U529" s="71"/>
      <c r="V529" s="71"/>
    </row>
    <row r="530" spans="1:22" x14ac:dyDescent="0.25">
      <c r="A530" s="71" t="s">
        <v>567</v>
      </c>
      <c r="B530" s="71" t="s">
        <v>1098</v>
      </c>
      <c r="C530" s="71">
        <v>0.1</v>
      </c>
      <c r="D530" s="71">
        <v>0</v>
      </c>
      <c r="E530" s="71">
        <v>0</v>
      </c>
      <c r="F530" s="71">
        <v>0</v>
      </c>
      <c r="G530" s="71">
        <v>0</v>
      </c>
      <c r="H530" s="71">
        <v>0.9</v>
      </c>
      <c r="I530" s="71">
        <v>0</v>
      </c>
      <c r="J530" s="71">
        <v>0</v>
      </c>
      <c r="K530" s="71">
        <v>0</v>
      </c>
      <c r="L530" s="71">
        <v>0</v>
      </c>
      <c r="M530" s="71">
        <v>0</v>
      </c>
      <c r="N530" s="71"/>
      <c r="O530" s="71"/>
      <c r="P530" s="71"/>
      <c r="Q530" s="71"/>
      <c r="R530" s="71"/>
      <c r="S530" s="71"/>
      <c r="T530" s="71"/>
      <c r="U530" s="71"/>
      <c r="V530" s="71"/>
    </row>
    <row r="531" spans="1:22" x14ac:dyDescent="0.25">
      <c r="A531" s="71" t="s">
        <v>468</v>
      </c>
      <c r="B531" s="71" t="s">
        <v>1099</v>
      </c>
      <c r="C531" s="71">
        <v>0.1</v>
      </c>
      <c r="D531" s="71">
        <v>0</v>
      </c>
      <c r="E531" s="71">
        <v>1.9923</v>
      </c>
      <c r="F531" s="71">
        <v>0.19919999999999999</v>
      </c>
      <c r="G531" s="71">
        <v>0</v>
      </c>
      <c r="H531" s="71">
        <v>0.9</v>
      </c>
      <c r="I531" s="71">
        <v>0</v>
      </c>
      <c r="J531" s="71">
        <v>1.9923999999999999</v>
      </c>
      <c r="K531" s="71">
        <v>1.7931999999999999</v>
      </c>
      <c r="L531" s="71">
        <v>0</v>
      </c>
      <c r="M531" s="71">
        <v>0</v>
      </c>
      <c r="N531" s="71"/>
      <c r="O531" s="71"/>
      <c r="P531" s="71"/>
      <c r="Q531" s="71"/>
      <c r="R531" s="71"/>
      <c r="S531" s="71"/>
      <c r="T531" s="71"/>
      <c r="U531" s="71"/>
      <c r="V531" s="71"/>
    </row>
    <row r="532" spans="1:22" x14ac:dyDescent="0.25">
      <c r="A532" s="71" t="s">
        <v>469</v>
      </c>
      <c r="B532" s="71" t="s">
        <v>1100</v>
      </c>
      <c r="C532" s="71">
        <v>0.1</v>
      </c>
      <c r="D532" s="71">
        <v>0</v>
      </c>
      <c r="E532" s="71">
        <v>16.123899999999999</v>
      </c>
      <c r="F532" s="71">
        <v>1.6124000000000001</v>
      </c>
      <c r="G532" s="71">
        <v>0</v>
      </c>
      <c r="H532" s="71">
        <v>0.9</v>
      </c>
      <c r="I532" s="71">
        <v>0</v>
      </c>
      <c r="J532" s="71">
        <v>16.123899999999999</v>
      </c>
      <c r="K532" s="71">
        <v>14.5115</v>
      </c>
      <c r="L532" s="71">
        <v>0</v>
      </c>
      <c r="M532" s="71">
        <v>0</v>
      </c>
      <c r="N532" s="71"/>
      <c r="O532" s="71"/>
      <c r="P532" s="71"/>
      <c r="Q532" s="71"/>
      <c r="R532" s="71"/>
      <c r="S532" s="71"/>
      <c r="T532" s="71"/>
      <c r="U532" s="71"/>
      <c r="V532" s="71"/>
    </row>
    <row r="533" spans="1:22" x14ac:dyDescent="0.25">
      <c r="A533" s="71" t="s">
        <v>470</v>
      </c>
      <c r="B533" s="71" t="s">
        <v>1101</v>
      </c>
      <c r="C533" s="71">
        <v>0.1</v>
      </c>
      <c r="D533" s="71">
        <v>0</v>
      </c>
      <c r="E533" s="71">
        <v>22.691400000000002</v>
      </c>
      <c r="F533" s="71">
        <v>2.2690999999999999</v>
      </c>
      <c r="G533" s="71">
        <v>0</v>
      </c>
      <c r="H533" s="71">
        <v>0.9</v>
      </c>
      <c r="I533" s="71">
        <v>0</v>
      </c>
      <c r="J533" s="71">
        <v>22.691400000000002</v>
      </c>
      <c r="K533" s="71">
        <v>20.4223</v>
      </c>
      <c r="L533" s="71">
        <v>0</v>
      </c>
      <c r="M533" s="71">
        <v>0</v>
      </c>
      <c r="N533" s="71"/>
      <c r="O533" s="71"/>
      <c r="P533" s="71"/>
      <c r="Q533" s="71"/>
      <c r="R533" s="71"/>
      <c r="S533" s="71"/>
      <c r="T533" s="71"/>
      <c r="U533" s="71"/>
      <c r="V533" s="71"/>
    </row>
    <row r="534" spans="1:22" x14ac:dyDescent="0.25">
      <c r="A534" s="71" t="s">
        <v>471</v>
      </c>
      <c r="B534" s="71" t="s">
        <v>1102</v>
      </c>
      <c r="C534" s="71">
        <v>0.1</v>
      </c>
      <c r="D534" s="71">
        <v>0</v>
      </c>
      <c r="E534" s="71">
        <v>8.3794000000000004</v>
      </c>
      <c r="F534" s="71">
        <v>0.83789999999999998</v>
      </c>
      <c r="G534" s="71">
        <v>0</v>
      </c>
      <c r="H534" s="71">
        <v>0.9</v>
      </c>
      <c r="I534" s="71">
        <v>0</v>
      </c>
      <c r="J534" s="71">
        <v>8.3794000000000004</v>
      </c>
      <c r="K534" s="71">
        <v>7.5415000000000001</v>
      </c>
      <c r="L534" s="71">
        <v>0</v>
      </c>
      <c r="M534" s="71">
        <v>0</v>
      </c>
      <c r="N534" s="71"/>
      <c r="O534" s="71"/>
      <c r="P534" s="71"/>
      <c r="Q534" s="71"/>
      <c r="R534" s="71"/>
      <c r="S534" s="71"/>
      <c r="T534" s="71"/>
      <c r="U534" s="71"/>
      <c r="V534" s="71"/>
    </row>
    <row r="535" spans="1:22" x14ac:dyDescent="0.25">
      <c r="A535" s="71" t="s">
        <v>472</v>
      </c>
      <c r="B535" s="71" t="s">
        <v>1103</v>
      </c>
      <c r="C535" s="71">
        <v>0.1</v>
      </c>
      <c r="D535" s="71">
        <v>0</v>
      </c>
      <c r="E535" s="71">
        <v>28.391500000000001</v>
      </c>
      <c r="F535" s="71">
        <v>2.8391999999999999</v>
      </c>
      <c r="G535" s="71">
        <v>0</v>
      </c>
      <c r="H535" s="71">
        <v>0.9</v>
      </c>
      <c r="I535" s="71">
        <v>0</v>
      </c>
      <c r="J535" s="71">
        <v>28.391500000000001</v>
      </c>
      <c r="K535" s="71">
        <v>25.552399999999999</v>
      </c>
      <c r="L535" s="71">
        <v>0</v>
      </c>
      <c r="M535" s="71">
        <v>0</v>
      </c>
      <c r="N535" s="71"/>
      <c r="O535" s="71"/>
      <c r="P535" s="71"/>
      <c r="Q535" s="71"/>
      <c r="R535" s="71"/>
      <c r="S535" s="71"/>
      <c r="T535" s="71"/>
      <c r="U535" s="71"/>
      <c r="V535" s="71"/>
    </row>
    <row r="536" spans="1:22" x14ac:dyDescent="0.25">
      <c r="A536" s="71" t="s">
        <v>473</v>
      </c>
      <c r="B536" s="71" t="s">
        <v>1104</v>
      </c>
      <c r="C536" s="71">
        <v>0.1</v>
      </c>
      <c r="D536" s="71">
        <v>0</v>
      </c>
      <c r="E536" s="71">
        <v>106.6936</v>
      </c>
      <c r="F536" s="71">
        <v>10.6694</v>
      </c>
      <c r="G536" s="71">
        <v>0</v>
      </c>
      <c r="H536" s="71">
        <v>0.9</v>
      </c>
      <c r="I536" s="71">
        <v>0</v>
      </c>
      <c r="J536" s="71">
        <v>106.6936</v>
      </c>
      <c r="K536" s="71">
        <v>96.024199999999993</v>
      </c>
      <c r="L536" s="71">
        <v>0</v>
      </c>
      <c r="M536" s="71">
        <v>0</v>
      </c>
      <c r="N536" s="71"/>
      <c r="O536" s="71"/>
      <c r="P536" s="71"/>
      <c r="Q536" s="71"/>
      <c r="R536" s="71"/>
      <c r="S536" s="71"/>
      <c r="T536" s="71"/>
      <c r="U536" s="71"/>
      <c r="V536" s="71"/>
    </row>
    <row r="537" spans="1:22" x14ac:dyDescent="0.25">
      <c r="A537" s="71" t="s">
        <v>474</v>
      </c>
      <c r="B537" s="71" t="s">
        <v>1105</v>
      </c>
      <c r="C537" s="71">
        <v>0.1</v>
      </c>
      <c r="D537" s="71">
        <v>0</v>
      </c>
      <c r="E537" s="71">
        <v>36.564</v>
      </c>
      <c r="F537" s="71">
        <v>3.6564000000000001</v>
      </c>
      <c r="G537" s="71">
        <v>0</v>
      </c>
      <c r="H537" s="71">
        <v>0.9</v>
      </c>
      <c r="I537" s="71">
        <v>0</v>
      </c>
      <c r="J537" s="71">
        <v>36.564</v>
      </c>
      <c r="K537" s="71">
        <v>32.907600000000002</v>
      </c>
      <c r="L537" s="71">
        <v>0</v>
      </c>
      <c r="M537" s="71">
        <v>0</v>
      </c>
      <c r="N537" s="71"/>
      <c r="O537" s="71"/>
      <c r="P537" s="71"/>
      <c r="Q537" s="71"/>
      <c r="R537" s="71"/>
      <c r="S537" s="71"/>
      <c r="T537" s="71"/>
      <c r="U537" s="71"/>
      <c r="V537" s="71"/>
    </row>
    <row r="538" spans="1:22" x14ac:dyDescent="0.25">
      <c r="A538" s="71" t="s">
        <v>475</v>
      </c>
      <c r="B538" s="71" t="s">
        <v>1106</v>
      </c>
      <c r="C538" s="71">
        <v>0.1</v>
      </c>
      <c r="D538" s="71">
        <v>0</v>
      </c>
      <c r="E538" s="71">
        <v>0</v>
      </c>
      <c r="F538" s="71">
        <v>0</v>
      </c>
      <c r="G538" s="71">
        <v>0</v>
      </c>
      <c r="H538" s="71">
        <v>0.9</v>
      </c>
      <c r="I538" s="71">
        <v>0</v>
      </c>
      <c r="J538" s="71">
        <v>0</v>
      </c>
      <c r="K538" s="71">
        <v>0</v>
      </c>
      <c r="L538" s="71">
        <v>0</v>
      </c>
      <c r="M538" s="71">
        <v>0</v>
      </c>
      <c r="N538" s="71"/>
      <c r="O538" s="71"/>
      <c r="P538" s="71"/>
      <c r="Q538" s="71"/>
      <c r="R538" s="71"/>
      <c r="S538" s="71"/>
      <c r="T538" s="71"/>
      <c r="U538" s="71"/>
      <c r="V538" s="71"/>
    </row>
    <row r="539" spans="1:22" x14ac:dyDescent="0.25">
      <c r="A539" s="71" t="s">
        <v>476</v>
      </c>
      <c r="B539" s="71" t="s">
        <v>1107</v>
      </c>
      <c r="C539" s="71">
        <v>0.1</v>
      </c>
      <c r="D539" s="71">
        <v>0</v>
      </c>
      <c r="E539" s="71">
        <v>0</v>
      </c>
      <c r="F539" s="71">
        <v>0</v>
      </c>
      <c r="G539" s="71">
        <v>0</v>
      </c>
      <c r="H539" s="71">
        <v>0.9</v>
      </c>
      <c r="I539" s="71">
        <v>0</v>
      </c>
      <c r="J539" s="71">
        <v>0</v>
      </c>
      <c r="K539" s="71">
        <v>0</v>
      </c>
      <c r="L539" s="71">
        <v>0</v>
      </c>
      <c r="M539" s="71">
        <v>0</v>
      </c>
      <c r="N539" s="71"/>
      <c r="O539" s="71"/>
      <c r="P539" s="71"/>
      <c r="Q539" s="71"/>
      <c r="R539" s="71"/>
      <c r="S539" s="71"/>
      <c r="T539" s="71"/>
      <c r="U539" s="71"/>
      <c r="V539" s="71"/>
    </row>
    <row r="540" spans="1:22" x14ac:dyDescent="0.25">
      <c r="A540" s="71" t="s">
        <v>477</v>
      </c>
      <c r="B540" s="71" t="s">
        <v>1108</v>
      </c>
      <c r="C540" s="71">
        <v>0.1</v>
      </c>
      <c r="D540" s="71">
        <v>0</v>
      </c>
      <c r="E540" s="71">
        <v>32.988500000000002</v>
      </c>
      <c r="F540" s="71">
        <v>3.2988</v>
      </c>
      <c r="G540" s="71">
        <v>0</v>
      </c>
      <c r="H540" s="71">
        <v>0.9</v>
      </c>
      <c r="I540" s="71">
        <v>0</v>
      </c>
      <c r="J540" s="71">
        <v>32.988599999999998</v>
      </c>
      <c r="K540" s="71">
        <v>29.689699999999998</v>
      </c>
      <c r="L540" s="71">
        <v>0</v>
      </c>
      <c r="M540" s="71">
        <v>0</v>
      </c>
      <c r="N540" s="71"/>
      <c r="O540" s="71"/>
      <c r="P540" s="71"/>
      <c r="Q540" s="71"/>
      <c r="R540" s="71"/>
      <c r="S540" s="71"/>
      <c r="T540" s="71"/>
      <c r="U540" s="71"/>
      <c r="V540" s="71"/>
    </row>
    <row r="541" spans="1:22" x14ac:dyDescent="0.25">
      <c r="A541" s="71" t="s">
        <v>478</v>
      </c>
      <c r="B541" s="71" t="s">
        <v>1109</v>
      </c>
      <c r="C541" s="71">
        <v>0.1</v>
      </c>
      <c r="D541" s="71">
        <v>0</v>
      </c>
      <c r="E541" s="71">
        <v>53.049300000000002</v>
      </c>
      <c r="F541" s="71">
        <v>5.3048999999999999</v>
      </c>
      <c r="G541" s="71">
        <v>0</v>
      </c>
      <c r="H541" s="71">
        <v>0.9</v>
      </c>
      <c r="I541" s="71">
        <v>0</v>
      </c>
      <c r="J541" s="71">
        <v>53.049500000000002</v>
      </c>
      <c r="K541" s="71">
        <v>47.744599999999998</v>
      </c>
      <c r="L541" s="71">
        <v>0</v>
      </c>
      <c r="M541" s="71">
        <v>0</v>
      </c>
      <c r="N541" s="71"/>
      <c r="O541" s="71"/>
      <c r="P541" s="71"/>
      <c r="Q541" s="71"/>
      <c r="R541" s="71"/>
      <c r="S541" s="71"/>
      <c r="T541" s="71"/>
      <c r="U541" s="71"/>
      <c r="V541" s="71"/>
    </row>
    <row r="542" spans="1:22" x14ac:dyDescent="0.25">
      <c r="A542" s="71" t="s">
        <v>479</v>
      </c>
      <c r="B542" s="71" t="s">
        <v>1110</v>
      </c>
      <c r="C542" s="71">
        <v>0.1</v>
      </c>
      <c r="D542" s="71">
        <v>0</v>
      </c>
      <c r="E542" s="71">
        <v>45.657699999999998</v>
      </c>
      <c r="F542" s="71">
        <v>4.5658000000000003</v>
      </c>
      <c r="G542" s="71">
        <v>0</v>
      </c>
      <c r="H542" s="71">
        <v>0.9</v>
      </c>
      <c r="I542" s="71">
        <v>0</v>
      </c>
      <c r="J542" s="71">
        <v>45.657499999999999</v>
      </c>
      <c r="K542" s="71">
        <v>41.091799999999999</v>
      </c>
      <c r="L542" s="71">
        <v>0</v>
      </c>
      <c r="M542" s="71">
        <v>0</v>
      </c>
      <c r="N542" s="71"/>
      <c r="O542" s="71"/>
      <c r="P542" s="71"/>
      <c r="Q542" s="71"/>
      <c r="R542" s="71"/>
      <c r="S542" s="71"/>
      <c r="T542" s="71"/>
      <c r="U542" s="71"/>
      <c r="V542" s="71"/>
    </row>
    <row r="543" spans="1:22" x14ac:dyDescent="0.25">
      <c r="A543" s="71" t="s">
        <v>568</v>
      </c>
      <c r="B543" s="71" t="s">
        <v>1111</v>
      </c>
      <c r="C543" s="71">
        <v>0.1</v>
      </c>
      <c r="D543" s="71">
        <v>0</v>
      </c>
      <c r="E543" s="71">
        <v>2.1977000000000002</v>
      </c>
      <c r="F543" s="71">
        <v>0.2198</v>
      </c>
      <c r="G543" s="71">
        <v>0</v>
      </c>
      <c r="H543" s="71">
        <v>0.9</v>
      </c>
      <c r="I543" s="71">
        <v>0</v>
      </c>
      <c r="J543" s="71">
        <v>2.1978</v>
      </c>
      <c r="K543" s="71">
        <v>1.978</v>
      </c>
      <c r="L543" s="71">
        <v>0</v>
      </c>
      <c r="M543" s="71">
        <v>0</v>
      </c>
      <c r="N543" s="71"/>
      <c r="O543" s="71"/>
      <c r="P543" s="71"/>
      <c r="Q543" s="71"/>
      <c r="R543" s="71"/>
      <c r="S543" s="71"/>
      <c r="T543" s="71"/>
      <c r="U543" s="71"/>
      <c r="V543" s="71"/>
    </row>
    <row r="544" spans="1:22" x14ac:dyDescent="0.25">
      <c r="A544" s="71" t="s">
        <v>480</v>
      </c>
      <c r="B544" s="71" t="s">
        <v>1112</v>
      </c>
      <c r="C544" s="71">
        <v>0.1</v>
      </c>
      <c r="D544" s="71">
        <v>0</v>
      </c>
      <c r="E544" s="71">
        <v>227.68520000000001</v>
      </c>
      <c r="F544" s="71">
        <v>22.7685</v>
      </c>
      <c r="G544" s="71">
        <v>0</v>
      </c>
      <c r="H544" s="71">
        <v>0.9</v>
      </c>
      <c r="I544" s="71">
        <v>0</v>
      </c>
      <c r="J544" s="71">
        <v>227.68559999999999</v>
      </c>
      <c r="K544" s="71">
        <v>204.917</v>
      </c>
      <c r="L544" s="71">
        <v>0</v>
      </c>
      <c r="M544" s="71">
        <v>0</v>
      </c>
      <c r="N544" s="71"/>
      <c r="O544" s="71"/>
      <c r="P544" s="71"/>
      <c r="Q544" s="71"/>
      <c r="R544" s="71"/>
      <c r="S544" s="71"/>
      <c r="T544" s="71"/>
      <c r="U544" s="71"/>
      <c r="V544" s="71"/>
    </row>
    <row r="545" spans="1:22" x14ac:dyDescent="0.25">
      <c r="A545" s="71" t="s">
        <v>482</v>
      </c>
      <c r="B545" s="71" t="s">
        <v>1113</v>
      </c>
      <c r="C545" s="71">
        <v>0.1</v>
      </c>
      <c r="D545" s="71">
        <v>1089.4602</v>
      </c>
      <c r="E545" s="71">
        <v>20.116399999999999</v>
      </c>
      <c r="F545" s="71">
        <v>2.0116000000000001</v>
      </c>
      <c r="G545" s="71">
        <v>108.946</v>
      </c>
      <c r="H545" s="71">
        <v>0.9</v>
      </c>
      <c r="I545" s="71">
        <v>960.74620000000004</v>
      </c>
      <c r="J545" s="71">
        <v>20.116199999999999</v>
      </c>
      <c r="K545" s="71">
        <v>18.104600000000001</v>
      </c>
      <c r="L545" s="71">
        <v>864.67160000000001</v>
      </c>
      <c r="M545" s="71">
        <v>973.61760000000004</v>
      </c>
      <c r="N545" s="71"/>
      <c r="O545" s="71"/>
      <c r="P545" s="71"/>
      <c r="Q545" s="71"/>
      <c r="R545" s="71"/>
      <c r="S545" s="71"/>
      <c r="T545" s="71"/>
      <c r="U545" s="71"/>
      <c r="V545" s="71"/>
    </row>
    <row r="546" spans="1:22" x14ac:dyDescent="0.25">
      <c r="A546" s="71" t="s">
        <v>483</v>
      </c>
      <c r="B546" s="71" t="s">
        <v>1114</v>
      </c>
      <c r="C546" s="71">
        <v>0.1</v>
      </c>
      <c r="D546" s="71">
        <v>1213.9195</v>
      </c>
      <c r="E546" s="71">
        <v>18.8765</v>
      </c>
      <c r="F546" s="71">
        <v>1.8875999999999999</v>
      </c>
      <c r="G546" s="71">
        <v>121.392</v>
      </c>
      <c r="H546" s="71">
        <v>0.9</v>
      </c>
      <c r="I546" s="71">
        <v>1143.4028000000001</v>
      </c>
      <c r="J546" s="71">
        <v>18.8766</v>
      </c>
      <c r="K546" s="71">
        <v>16.988900000000001</v>
      </c>
      <c r="L546" s="71">
        <v>1029.0625</v>
      </c>
      <c r="M546" s="71">
        <v>1150.4545000000001</v>
      </c>
      <c r="N546" s="71"/>
      <c r="O546" s="71"/>
      <c r="P546" s="71"/>
      <c r="Q546" s="71"/>
      <c r="R546" s="71"/>
      <c r="S546" s="71"/>
      <c r="T546" s="71"/>
      <c r="U546" s="71"/>
      <c r="V546" s="71"/>
    </row>
    <row r="547" spans="1:22" x14ac:dyDescent="0.25">
      <c r="A547" s="71" t="s">
        <v>484</v>
      </c>
      <c r="B547" s="71" t="s">
        <v>1115</v>
      </c>
      <c r="C547" s="71">
        <v>0.1</v>
      </c>
      <c r="D547" s="71">
        <v>0</v>
      </c>
      <c r="E547" s="71">
        <v>55.139400000000002</v>
      </c>
      <c r="F547" s="71">
        <v>5.5138999999999996</v>
      </c>
      <c r="G547" s="71">
        <v>0</v>
      </c>
      <c r="H547" s="71">
        <v>0.9</v>
      </c>
      <c r="I547" s="71">
        <v>0</v>
      </c>
      <c r="J547" s="71">
        <v>55.139400000000002</v>
      </c>
      <c r="K547" s="71">
        <v>49.625500000000002</v>
      </c>
      <c r="L547" s="71">
        <v>0</v>
      </c>
      <c r="M547" s="71">
        <v>0</v>
      </c>
      <c r="N547" s="71"/>
      <c r="O547" s="71"/>
      <c r="P547" s="71"/>
      <c r="Q547" s="71"/>
      <c r="R547" s="71"/>
      <c r="S547" s="71"/>
      <c r="T547" s="71"/>
      <c r="U547" s="71"/>
      <c r="V547" s="71"/>
    </row>
    <row r="548" spans="1:22" x14ac:dyDescent="0.25">
      <c r="A548" s="71" t="s">
        <v>485</v>
      </c>
      <c r="B548" s="71" t="s">
        <v>1116</v>
      </c>
      <c r="C548" s="71">
        <v>0.1</v>
      </c>
      <c r="D548" s="71">
        <v>603.05079999999998</v>
      </c>
      <c r="E548" s="71">
        <v>27.872800000000002</v>
      </c>
      <c r="F548" s="71">
        <v>2.7873000000000001</v>
      </c>
      <c r="G548" s="71">
        <v>60.305100000000003</v>
      </c>
      <c r="H548" s="71">
        <v>0.9</v>
      </c>
      <c r="I548" s="71">
        <v>567.93970000000002</v>
      </c>
      <c r="J548" s="71">
        <v>27.872900000000001</v>
      </c>
      <c r="K548" s="71">
        <v>25.085599999999999</v>
      </c>
      <c r="L548" s="71">
        <v>511.14569999999998</v>
      </c>
      <c r="M548" s="71">
        <v>571.45079999999996</v>
      </c>
      <c r="N548" s="71"/>
      <c r="O548" s="71"/>
      <c r="P548" s="71"/>
      <c r="Q548" s="71"/>
      <c r="R548" s="71"/>
      <c r="S548" s="71"/>
      <c r="T548" s="71"/>
      <c r="U548" s="71"/>
      <c r="V548" s="71"/>
    </row>
    <row r="549" spans="1:22" x14ac:dyDescent="0.25">
      <c r="A549" s="71" t="s">
        <v>486</v>
      </c>
      <c r="B549" s="71" t="s">
        <v>1236</v>
      </c>
      <c r="C549" s="71">
        <v>0.1</v>
      </c>
      <c r="D549" s="71">
        <v>584.96109999999999</v>
      </c>
      <c r="E549" s="71">
        <v>0</v>
      </c>
      <c r="F549" s="71">
        <v>0</v>
      </c>
      <c r="G549" s="71">
        <v>58.496099999999998</v>
      </c>
      <c r="H549" s="71">
        <v>0.9</v>
      </c>
      <c r="I549" s="71">
        <v>516.77859999999998</v>
      </c>
      <c r="J549" s="71">
        <v>0</v>
      </c>
      <c r="K549" s="71">
        <v>0</v>
      </c>
      <c r="L549" s="71">
        <v>465.10070000000002</v>
      </c>
      <c r="M549" s="71">
        <v>523.59680000000003</v>
      </c>
      <c r="N549" s="71"/>
      <c r="O549" s="71"/>
      <c r="P549" s="71"/>
      <c r="Q549" s="71"/>
      <c r="R549" s="71"/>
      <c r="S549" s="71"/>
      <c r="T549" s="71"/>
      <c r="U549" s="71"/>
      <c r="V549" s="71"/>
    </row>
    <row r="550" spans="1:22" x14ac:dyDescent="0.25">
      <c r="A550" s="71" t="s">
        <v>487</v>
      </c>
      <c r="B550" s="71" t="s">
        <v>1118</v>
      </c>
      <c r="C550" s="71">
        <v>0.1</v>
      </c>
      <c r="D550" s="71">
        <v>618.71759999999995</v>
      </c>
      <c r="E550" s="71">
        <v>16.665400000000002</v>
      </c>
      <c r="F550" s="71">
        <v>1.6665000000000001</v>
      </c>
      <c r="G550" s="71">
        <v>61.8718</v>
      </c>
      <c r="H550" s="71">
        <v>0.9</v>
      </c>
      <c r="I550" s="71">
        <v>579.23509999999999</v>
      </c>
      <c r="J550" s="71">
        <v>16.665299999999998</v>
      </c>
      <c r="K550" s="71">
        <v>14.998799999999999</v>
      </c>
      <c r="L550" s="71">
        <v>521.3116</v>
      </c>
      <c r="M550" s="71">
        <v>583.18340000000001</v>
      </c>
      <c r="N550" s="71"/>
      <c r="O550" s="71"/>
      <c r="P550" s="71"/>
      <c r="Q550" s="71"/>
      <c r="R550" s="71"/>
      <c r="S550" s="71"/>
      <c r="T550" s="71"/>
      <c r="U550" s="71"/>
      <c r="V550" s="71"/>
    </row>
    <row r="551" spans="1:22" x14ac:dyDescent="0.25">
      <c r="A551" s="71" t="s">
        <v>488</v>
      </c>
      <c r="B551" s="71" t="s">
        <v>1183</v>
      </c>
      <c r="C551" s="71">
        <v>0.1</v>
      </c>
      <c r="D551" s="71">
        <v>0</v>
      </c>
      <c r="E551" s="71">
        <v>28.2624</v>
      </c>
      <c r="F551" s="71">
        <v>2.8262</v>
      </c>
      <c r="G551" s="71">
        <v>0</v>
      </c>
      <c r="H551" s="71">
        <v>0.9</v>
      </c>
      <c r="I551" s="71">
        <v>0</v>
      </c>
      <c r="J551" s="71">
        <v>28.262599999999999</v>
      </c>
      <c r="K551" s="71">
        <v>25.436299999999999</v>
      </c>
      <c r="L551" s="71">
        <v>0</v>
      </c>
      <c r="M551" s="71">
        <v>0</v>
      </c>
      <c r="N551" s="71"/>
      <c r="O551" s="71"/>
      <c r="P551" s="71"/>
      <c r="Q551" s="71"/>
      <c r="R551" s="71"/>
      <c r="S551" s="71"/>
      <c r="T551" s="71"/>
      <c r="U551" s="71"/>
      <c r="V551" s="71"/>
    </row>
    <row r="552" spans="1:22" x14ac:dyDescent="0.25">
      <c r="A552" s="71" t="s">
        <v>490</v>
      </c>
      <c r="B552" s="71" t="s">
        <v>1121</v>
      </c>
      <c r="C552" s="71">
        <v>0.1</v>
      </c>
      <c r="D552" s="71">
        <v>2028.7512999999999</v>
      </c>
      <c r="E552" s="71">
        <v>27.2576</v>
      </c>
      <c r="F552" s="71">
        <v>2.7258</v>
      </c>
      <c r="G552" s="71">
        <v>202.8751</v>
      </c>
      <c r="H552" s="71">
        <v>0.9</v>
      </c>
      <c r="I552" s="71">
        <v>1882.9603999999999</v>
      </c>
      <c r="J552" s="71">
        <v>27.2576</v>
      </c>
      <c r="K552" s="71">
        <v>24.5318</v>
      </c>
      <c r="L552" s="71">
        <v>1694.6643999999999</v>
      </c>
      <c r="M552" s="71">
        <v>1897.5395000000001</v>
      </c>
      <c r="N552" s="71"/>
      <c r="O552" s="71"/>
      <c r="P552" s="71"/>
      <c r="Q552" s="71"/>
      <c r="R552" s="71"/>
      <c r="S552" s="71"/>
      <c r="T552" s="71"/>
      <c r="U552" s="71"/>
      <c r="V552" s="71"/>
    </row>
    <row r="553" spans="1:22" x14ac:dyDescent="0.25">
      <c r="A553" s="71" t="s">
        <v>569</v>
      </c>
      <c r="B553" s="71" t="s">
        <v>1242</v>
      </c>
      <c r="C553" s="71">
        <v>0.1</v>
      </c>
      <c r="D553" s="71">
        <v>0</v>
      </c>
      <c r="E553" s="71">
        <v>10.5139</v>
      </c>
      <c r="F553" s="71">
        <v>1.0513999999999999</v>
      </c>
      <c r="G553" s="71">
        <v>0</v>
      </c>
      <c r="H553" s="71">
        <v>0.9</v>
      </c>
      <c r="I553" s="71">
        <v>0</v>
      </c>
      <c r="J553" s="71">
        <v>10.5139</v>
      </c>
      <c r="K553" s="71">
        <v>9.4625000000000004</v>
      </c>
      <c r="L553" s="71">
        <v>0</v>
      </c>
      <c r="M553" s="71">
        <v>0</v>
      </c>
      <c r="N553" s="71"/>
      <c r="O553" s="71"/>
      <c r="P553" s="71"/>
      <c r="Q553" s="71"/>
      <c r="R553" s="71"/>
      <c r="S553" s="71"/>
      <c r="T553" s="71"/>
      <c r="U553" s="71"/>
      <c r="V553" s="71"/>
    </row>
    <row r="554" spans="1:22" x14ac:dyDescent="0.25">
      <c r="A554" s="71" t="s">
        <v>570</v>
      </c>
      <c r="B554" s="71" t="s">
        <v>1128</v>
      </c>
      <c r="C554" s="71">
        <v>0.1</v>
      </c>
      <c r="D554" s="71">
        <v>0</v>
      </c>
      <c r="E554" s="71">
        <v>0</v>
      </c>
      <c r="F554" s="71">
        <v>0</v>
      </c>
      <c r="G554" s="71">
        <v>0</v>
      </c>
      <c r="H554" s="71">
        <v>0.9</v>
      </c>
      <c r="I554" s="71">
        <v>0</v>
      </c>
      <c r="J554" s="71">
        <v>0</v>
      </c>
      <c r="K554" s="71">
        <v>0</v>
      </c>
      <c r="L554" s="71">
        <v>0</v>
      </c>
      <c r="M554" s="71">
        <v>0</v>
      </c>
      <c r="N554" s="71"/>
      <c r="O554" s="71"/>
      <c r="P554" s="71"/>
      <c r="Q554" s="71"/>
      <c r="R554" s="71"/>
      <c r="S554" s="71"/>
      <c r="T554" s="71"/>
      <c r="U554" s="71"/>
      <c r="V554" s="71"/>
    </row>
    <row r="555" spans="1:22" x14ac:dyDescent="0.25">
      <c r="A555" s="71" t="s">
        <v>1131</v>
      </c>
      <c r="B555" s="71" t="s">
        <v>1132</v>
      </c>
      <c r="C555" s="71">
        <v>0.1</v>
      </c>
      <c r="D555" s="71">
        <v>219.2809</v>
      </c>
      <c r="E555" s="71">
        <v>0</v>
      </c>
      <c r="F555" s="71">
        <v>0</v>
      </c>
      <c r="G555" s="71">
        <v>21.928100000000001</v>
      </c>
      <c r="H555" s="71">
        <v>0.9</v>
      </c>
      <c r="I555" s="71">
        <v>189.66050000000001</v>
      </c>
      <c r="J555" s="71">
        <v>0</v>
      </c>
      <c r="K555" s="71">
        <v>0</v>
      </c>
      <c r="L555" s="71">
        <v>170.6944</v>
      </c>
      <c r="M555" s="71">
        <v>192.6225</v>
      </c>
      <c r="N555" s="71"/>
      <c r="O555" s="71"/>
      <c r="P555" s="71"/>
      <c r="Q555" s="71"/>
      <c r="R555" s="71"/>
      <c r="S555" s="71"/>
      <c r="T555" s="71"/>
      <c r="U555" s="71"/>
      <c r="V555" s="71"/>
    </row>
    <row r="556" spans="1:22" x14ac:dyDescent="0.25">
      <c r="A556" s="71" t="s">
        <v>1224</v>
      </c>
      <c r="B556" s="71" t="s">
        <v>1227</v>
      </c>
      <c r="C556" s="71">
        <v>0.1</v>
      </c>
      <c r="D556" s="71">
        <v>0</v>
      </c>
      <c r="E556" s="71">
        <v>20.751300000000001</v>
      </c>
      <c r="F556" s="71">
        <v>2.0750999999999999</v>
      </c>
      <c r="G556" s="71">
        <v>0</v>
      </c>
      <c r="H556" s="71">
        <v>0.9</v>
      </c>
      <c r="I556" s="71">
        <v>0</v>
      </c>
      <c r="J556" s="71">
        <v>20.7514</v>
      </c>
      <c r="K556" s="71">
        <v>18.676300000000001</v>
      </c>
      <c r="L556" s="71">
        <v>0</v>
      </c>
      <c r="M556" s="71">
        <v>0</v>
      </c>
      <c r="N556" s="71"/>
      <c r="O556" s="71"/>
      <c r="P556" s="71"/>
      <c r="Q556" s="71"/>
      <c r="R556" s="71"/>
      <c r="S556" s="71"/>
      <c r="T556" s="71"/>
      <c r="U556" s="71"/>
      <c r="V556" s="71"/>
    </row>
    <row r="557" spans="1:22" x14ac:dyDescent="0.25">
      <c r="A557" s="71" t="s">
        <v>1225</v>
      </c>
      <c r="B557" s="71" t="s">
        <v>1228</v>
      </c>
      <c r="C557" s="71">
        <v>0.1</v>
      </c>
      <c r="D557" s="71">
        <v>0</v>
      </c>
      <c r="E557" s="71">
        <v>2.1661999999999999</v>
      </c>
      <c r="F557" s="71">
        <v>0.21659999999999999</v>
      </c>
      <c r="G557" s="71">
        <v>0</v>
      </c>
      <c r="H557" s="71">
        <v>0.9</v>
      </c>
      <c r="I557" s="71">
        <v>0</v>
      </c>
      <c r="J557" s="71">
        <v>2.1661999999999999</v>
      </c>
      <c r="K557" s="71">
        <v>1.9496</v>
      </c>
      <c r="L557" s="71">
        <v>0</v>
      </c>
      <c r="M557" s="71">
        <v>0</v>
      </c>
      <c r="N557" s="71"/>
      <c r="O557" s="71"/>
      <c r="P557" s="71"/>
      <c r="Q557" s="71"/>
      <c r="R557" s="71"/>
      <c r="S557" s="71"/>
      <c r="T557" s="71"/>
      <c r="U557" s="71"/>
      <c r="V557" s="71"/>
    </row>
    <row r="558" spans="1:22" x14ac:dyDescent="0.25">
      <c r="A558" s="71" t="s">
        <v>1237</v>
      </c>
      <c r="B558" s="71" t="s">
        <v>1238</v>
      </c>
      <c r="C558" s="71">
        <v>0.1</v>
      </c>
      <c r="D558" s="71">
        <v>687.49599999999998</v>
      </c>
      <c r="E558" s="71">
        <v>43.727899999999998</v>
      </c>
      <c r="F558" s="71">
        <v>4.3727999999999998</v>
      </c>
      <c r="G558" s="71">
        <v>68.749600000000001</v>
      </c>
      <c r="H558" s="71">
        <v>0.9</v>
      </c>
      <c r="I558" s="71">
        <v>590.41120000000001</v>
      </c>
      <c r="J558" s="71">
        <v>43.727800000000002</v>
      </c>
      <c r="K558" s="71">
        <v>39.354999999999997</v>
      </c>
      <c r="L558" s="71">
        <v>531.37009999999998</v>
      </c>
      <c r="M558" s="71">
        <v>600.11969999999997</v>
      </c>
      <c r="N558" s="71"/>
      <c r="O558" s="71"/>
      <c r="P558" s="71"/>
      <c r="Q558" s="71"/>
      <c r="R558" s="71"/>
      <c r="S558" s="71"/>
      <c r="T558" s="71"/>
      <c r="U558" s="71"/>
      <c r="V558" s="71"/>
    </row>
    <row r="559" spans="1:22" x14ac:dyDescent="0.25">
      <c r="A559" s="71" t="s">
        <v>1243</v>
      </c>
      <c r="B559" s="71" t="s">
        <v>1244</v>
      </c>
      <c r="C559" s="71">
        <v>0.1</v>
      </c>
      <c r="D559" s="71">
        <v>0</v>
      </c>
      <c r="E559" s="71">
        <v>7.7328000000000001</v>
      </c>
      <c r="F559" s="71">
        <v>0.77329999999999999</v>
      </c>
      <c r="G559" s="71">
        <v>0</v>
      </c>
      <c r="H559" s="71">
        <v>0.9</v>
      </c>
      <c r="I559" s="71">
        <v>0</v>
      </c>
      <c r="J559" s="71">
        <v>7.7327000000000004</v>
      </c>
      <c r="K559" s="71">
        <v>6.9593999999999996</v>
      </c>
      <c r="L559" s="71">
        <v>0</v>
      </c>
      <c r="M559" s="71">
        <v>0</v>
      </c>
      <c r="N559" s="71"/>
      <c r="O559" s="71"/>
      <c r="P559" s="71"/>
      <c r="Q559" s="71"/>
      <c r="R559" s="71"/>
      <c r="S559" s="71"/>
      <c r="T559" s="71"/>
      <c r="U559" s="71"/>
      <c r="V559" s="71"/>
    </row>
    <row r="560" spans="1:22" x14ac:dyDescent="0.25">
      <c r="A560" s="71" t="s">
        <v>1251</v>
      </c>
      <c r="B560" s="71" t="s">
        <v>1371</v>
      </c>
      <c r="C560" s="71">
        <v>0.1</v>
      </c>
      <c r="D560" s="71">
        <v>288.63670000000002</v>
      </c>
      <c r="E560" s="71">
        <v>4.7739000000000003</v>
      </c>
      <c r="F560" s="71">
        <v>0.47739999999999999</v>
      </c>
      <c r="G560" s="71">
        <v>28.863700000000001</v>
      </c>
      <c r="H560" s="71">
        <v>0.9</v>
      </c>
      <c r="I560" s="71">
        <v>259.56150000000002</v>
      </c>
      <c r="J560" s="71">
        <v>4.774</v>
      </c>
      <c r="K560" s="71">
        <v>4.2965999999999998</v>
      </c>
      <c r="L560" s="71">
        <v>233.6054</v>
      </c>
      <c r="M560" s="71">
        <v>262.46910000000003</v>
      </c>
      <c r="N560" s="71"/>
      <c r="O560" s="71"/>
      <c r="P560" s="71"/>
      <c r="Q560" s="71"/>
      <c r="R560" s="71"/>
      <c r="S560" s="71"/>
      <c r="T560" s="71"/>
      <c r="U560" s="71"/>
      <c r="V560" s="71"/>
    </row>
    <row r="561" spans="1:22" x14ac:dyDescent="0.25">
      <c r="A561" s="71" t="s">
        <v>1267</v>
      </c>
      <c r="B561" s="71" t="s">
        <v>1312</v>
      </c>
      <c r="C561" s="71">
        <v>0.1</v>
      </c>
      <c r="D561" s="71">
        <v>77</v>
      </c>
      <c r="E561" s="71">
        <v>0</v>
      </c>
      <c r="F561" s="71">
        <v>0</v>
      </c>
      <c r="G561" s="71">
        <v>7.7</v>
      </c>
      <c r="H561" s="71">
        <v>0.9</v>
      </c>
      <c r="I561" s="71">
        <v>65</v>
      </c>
      <c r="J561" s="71">
        <v>0</v>
      </c>
      <c r="K561" s="71">
        <v>0</v>
      </c>
      <c r="L561" s="71">
        <v>58.5</v>
      </c>
      <c r="M561" s="71">
        <v>66.2</v>
      </c>
      <c r="N561" s="71"/>
      <c r="O561" s="71"/>
      <c r="P561" s="71"/>
      <c r="Q561" s="71"/>
      <c r="R561" s="71"/>
      <c r="S561" s="71"/>
      <c r="T561" s="71"/>
      <c r="U561" s="71"/>
      <c r="V561" s="71"/>
    </row>
    <row r="562" spans="1:22" x14ac:dyDescent="0.25">
      <c r="A562" t="s">
        <v>496</v>
      </c>
      <c r="B562" t="s">
        <v>1135</v>
      </c>
      <c r="C562">
        <v>0.1</v>
      </c>
      <c r="D562">
        <v>0</v>
      </c>
      <c r="E562">
        <v>0</v>
      </c>
      <c r="F562">
        <v>0</v>
      </c>
      <c r="G562">
        <v>0</v>
      </c>
      <c r="H562">
        <v>0.9</v>
      </c>
      <c r="I562">
        <v>0</v>
      </c>
      <c r="J562">
        <v>0</v>
      </c>
      <c r="K562">
        <v>0</v>
      </c>
      <c r="L562">
        <v>0</v>
      </c>
      <c r="M56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E045-98B6-4F29-8D34-7F8E4B3202C7}">
  <dimension ref="A1:T561"/>
  <sheetViews>
    <sheetView workbookViewId="0">
      <selection activeCell="A398" sqref="A398:XFD398"/>
    </sheetView>
  </sheetViews>
  <sheetFormatPr defaultRowHeight="15" x14ac:dyDescent="0.25"/>
  <sheetData>
    <row r="1" spans="1:20" s="71" customFormat="1" ht="31.5" x14ac:dyDescent="0.25">
      <c r="A1" s="99" t="s">
        <v>1275</v>
      </c>
      <c r="B1" s="99" t="s">
        <v>1276</v>
      </c>
      <c r="C1" s="99" t="s">
        <v>1277</v>
      </c>
      <c r="D1" s="99" t="s">
        <v>1278</v>
      </c>
      <c r="E1" s="99" t="s">
        <v>1279</v>
      </c>
      <c r="F1" s="99" t="s">
        <v>1309</v>
      </c>
      <c r="G1" s="99" t="s">
        <v>1281</v>
      </c>
      <c r="H1" s="99" t="s">
        <v>1282</v>
      </c>
      <c r="I1" s="99" t="s">
        <v>1310</v>
      </c>
      <c r="J1" s="99" t="s">
        <v>1284</v>
      </c>
      <c r="K1" s="99" t="s">
        <v>1285</v>
      </c>
      <c r="L1" s="99" t="s">
        <v>1311</v>
      </c>
      <c r="M1" s="99" t="s">
        <v>1287</v>
      </c>
      <c r="N1" s="99" t="s">
        <v>1288</v>
      </c>
      <c r="O1" s="99" t="s">
        <v>1289</v>
      </c>
      <c r="P1" s="99" t="s">
        <v>1290</v>
      </c>
      <c r="Q1" s="98"/>
      <c r="R1" s="98"/>
      <c r="S1" s="98"/>
      <c r="T1" s="98"/>
    </row>
    <row r="2" spans="1:20" x14ac:dyDescent="0.25">
      <c r="A2" s="71" t="s">
        <v>10</v>
      </c>
      <c r="B2" s="71"/>
      <c r="C2" s="71"/>
      <c r="D2" s="71">
        <v>0</v>
      </c>
      <c r="E2" s="71">
        <v>0</v>
      </c>
      <c r="F2" s="71"/>
      <c r="G2" s="71"/>
      <c r="H2" s="71"/>
      <c r="I2" s="71">
        <v>0</v>
      </c>
      <c r="J2" s="71"/>
      <c r="K2" s="71"/>
      <c r="L2" s="71">
        <v>0</v>
      </c>
      <c r="M2" s="71"/>
      <c r="N2" s="71">
        <v>0</v>
      </c>
      <c r="O2" s="71">
        <v>0</v>
      </c>
      <c r="P2" s="71"/>
      <c r="Q2" s="71"/>
      <c r="R2" s="71"/>
      <c r="S2" s="71"/>
      <c r="T2" s="71"/>
    </row>
    <row r="3" spans="1:20" x14ac:dyDescent="0.25">
      <c r="A3" s="71" t="s">
        <v>11</v>
      </c>
      <c r="B3" s="73"/>
      <c r="C3" s="71">
        <v>93.1173</v>
      </c>
      <c r="D3" s="73">
        <v>93.1173</v>
      </c>
      <c r="E3" s="73"/>
      <c r="F3" s="71">
        <v>15.5785</v>
      </c>
      <c r="G3" s="71"/>
      <c r="H3" s="71"/>
      <c r="I3" s="71">
        <v>12.384600000000001</v>
      </c>
      <c r="J3" s="71"/>
      <c r="K3" s="71"/>
      <c r="L3" s="71">
        <v>1.9461999999999999</v>
      </c>
      <c r="M3" s="71"/>
      <c r="N3" s="71">
        <v>0</v>
      </c>
      <c r="O3" s="71">
        <v>0</v>
      </c>
      <c r="P3" s="73"/>
      <c r="Q3" s="71"/>
      <c r="R3" s="71"/>
      <c r="S3" s="71"/>
      <c r="T3" s="71"/>
    </row>
    <row r="4" spans="1:20" x14ac:dyDescent="0.25">
      <c r="A4" s="71" t="s">
        <v>12</v>
      </c>
      <c r="B4" s="71"/>
      <c r="C4" s="71"/>
      <c r="D4" s="71">
        <v>0</v>
      </c>
      <c r="E4" s="71"/>
      <c r="F4" s="71"/>
      <c r="G4" s="71"/>
      <c r="H4" s="71"/>
      <c r="I4" s="71">
        <v>0</v>
      </c>
      <c r="J4" s="71"/>
      <c r="K4" s="71"/>
      <c r="L4" s="71">
        <v>0</v>
      </c>
      <c r="M4" s="71"/>
      <c r="N4" s="71">
        <v>0</v>
      </c>
      <c r="O4" s="71">
        <v>0</v>
      </c>
      <c r="P4" s="71"/>
      <c r="Q4" s="71"/>
      <c r="R4" s="71"/>
      <c r="S4" s="71"/>
      <c r="T4" s="71"/>
    </row>
    <row r="5" spans="1:20" x14ac:dyDescent="0.25">
      <c r="A5" s="71" t="s">
        <v>13</v>
      </c>
      <c r="B5" s="71"/>
      <c r="C5" s="71"/>
      <c r="D5" s="71">
        <v>0</v>
      </c>
      <c r="E5" s="71"/>
      <c r="F5" s="71"/>
      <c r="G5" s="71"/>
      <c r="H5" s="71"/>
      <c r="I5" s="71">
        <v>0</v>
      </c>
      <c r="J5" s="71"/>
      <c r="K5" s="71"/>
      <c r="L5" s="71">
        <v>0</v>
      </c>
      <c r="M5" s="71"/>
      <c r="N5" s="71">
        <v>0</v>
      </c>
      <c r="O5" s="71">
        <v>0</v>
      </c>
      <c r="P5" s="71"/>
      <c r="Q5" s="71"/>
      <c r="R5" s="71"/>
      <c r="S5" s="71"/>
      <c r="T5" s="71"/>
    </row>
    <row r="6" spans="1:20" x14ac:dyDescent="0.25">
      <c r="A6" s="71" t="s">
        <v>497</v>
      </c>
      <c r="B6" s="71"/>
      <c r="C6" s="71"/>
      <c r="D6" s="71"/>
      <c r="E6" s="71"/>
      <c r="F6" s="71"/>
      <c r="G6" s="71"/>
      <c r="H6" s="71"/>
      <c r="I6" s="71">
        <v>0</v>
      </c>
      <c r="J6" s="71"/>
      <c r="K6" s="71"/>
      <c r="L6" s="71">
        <v>0</v>
      </c>
      <c r="M6" s="71"/>
      <c r="N6" s="71">
        <v>0</v>
      </c>
      <c r="O6" s="71">
        <v>0</v>
      </c>
      <c r="P6" s="71"/>
      <c r="Q6" s="71"/>
      <c r="R6" s="71"/>
      <c r="S6" s="71"/>
      <c r="T6" s="71"/>
    </row>
    <row r="7" spans="1:20" x14ac:dyDescent="0.25">
      <c r="A7" s="71" t="s">
        <v>14</v>
      </c>
      <c r="B7" s="73"/>
      <c r="C7" s="71">
        <v>72.536799999999999</v>
      </c>
      <c r="D7" s="73">
        <v>72.536799999999999</v>
      </c>
      <c r="E7" s="71"/>
      <c r="F7" s="71">
        <v>12.135400000000001</v>
      </c>
      <c r="G7" s="71"/>
      <c r="H7" s="71"/>
      <c r="I7" s="71">
        <v>9.6473999999999993</v>
      </c>
      <c r="J7" s="71"/>
      <c r="K7" s="71"/>
      <c r="L7" s="71">
        <v>1.516</v>
      </c>
      <c r="M7" s="71"/>
      <c r="N7" s="71">
        <v>0</v>
      </c>
      <c r="O7" s="71">
        <v>0</v>
      </c>
      <c r="P7" s="73"/>
      <c r="Q7" s="71"/>
      <c r="R7" s="71"/>
      <c r="S7" s="71"/>
      <c r="T7" s="71"/>
    </row>
    <row r="8" spans="1:20" x14ac:dyDescent="0.25">
      <c r="A8" s="71" t="s">
        <v>15</v>
      </c>
      <c r="B8" s="71"/>
      <c r="C8" s="71"/>
      <c r="D8" s="71">
        <v>0</v>
      </c>
      <c r="E8" s="71"/>
      <c r="F8" s="71"/>
      <c r="G8" s="71"/>
      <c r="H8" s="71"/>
      <c r="I8" s="71">
        <v>0</v>
      </c>
      <c r="J8" s="71"/>
      <c r="K8" s="71"/>
      <c r="L8" s="71">
        <v>0</v>
      </c>
      <c r="M8" s="71"/>
      <c r="N8" s="71">
        <v>0</v>
      </c>
      <c r="O8" s="71">
        <v>0</v>
      </c>
      <c r="P8" s="71"/>
      <c r="Q8" s="71"/>
      <c r="R8" s="71"/>
      <c r="S8" s="71"/>
      <c r="T8" s="71"/>
    </row>
    <row r="9" spans="1:20" x14ac:dyDescent="0.25">
      <c r="A9" s="71" t="s">
        <v>16</v>
      </c>
      <c r="B9" s="71"/>
      <c r="C9" s="71"/>
      <c r="D9" s="71">
        <v>0</v>
      </c>
      <c r="E9" s="71"/>
      <c r="F9" s="71"/>
      <c r="G9" s="71"/>
      <c r="H9" s="71"/>
      <c r="I9" s="71">
        <v>0</v>
      </c>
      <c r="J9" s="71"/>
      <c r="K9" s="71"/>
      <c r="L9" s="71">
        <v>0</v>
      </c>
      <c r="M9" s="71"/>
      <c r="N9" s="71">
        <v>0</v>
      </c>
      <c r="O9" s="71">
        <v>0</v>
      </c>
      <c r="P9" s="71"/>
      <c r="Q9" s="71"/>
      <c r="R9" s="71"/>
      <c r="S9" s="71"/>
      <c r="T9" s="71"/>
    </row>
    <row r="10" spans="1:20" x14ac:dyDescent="0.25">
      <c r="A10" s="71" t="s">
        <v>17</v>
      </c>
      <c r="B10" s="71"/>
      <c r="C10" s="71"/>
      <c r="D10" s="71">
        <v>0</v>
      </c>
      <c r="E10" s="71"/>
      <c r="F10" s="71"/>
      <c r="G10" s="71"/>
      <c r="H10" s="71"/>
      <c r="I10" s="71">
        <v>0</v>
      </c>
      <c r="J10" s="71"/>
      <c r="K10" s="71"/>
      <c r="L10" s="71">
        <v>0</v>
      </c>
      <c r="M10" s="71"/>
      <c r="N10" s="71">
        <v>0</v>
      </c>
      <c r="O10" s="71">
        <v>0</v>
      </c>
      <c r="P10" s="71"/>
      <c r="Q10" s="71"/>
      <c r="R10" s="71"/>
      <c r="S10" s="71"/>
      <c r="T10" s="71"/>
    </row>
    <row r="11" spans="1:20" x14ac:dyDescent="0.25">
      <c r="A11" s="71" t="s">
        <v>18</v>
      </c>
      <c r="B11" s="71"/>
      <c r="C11" s="71">
        <v>13.922000000000001</v>
      </c>
      <c r="D11" s="71">
        <v>13.922000000000001</v>
      </c>
      <c r="E11" s="71"/>
      <c r="F11" s="71">
        <v>2.3292000000000002</v>
      </c>
      <c r="G11" s="71"/>
      <c r="H11" s="71"/>
      <c r="I11" s="71">
        <v>1.8515999999999999</v>
      </c>
      <c r="J11" s="71"/>
      <c r="K11" s="71"/>
      <c r="L11" s="71">
        <v>0.29099999999999998</v>
      </c>
      <c r="M11" s="71"/>
      <c r="N11" s="71">
        <v>0</v>
      </c>
      <c r="O11" s="71">
        <v>0</v>
      </c>
      <c r="P11" s="71"/>
      <c r="Q11" s="71"/>
      <c r="R11" s="71"/>
      <c r="S11" s="71"/>
      <c r="T11" s="71"/>
    </row>
    <row r="12" spans="1:20" x14ac:dyDescent="0.25">
      <c r="A12" s="71" t="s">
        <v>19</v>
      </c>
      <c r="B12" s="71"/>
      <c r="C12" s="71">
        <v>17.006499999999999</v>
      </c>
      <c r="D12" s="71">
        <v>17.006499999999999</v>
      </c>
      <c r="E12" s="71">
        <v>0</v>
      </c>
      <c r="F12" s="71">
        <v>2.8452000000000002</v>
      </c>
      <c r="G12" s="71"/>
      <c r="H12" s="71"/>
      <c r="I12" s="71">
        <v>2.2618999999999998</v>
      </c>
      <c r="J12" s="71"/>
      <c r="K12" s="71"/>
      <c r="L12" s="71">
        <v>0.35539999999999999</v>
      </c>
      <c r="M12" s="71"/>
      <c r="N12" s="71">
        <v>0</v>
      </c>
      <c r="O12" s="71">
        <v>0</v>
      </c>
      <c r="P12" s="71"/>
      <c r="Q12" s="71"/>
      <c r="R12" s="71"/>
      <c r="S12" s="71"/>
      <c r="T12" s="71"/>
    </row>
    <row r="13" spans="1:20" x14ac:dyDescent="0.25">
      <c r="A13" s="71" t="s">
        <v>20</v>
      </c>
      <c r="B13" s="73"/>
      <c r="C13" s="71">
        <v>85.528199999999998</v>
      </c>
      <c r="D13" s="73">
        <v>85.528199999999998</v>
      </c>
      <c r="E13" s="73">
        <v>0</v>
      </c>
      <c r="F13" s="71">
        <v>14.3089</v>
      </c>
      <c r="G13" s="71"/>
      <c r="H13" s="71"/>
      <c r="I13" s="71">
        <v>11.375299999999999</v>
      </c>
      <c r="J13" s="71"/>
      <c r="K13" s="71"/>
      <c r="L13" s="71">
        <v>1.7875000000000001</v>
      </c>
      <c r="M13" s="71"/>
      <c r="N13" s="71">
        <v>0</v>
      </c>
      <c r="O13" s="71">
        <v>0</v>
      </c>
      <c r="P13" s="73"/>
      <c r="Q13" s="71"/>
      <c r="R13" s="71"/>
      <c r="S13" s="71"/>
      <c r="T13" s="71"/>
    </row>
    <row r="14" spans="1:20" x14ac:dyDescent="0.25">
      <c r="A14" s="71" t="s">
        <v>21</v>
      </c>
      <c r="B14" s="71"/>
      <c r="C14" s="71">
        <v>15.278700000000001</v>
      </c>
      <c r="D14" s="71">
        <v>15.278700000000001</v>
      </c>
      <c r="E14" s="71"/>
      <c r="F14" s="71">
        <v>2.5560999999999998</v>
      </c>
      <c r="G14" s="71"/>
      <c r="H14" s="71"/>
      <c r="I14" s="71">
        <v>2.0320999999999998</v>
      </c>
      <c r="J14" s="71"/>
      <c r="K14" s="71"/>
      <c r="L14" s="71">
        <v>0.31929999999999997</v>
      </c>
      <c r="M14" s="71"/>
      <c r="N14" s="71">
        <v>0</v>
      </c>
      <c r="O14" s="71">
        <v>0</v>
      </c>
      <c r="P14" s="71"/>
      <c r="Q14" s="71"/>
      <c r="R14" s="71"/>
      <c r="S14" s="71"/>
      <c r="T14" s="71"/>
    </row>
    <row r="15" spans="1:20" x14ac:dyDescent="0.25">
      <c r="A15" s="71" t="s">
        <v>22</v>
      </c>
      <c r="B15" s="71"/>
      <c r="C15" s="71">
        <v>14.646699999999999</v>
      </c>
      <c r="D15" s="71">
        <v>14.646699999999999</v>
      </c>
      <c r="E15" s="71"/>
      <c r="F15" s="71">
        <v>2.4504000000000001</v>
      </c>
      <c r="G15" s="71"/>
      <c r="H15" s="71"/>
      <c r="I15" s="71">
        <v>1.948</v>
      </c>
      <c r="J15" s="71"/>
      <c r="K15" s="71"/>
      <c r="L15" s="71">
        <v>0.30609999999999998</v>
      </c>
      <c r="M15" s="71"/>
      <c r="N15" s="71">
        <v>0</v>
      </c>
      <c r="O15" s="71">
        <v>0</v>
      </c>
      <c r="P15" s="71"/>
      <c r="Q15" s="71"/>
      <c r="R15" s="71"/>
      <c r="S15" s="71"/>
      <c r="T15" s="71"/>
    </row>
    <row r="16" spans="1:20" x14ac:dyDescent="0.25">
      <c r="A16" s="71" t="s">
        <v>23</v>
      </c>
      <c r="B16" s="71"/>
      <c r="C16" s="71">
        <v>9.0533999999999999</v>
      </c>
      <c r="D16" s="71">
        <v>9.0533999999999999</v>
      </c>
      <c r="E16" s="71">
        <v>0</v>
      </c>
      <c r="F16" s="71">
        <v>1.5145999999999999</v>
      </c>
      <c r="G16" s="71"/>
      <c r="H16" s="71"/>
      <c r="I16" s="71">
        <v>1.2040999999999999</v>
      </c>
      <c r="J16" s="71"/>
      <c r="K16" s="71"/>
      <c r="L16" s="71">
        <v>0.18920000000000001</v>
      </c>
      <c r="M16" s="71"/>
      <c r="N16" s="71">
        <v>0</v>
      </c>
      <c r="O16" s="71">
        <v>0</v>
      </c>
      <c r="P16" s="71"/>
      <c r="Q16" s="71"/>
      <c r="R16" s="71"/>
      <c r="S16" s="71"/>
      <c r="T16" s="71"/>
    </row>
    <row r="17" spans="1:20" x14ac:dyDescent="0.25">
      <c r="A17" s="71" t="s">
        <v>24</v>
      </c>
      <c r="B17" s="73"/>
      <c r="C17" s="71">
        <v>84.012799999999999</v>
      </c>
      <c r="D17" s="73">
        <v>84.012799999999999</v>
      </c>
      <c r="E17" s="71"/>
      <c r="F17" s="71">
        <v>14.055300000000001</v>
      </c>
      <c r="G17" s="71"/>
      <c r="H17" s="71"/>
      <c r="I17" s="71">
        <v>11.1737</v>
      </c>
      <c r="J17" s="71"/>
      <c r="K17" s="71"/>
      <c r="L17" s="71">
        <v>1.7559</v>
      </c>
      <c r="M17" s="71"/>
      <c r="N17" s="71">
        <v>0</v>
      </c>
      <c r="O17" s="71">
        <v>0</v>
      </c>
      <c r="P17" s="73"/>
      <c r="Q17" s="71"/>
      <c r="R17" s="71"/>
      <c r="S17" s="71"/>
      <c r="T17" s="71"/>
    </row>
    <row r="18" spans="1:20" x14ac:dyDescent="0.25">
      <c r="A18" s="71" t="s">
        <v>25</v>
      </c>
      <c r="B18" s="71"/>
      <c r="C18" s="71">
        <v>17.706700000000001</v>
      </c>
      <c r="D18" s="71">
        <v>17.706700000000001</v>
      </c>
      <c r="E18" s="71"/>
      <c r="F18" s="71">
        <v>2.9622999999999999</v>
      </c>
      <c r="G18" s="71"/>
      <c r="H18" s="71"/>
      <c r="I18" s="71">
        <v>2.355</v>
      </c>
      <c r="J18" s="71"/>
      <c r="K18" s="71"/>
      <c r="L18" s="71">
        <v>0.37009999999999998</v>
      </c>
      <c r="M18" s="71"/>
      <c r="N18" s="71">
        <v>0</v>
      </c>
      <c r="O18" s="71">
        <v>0</v>
      </c>
      <c r="P18" s="71"/>
      <c r="Q18" s="71"/>
      <c r="R18" s="71"/>
      <c r="S18" s="71"/>
      <c r="T18" s="71"/>
    </row>
    <row r="19" spans="1:20" x14ac:dyDescent="0.25">
      <c r="A19" s="71" t="s">
        <v>498</v>
      </c>
      <c r="B19" s="71"/>
      <c r="C19" s="71">
        <v>3.4710000000000001</v>
      </c>
      <c r="D19" s="71"/>
      <c r="E19" s="71">
        <v>0</v>
      </c>
      <c r="F19" s="71">
        <v>0.58069999999999999</v>
      </c>
      <c r="G19" s="71"/>
      <c r="H19" s="71"/>
      <c r="I19" s="71">
        <v>0</v>
      </c>
      <c r="J19" s="71"/>
      <c r="K19" s="71"/>
      <c r="L19" s="71">
        <v>0</v>
      </c>
      <c r="M19" s="71"/>
      <c r="N19" s="71">
        <v>0</v>
      </c>
      <c r="O19" s="71">
        <v>0</v>
      </c>
      <c r="P19" s="71"/>
      <c r="Q19" s="71"/>
      <c r="R19" s="71"/>
      <c r="S19" s="71"/>
      <c r="T19" s="71"/>
    </row>
    <row r="20" spans="1:20" x14ac:dyDescent="0.25">
      <c r="A20" s="71" t="s">
        <v>26</v>
      </c>
      <c r="B20" s="73"/>
      <c r="C20" s="71">
        <v>145.35069999999999</v>
      </c>
      <c r="D20" s="73">
        <v>145.35069999999999</v>
      </c>
      <c r="E20" s="73"/>
      <c r="F20" s="71">
        <v>24.3172</v>
      </c>
      <c r="G20" s="71"/>
      <c r="H20" s="71"/>
      <c r="I20" s="71">
        <v>19.331600000000002</v>
      </c>
      <c r="J20" s="71"/>
      <c r="K20" s="71"/>
      <c r="L20" s="71">
        <v>3.0377999999999998</v>
      </c>
      <c r="M20" s="71"/>
      <c r="N20" s="71">
        <v>0</v>
      </c>
      <c r="O20" s="71">
        <v>0</v>
      </c>
      <c r="P20" s="73"/>
      <c r="Q20" s="71"/>
      <c r="R20" s="71"/>
      <c r="S20" s="71"/>
      <c r="T20" s="71"/>
    </row>
    <row r="21" spans="1:20" x14ac:dyDescent="0.25">
      <c r="A21" s="71" t="s">
        <v>27</v>
      </c>
      <c r="B21" s="71"/>
      <c r="C21" s="71"/>
      <c r="D21" s="71">
        <v>0</v>
      </c>
      <c r="E21" s="71"/>
      <c r="F21" s="71"/>
      <c r="G21" s="71"/>
      <c r="H21" s="71"/>
      <c r="I21" s="71">
        <v>0</v>
      </c>
      <c r="J21" s="71"/>
      <c r="K21" s="71"/>
      <c r="L21" s="71">
        <v>0</v>
      </c>
      <c r="M21" s="71"/>
      <c r="N21" s="71">
        <v>0</v>
      </c>
      <c r="O21" s="71">
        <v>0</v>
      </c>
      <c r="P21" s="71"/>
      <c r="Q21" s="71"/>
      <c r="R21" s="71"/>
      <c r="S21" s="71"/>
      <c r="T21" s="71"/>
    </row>
    <row r="22" spans="1:20" x14ac:dyDescent="0.25">
      <c r="A22" s="71" t="s">
        <v>28</v>
      </c>
      <c r="B22" s="71"/>
      <c r="C22" s="71"/>
      <c r="D22" s="71">
        <v>0</v>
      </c>
      <c r="E22" s="71"/>
      <c r="F22" s="71"/>
      <c r="G22" s="71"/>
      <c r="H22" s="71"/>
      <c r="I22" s="71">
        <v>0</v>
      </c>
      <c r="J22" s="71"/>
      <c r="K22" s="71"/>
      <c r="L22" s="71">
        <v>0</v>
      </c>
      <c r="M22" s="71"/>
      <c r="N22" s="71">
        <v>0</v>
      </c>
      <c r="O22" s="71">
        <v>0</v>
      </c>
      <c r="P22" s="71"/>
      <c r="Q22" s="71"/>
      <c r="R22" s="71"/>
      <c r="S22" s="71"/>
      <c r="T22" s="71"/>
    </row>
    <row r="23" spans="1:20" x14ac:dyDescent="0.25">
      <c r="A23" s="71" t="s">
        <v>29</v>
      </c>
      <c r="B23" s="73"/>
      <c r="C23" s="71">
        <v>19.0518</v>
      </c>
      <c r="D23" s="73">
        <v>19.0518</v>
      </c>
      <c r="E23" s="71"/>
      <c r="F23" s="71">
        <v>3.1873999999999998</v>
      </c>
      <c r="G23" s="71"/>
      <c r="H23" s="71"/>
      <c r="I23" s="71">
        <v>2.5339</v>
      </c>
      <c r="J23" s="71"/>
      <c r="K23" s="71"/>
      <c r="L23" s="71">
        <v>0.3982</v>
      </c>
      <c r="M23" s="71"/>
      <c r="N23" s="71">
        <v>0</v>
      </c>
      <c r="O23" s="71">
        <v>0</v>
      </c>
      <c r="P23" s="73"/>
      <c r="Q23" s="71"/>
      <c r="R23" s="71"/>
      <c r="S23" s="71"/>
      <c r="T23" s="71"/>
    </row>
    <row r="24" spans="1:20" x14ac:dyDescent="0.25">
      <c r="A24" s="71" t="s">
        <v>30</v>
      </c>
      <c r="B24" s="71"/>
      <c r="C24" s="71"/>
      <c r="D24" s="71">
        <v>0</v>
      </c>
      <c r="E24" s="71"/>
      <c r="F24" s="71"/>
      <c r="G24" s="71"/>
      <c r="H24" s="71"/>
      <c r="I24" s="71">
        <v>0</v>
      </c>
      <c r="J24" s="71"/>
      <c r="K24" s="71"/>
      <c r="L24" s="71">
        <v>0</v>
      </c>
      <c r="M24" s="71"/>
      <c r="N24" s="71">
        <v>0</v>
      </c>
      <c r="O24" s="71">
        <v>0</v>
      </c>
      <c r="P24" s="71"/>
      <c r="Q24" s="71"/>
      <c r="R24" s="71"/>
      <c r="S24" s="71"/>
      <c r="T24" s="71"/>
    </row>
    <row r="25" spans="1:20" x14ac:dyDescent="0.25">
      <c r="A25" s="71" t="s">
        <v>31</v>
      </c>
      <c r="B25" s="71"/>
      <c r="C25" s="71"/>
      <c r="D25" s="71">
        <v>0</v>
      </c>
      <c r="E25" s="71"/>
      <c r="F25" s="71"/>
      <c r="G25" s="71"/>
      <c r="H25" s="71"/>
      <c r="I25" s="71">
        <v>0</v>
      </c>
      <c r="J25" s="71"/>
      <c r="K25" s="71"/>
      <c r="L25" s="71">
        <v>0</v>
      </c>
      <c r="M25" s="71"/>
      <c r="N25" s="71">
        <v>0</v>
      </c>
      <c r="O25" s="71">
        <v>0</v>
      </c>
      <c r="P25" s="71"/>
      <c r="Q25" s="71"/>
      <c r="R25" s="71"/>
      <c r="S25" s="71"/>
      <c r="T25" s="71"/>
    </row>
    <row r="26" spans="1:20" x14ac:dyDescent="0.25">
      <c r="A26" s="71" t="s">
        <v>32</v>
      </c>
      <c r="B26" s="71"/>
      <c r="C26" s="71">
        <v>4.8948</v>
      </c>
      <c r="D26" s="71">
        <v>4.8948</v>
      </c>
      <c r="E26" s="71"/>
      <c r="F26" s="71">
        <v>0.81889999999999996</v>
      </c>
      <c r="G26" s="71"/>
      <c r="H26" s="71"/>
      <c r="I26" s="71">
        <v>0.65100000000000002</v>
      </c>
      <c r="J26" s="71"/>
      <c r="K26" s="71"/>
      <c r="L26" s="71">
        <v>0.1023</v>
      </c>
      <c r="M26" s="71"/>
      <c r="N26" s="71">
        <v>0</v>
      </c>
      <c r="O26" s="71">
        <v>0</v>
      </c>
      <c r="P26" s="71"/>
      <c r="Q26" s="71"/>
      <c r="R26" s="71"/>
      <c r="S26" s="71"/>
      <c r="T26" s="71"/>
    </row>
    <row r="27" spans="1:20" x14ac:dyDescent="0.25">
      <c r="A27" s="71" t="s">
        <v>33</v>
      </c>
      <c r="B27" s="71"/>
      <c r="C27" s="71">
        <v>9.1778999999999993</v>
      </c>
      <c r="D27" s="71">
        <v>9.1778999999999993</v>
      </c>
      <c r="E27" s="71"/>
      <c r="F27" s="71">
        <v>1.5355000000000001</v>
      </c>
      <c r="G27" s="71"/>
      <c r="H27" s="71"/>
      <c r="I27" s="71">
        <v>1.2206999999999999</v>
      </c>
      <c r="J27" s="71"/>
      <c r="K27" s="71"/>
      <c r="L27" s="71">
        <v>0.1918</v>
      </c>
      <c r="M27" s="71"/>
      <c r="N27" s="71">
        <v>0</v>
      </c>
      <c r="O27" s="71">
        <v>0</v>
      </c>
      <c r="P27" s="71"/>
      <c r="Q27" s="71"/>
      <c r="R27" s="71"/>
      <c r="S27" s="71"/>
      <c r="T27" s="71"/>
    </row>
    <row r="28" spans="1:20" x14ac:dyDescent="0.25">
      <c r="A28" s="71" t="s">
        <v>34</v>
      </c>
      <c r="B28" s="71"/>
      <c r="C28" s="71"/>
      <c r="D28" s="71">
        <v>0</v>
      </c>
      <c r="E28" s="71"/>
      <c r="F28" s="71"/>
      <c r="G28" s="71"/>
      <c r="H28" s="71"/>
      <c r="I28" s="71">
        <v>0</v>
      </c>
      <c r="J28" s="71"/>
      <c r="K28" s="71"/>
      <c r="L28" s="71">
        <v>0</v>
      </c>
      <c r="M28" s="71"/>
      <c r="N28" s="71">
        <v>0</v>
      </c>
      <c r="O28" s="71">
        <v>0</v>
      </c>
      <c r="P28" s="71"/>
      <c r="Q28" s="71"/>
      <c r="R28" s="71"/>
      <c r="S28" s="71"/>
      <c r="T28" s="71"/>
    </row>
    <row r="29" spans="1:20" x14ac:dyDescent="0.25">
      <c r="A29" s="71" t="s">
        <v>499</v>
      </c>
      <c r="B29" s="71"/>
      <c r="C29" s="71"/>
      <c r="D29" s="71"/>
      <c r="E29" s="71"/>
      <c r="F29" s="71"/>
      <c r="G29" s="71"/>
      <c r="H29" s="71"/>
      <c r="I29" s="71">
        <v>0</v>
      </c>
      <c r="J29" s="71"/>
      <c r="K29" s="71"/>
      <c r="L29" s="71">
        <v>0</v>
      </c>
      <c r="M29" s="71"/>
      <c r="N29" s="71">
        <v>0</v>
      </c>
      <c r="O29" s="71">
        <v>0</v>
      </c>
      <c r="P29" s="71"/>
      <c r="Q29" s="71"/>
      <c r="R29" s="71"/>
      <c r="S29" s="71"/>
      <c r="T29" s="71"/>
    </row>
    <row r="30" spans="1:20" x14ac:dyDescent="0.25">
      <c r="A30" s="71" t="s">
        <v>35</v>
      </c>
      <c r="B30" s="71"/>
      <c r="C30" s="71">
        <v>17.925699999999999</v>
      </c>
      <c r="D30" s="71">
        <v>17.925699999999999</v>
      </c>
      <c r="E30" s="71"/>
      <c r="F30" s="71">
        <v>2.9990000000000001</v>
      </c>
      <c r="G30" s="71"/>
      <c r="H30" s="71"/>
      <c r="I30" s="71">
        <v>2.3841000000000001</v>
      </c>
      <c r="J30" s="71"/>
      <c r="K30" s="71"/>
      <c r="L30" s="71">
        <v>0.37459999999999999</v>
      </c>
      <c r="M30" s="71"/>
      <c r="N30" s="71">
        <v>0</v>
      </c>
      <c r="O30" s="71">
        <v>0</v>
      </c>
      <c r="P30" s="71"/>
      <c r="Q30" s="71"/>
      <c r="R30" s="71"/>
      <c r="S30" s="71"/>
      <c r="T30" s="71"/>
    </row>
    <row r="31" spans="1:20" x14ac:dyDescent="0.25">
      <c r="A31" s="71" t="s">
        <v>36</v>
      </c>
      <c r="B31" s="71"/>
      <c r="C31" s="71"/>
      <c r="D31" s="71">
        <v>0</v>
      </c>
      <c r="E31" s="71">
        <v>0</v>
      </c>
      <c r="F31" s="71"/>
      <c r="G31" s="71"/>
      <c r="H31" s="71"/>
      <c r="I31" s="71">
        <v>0</v>
      </c>
      <c r="J31" s="71"/>
      <c r="K31" s="71"/>
      <c r="L31" s="71">
        <v>0</v>
      </c>
      <c r="M31" s="71"/>
      <c r="N31" s="71">
        <v>0</v>
      </c>
      <c r="O31" s="71">
        <v>0</v>
      </c>
      <c r="P31" s="71"/>
      <c r="Q31" s="71"/>
      <c r="R31" s="71"/>
      <c r="S31" s="71"/>
      <c r="T31" s="71"/>
    </row>
    <row r="32" spans="1:20" x14ac:dyDescent="0.25">
      <c r="A32" s="71" t="s">
        <v>37</v>
      </c>
      <c r="B32" s="73"/>
      <c r="C32" s="71">
        <v>31.0105</v>
      </c>
      <c r="D32" s="73">
        <v>31.0105</v>
      </c>
      <c r="E32" s="71">
        <v>0</v>
      </c>
      <c r="F32" s="71">
        <v>5.1881000000000004</v>
      </c>
      <c r="G32" s="71"/>
      <c r="H32" s="71"/>
      <c r="I32" s="71">
        <v>4.1243999999999996</v>
      </c>
      <c r="J32" s="71"/>
      <c r="K32" s="71"/>
      <c r="L32" s="71">
        <v>0.64810000000000001</v>
      </c>
      <c r="M32" s="71"/>
      <c r="N32" s="71">
        <v>0</v>
      </c>
      <c r="O32" s="71">
        <v>0</v>
      </c>
      <c r="P32" s="73"/>
      <c r="Q32" s="71"/>
      <c r="R32" s="71"/>
      <c r="S32" s="71"/>
      <c r="T32" s="71"/>
    </row>
    <row r="33" spans="1:20" x14ac:dyDescent="0.25">
      <c r="A33" s="71" t="s">
        <v>38</v>
      </c>
      <c r="B33" s="71"/>
      <c r="C33" s="71">
        <v>25.059799999999999</v>
      </c>
      <c r="D33" s="71">
        <v>25.059799999999999</v>
      </c>
      <c r="E33" s="71"/>
      <c r="F33" s="71">
        <v>4.1924999999999999</v>
      </c>
      <c r="G33" s="71"/>
      <c r="H33" s="71"/>
      <c r="I33" s="71">
        <v>3.3330000000000002</v>
      </c>
      <c r="J33" s="71"/>
      <c r="K33" s="71"/>
      <c r="L33" s="71">
        <v>0.52370000000000005</v>
      </c>
      <c r="M33" s="71"/>
      <c r="N33" s="71">
        <v>0</v>
      </c>
      <c r="O33" s="71">
        <v>0</v>
      </c>
      <c r="P33" s="71"/>
      <c r="Q33" s="71"/>
      <c r="R33" s="71"/>
      <c r="S33" s="71"/>
      <c r="T33" s="71"/>
    </row>
    <row r="34" spans="1:20" x14ac:dyDescent="0.25">
      <c r="A34" s="71" t="s">
        <v>39</v>
      </c>
      <c r="B34" s="71"/>
      <c r="C34" s="71">
        <v>7.2615999999999996</v>
      </c>
      <c r="D34" s="71">
        <v>7.2615999999999996</v>
      </c>
      <c r="E34" s="71"/>
      <c r="F34" s="71">
        <v>1.2149000000000001</v>
      </c>
      <c r="G34" s="71"/>
      <c r="H34" s="71"/>
      <c r="I34" s="71">
        <v>0.96579999999999999</v>
      </c>
      <c r="J34" s="71"/>
      <c r="K34" s="71"/>
      <c r="L34" s="71">
        <v>0.15179999999999999</v>
      </c>
      <c r="M34" s="71"/>
      <c r="N34" s="71">
        <v>0</v>
      </c>
      <c r="O34" s="71">
        <v>0</v>
      </c>
      <c r="P34" s="71"/>
      <c r="Q34" s="71"/>
      <c r="R34" s="71"/>
      <c r="S34" s="71"/>
      <c r="T34" s="71"/>
    </row>
    <row r="35" spans="1:20" x14ac:dyDescent="0.25">
      <c r="A35" s="71" t="s">
        <v>40</v>
      </c>
      <c r="B35" s="71"/>
      <c r="C35" s="71">
        <v>7.1551999999999998</v>
      </c>
      <c r="D35" s="71">
        <v>7.1551999999999998</v>
      </c>
      <c r="E35" s="71"/>
      <c r="F35" s="71">
        <v>1.1971000000000001</v>
      </c>
      <c r="G35" s="71"/>
      <c r="H35" s="71"/>
      <c r="I35" s="71">
        <v>0.9516</v>
      </c>
      <c r="J35" s="71"/>
      <c r="K35" s="71"/>
      <c r="L35" s="71">
        <v>0.14949999999999999</v>
      </c>
      <c r="M35" s="71"/>
      <c r="N35" s="71">
        <v>0</v>
      </c>
      <c r="O35" s="71">
        <v>0</v>
      </c>
      <c r="P35" s="71"/>
      <c r="Q35" s="71"/>
      <c r="R35" s="71"/>
      <c r="S35" s="71"/>
      <c r="T35" s="71"/>
    </row>
    <row r="36" spans="1:20" x14ac:dyDescent="0.25">
      <c r="A36" s="71" t="s">
        <v>41</v>
      </c>
      <c r="B36" s="71"/>
      <c r="C36" s="71"/>
      <c r="D36" s="71">
        <v>0</v>
      </c>
      <c r="E36" s="71">
        <v>0</v>
      </c>
      <c r="F36" s="71"/>
      <c r="G36" s="71"/>
      <c r="H36" s="71"/>
      <c r="I36" s="71">
        <v>0</v>
      </c>
      <c r="J36" s="71"/>
      <c r="K36" s="71"/>
      <c r="L36" s="71">
        <v>0</v>
      </c>
      <c r="M36" s="71"/>
      <c r="N36" s="71">
        <v>0</v>
      </c>
      <c r="O36" s="71">
        <v>0</v>
      </c>
      <c r="P36" s="71"/>
      <c r="Q36" s="71"/>
      <c r="R36" s="71"/>
      <c r="S36" s="71"/>
      <c r="T36" s="71"/>
    </row>
    <row r="37" spans="1:20" x14ac:dyDescent="0.25">
      <c r="A37" s="71" t="s">
        <v>42</v>
      </c>
      <c r="B37" s="71"/>
      <c r="C37" s="71">
        <v>16.5</v>
      </c>
      <c r="D37" s="71">
        <v>16.5</v>
      </c>
      <c r="E37" s="71"/>
      <c r="F37" s="71">
        <v>2.7605</v>
      </c>
      <c r="G37" s="71"/>
      <c r="H37" s="71"/>
      <c r="I37" s="71">
        <v>2.1945000000000001</v>
      </c>
      <c r="J37" s="71"/>
      <c r="K37" s="71"/>
      <c r="L37" s="71">
        <v>0.34489999999999998</v>
      </c>
      <c r="M37" s="71"/>
      <c r="N37" s="71">
        <v>0</v>
      </c>
      <c r="O37" s="71">
        <v>0</v>
      </c>
      <c r="P37" s="71"/>
      <c r="Q37" s="71"/>
      <c r="R37" s="71"/>
      <c r="S37" s="71"/>
      <c r="T37" s="71"/>
    </row>
    <row r="38" spans="1:20" x14ac:dyDescent="0.25">
      <c r="A38" s="71" t="s">
        <v>43</v>
      </c>
      <c r="B38" s="73"/>
      <c r="C38" s="71">
        <v>71.972999999999999</v>
      </c>
      <c r="D38" s="73">
        <v>71.972999999999999</v>
      </c>
      <c r="E38" s="71"/>
      <c r="F38" s="71">
        <v>12.0411</v>
      </c>
      <c r="G38" s="71"/>
      <c r="H38" s="71"/>
      <c r="I38" s="71">
        <v>9.5724</v>
      </c>
      <c r="J38" s="71"/>
      <c r="K38" s="71"/>
      <c r="L38" s="71">
        <v>1.5042</v>
      </c>
      <c r="M38" s="71"/>
      <c r="N38" s="71">
        <v>0</v>
      </c>
      <c r="O38" s="71">
        <v>0</v>
      </c>
      <c r="P38" s="73"/>
      <c r="Q38" s="71"/>
      <c r="R38" s="71"/>
      <c r="S38" s="71"/>
      <c r="T38" s="71"/>
    </row>
    <row r="39" spans="1:20" x14ac:dyDescent="0.25">
      <c r="A39" s="71" t="s">
        <v>44</v>
      </c>
      <c r="B39" s="73"/>
      <c r="C39" s="71">
        <v>49.253599999999999</v>
      </c>
      <c r="D39" s="73">
        <v>49.253599999999999</v>
      </c>
      <c r="E39" s="71"/>
      <c r="F39" s="71">
        <v>8.2401</v>
      </c>
      <c r="G39" s="71"/>
      <c r="H39" s="71"/>
      <c r="I39" s="71">
        <v>6.5507</v>
      </c>
      <c r="J39" s="71"/>
      <c r="K39" s="71"/>
      <c r="L39" s="71">
        <v>1.0294000000000001</v>
      </c>
      <c r="M39" s="71"/>
      <c r="N39" s="71">
        <v>0</v>
      </c>
      <c r="O39" s="71">
        <v>0</v>
      </c>
      <c r="P39" s="73"/>
      <c r="Q39" s="71"/>
      <c r="R39" s="71"/>
      <c r="S39" s="71"/>
      <c r="T39" s="71"/>
    </row>
    <row r="40" spans="1:20" x14ac:dyDescent="0.25">
      <c r="A40" s="71" t="s">
        <v>45</v>
      </c>
      <c r="B40" s="71"/>
      <c r="C40" s="71">
        <v>16.1861</v>
      </c>
      <c r="D40" s="71">
        <v>16.1861</v>
      </c>
      <c r="E40" s="71"/>
      <c r="F40" s="71">
        <v>2.7079</v>
      </c>
      <c r="G40" s="71"/>
      <c r="H40" s="71"/>
      <c r="I40" s="71">
        <v>2.1528</v>
      </c>
      <c r="J40" s="71"/>
      <c r="K40" s="71"/>
      <c r="L40" s="71">
        <v>0.33829999999999999</v>
      </c>
      <c r="M40" s="71"/>
      <c r="N40" s="71">
        <v>0</v>
      </c>
      <c r="O40" s="71">
        <v>0</v>
      </c>
      <c r="P40" s="71"/>
      <c r="Q40" s="73"/>
      <c r="R40" s="71"/>
      <c r="S40" s="73"/>
      <c r="T40" s="73"/>
    </row>
    <row r="41" spans="1:20" x14ac:dyDescent="0.25">
      <c r="A41" s="71" t="s">
        <v>46</v>
      </c>
      <c r="B41" s="73"/>
      <c r="C41" s="71">
        <v>37.513500000000001</v>
      </c>
      <c r="D41" s="73">
        <v>37.513500000000001</v>
      </c>
      <c r="E41" s="71"/>
      <c r="F41" s="71">
        <v>6.2759999999999998</v>
      </c>
      <c r="G41" s="71"/>
      <c r="H41" s="71"/>
      <c r="I41" s="71">
        <v>4.9893000000000001</v>
      </c>
      <c r="J41" s="71"/>
      <c r="K41" s="71"/>
      <c r="L41" s="71">
        <v>0.78400000000000003</v>
      </c>
      <c r="M41" s="71"/>
      <c r="N41" s="71">
        <v>0</v>
      </c>
      <c r="O41" s="71">
        <v>0</v>
      </c>
      <c r="P41" s="73"/>
      <c r="Q41" s="71"/>
      <c r="R41" s="71"/>
      <c r="S41" s="71"/>
      <c r="T41" s="71"/>
    </row>
    <row r="42" spans="1:20" x14ac:dyDescent="0.25">
      <c r="A42" s="71" t="s">
        <v>47</v>
      </c>
      <c r="B42" s="71"/>
      <c r="C42" s="71">
        <v>20.089700000000001</v>
      </c>
      <c r="D42" s="71">
        <v>20.089700000000001</v>
      </c>
      <c r="E42" s="71"/>
      <c r="F42" s="71">
        <v>3.3610000000000002</v>
      </c>
      <c r="G42" s="71"/>
      <c r="H42" s="71"/>
      <c r="I42" s="71">
        <v>2.6718999999999999</v>
      </c>
      <c r="J42" s="71"/>
      <c r="K42" s="71"/>
      <c r="L42" s="71">
        <v>0.4199</v>
      </c>
      <c r="M42" s="71"/>
      <c r="N42" s="71">
        <v>0</v>
      </c>
      <c r="O42" s="71">
        <v>0</v>
      </c>
      <c r="P42" s="71"/>
      <c r="Q42" s="71"/>
      <c r="R42" s="71"/>
      <c r="S42" s="71"/>
      <c r="T42" s="71"/>
    </row>
    <row r="43" spans="1:20" x14ac:dyDescent="0.25">
      <c r="A43" s="71" t="s">
        <v>48</v>
      </c>
      <c r="B43" s="73"/>
      <c r="C43" s="71">
        <v>790.98350000000005</v>
      </c>
      <c r="D43" s="73">
        <v>790.98350000000005</v>
      </c>
      <c r="E43" s="73">
        <v>0</v>
      </c>
      <c r="F43" s="73">
        <v>132.33150000000001</v>
      </c>
      <c r="G43" s="73"/>
      <c r="H43" s="68"/>
      <c r="I43" s="73">
        <v>105.2008</v>
      </c>
      <c r="J43" s="71"/>
      <c r="K43" s="68"/>
      <c r="L43" s="71">
        <v>16.531600000000001</v>
      </c>
      <c r="M43" s="71"/>
      <c r="N43" s="71">
        <v>0</v>
      </c>
      <c r="O43" s="71">
        <v>0</v>
      </c>
      <c r="P43" s="73"/>
      <c r="Q43" s="71"/>
      <c r="R43" s="71"/>
      <c r="S43" s="71"/>
      <c r="T43" s="71"/>
    </row>
    <row r="44" spans="1:20" x14ac:dyDescent="0.25">
      <c r="A44" s="71" t="s">
        <v>49</v>
      </c>
      <c r="B44" s="71"/>
      <c r="C44" s="71">
        <v>9.2430000000000003</v>
      </c>
      <c r="D44" s="71">
        <v>9.2430000000000003</v>
      </c>
      <c r="E44" s="71"/>
      <c r="F44" s="71">
        <v>1.5464</v>
      </c>
      <c r="G44" s="71"/>
      <c r="H44" s="71"/>
      <c r="I44" s="71">
        <v>1.2293000000000001</v>
      </c>
      <c r="J44" s="71"/>
      <c r="K44" s="71"/>
      <c r="L44" s="71">
        <v>0.19320000000000001</v>
      </c>
      <c r="M44" s="71"/>
      <c r="N44" s="71">
        <v>0</v>
      </c>
      <c r="O44" s="71">
        <v>0</v>
      </c>
      <c r="P44" s="71"/>
      <c r="Q44" s="71"/>
      <c r="R44" s="71"/>
      <c r="S44" s="71"/>
      <c r="T44" s="71"/>
    </row>
    <row r="45" spans="1:20" x14ac:dyDescent="0.25">
      <c r="A45" s="71" t="s">
        <v>50</v>
      </c>
      <c r="B45" s="71"/>
      <c r="C45" s="71">
        <v>27.760999999999999</v>
      </c>
      <c r="D45" s="71">
        <v>27.760999999999999</v>
      </c>
      <c r="E45" s="71"/>
      <c r="F45" s="71">
        <v>4.6444000000000001</v>
      </c>
      <c r="G45" s="71"/>
      <c r="H45" s="71"/>
      <c r="I45" s="71">
        <v>3.6922000000000001</v>
      </c>
      <c r="J45" s="71"/>
      <c r="K45" s="71"/>
      <c r="L45" s="71">
        <v>0.58020000000000005</v>
      </c>
      <c r="M45" s="71"/>
      <c r="N45" s="71">
        <v>0</v>
      </c>
      <c r="O45" s="71">
        <v>0</v>
      </c>
      <c r="P45" s="71"/>
      <c r="Q45" s="71"/>
      <c r="R45" s="71"/>
      <c r="S45" s="71"/>
      <c r="T45" s="71"/>
    </row>
    <row r="46" spans="1:20" x14ac:dyDescent="0.25">
      <c r="A46" s="71" t="s">
        <v>51</v>
      </c>
      <c r="B46" s="71"/>
      <c r="C46" s="71"/>
      <c r="D46" s="71">
        <v>0</v>
      </c>
      <c r="E46" s="71"/>
      <c r="F46" s="71"/>
      <c r="G46" s="71"/>
      <c r="H46" s="71"/>
      <c r="I46" s="71">
        <v>0</v>
      </c>
      <c r="J46" s="71"/>
      <c r="K46" s="71"/>
      <c r="L46" s="71">
        <v>0</v>
      </c>
      <c r="M46" s="71"/>
      <c r="N46" s="71">
        <v>0</v>
      </c>
      <c r="O46" s="71">
        <v>0</v>
      </c>
      <c r="P46" s="71"/>
      <c r="Q46" s="71"/>
      <c r="R46" s="71"/>
      <c r="S46" s="71"/>
      <c r="T46" s="71"/>
    </row>
    <row r="47" spans="1:20" x14ac:dyDescent="0.25">
      <c r="A47" s="71" t="s">
        <v>52</v>
      </c>
      <c r="B47" s="73"/>
      <c r="C47" s="71">
        <v>378.05829999999997</v>
      </c>
      <c r="D47" s="73">
        <v>378.05829999999997</v>
      </c>
      <c r="E47" s="73">
        <v>0</v>
      </c>
      <c r="F47" s="73">
        <v>63.249200000000002</v>
      </c>
      <c r="G47" s="73"/>
      <c r="H47" s="68"/>
      <c r="I47" s="73">
        <v>50.281799999999997</v>
      </c>
      <c r="J47" s="71"/>
      <c r="K47" s="68"/>
      <c r="L47" s="71">
        <v>7.9013999999999998</v>
      </c>
      <c r="M47" s="71"/>
      <c r="N47" s="71">
        <v>0</v>
      </c>
      <c r="O47" s="71">
        <v>0</v>
      </c>
      <c r="P47" s="73"/>
      <c r="Q47" s="71"/>
      <c r="R47" s="71"/>
      <c r="S47" s="71"/>
      <c r="T47" s="71"/>
    </row>
    <row r="48" spans="1:20" x14ac:dyDescent="0.25">
      <c r="A48" s="71" t="s">
        <v>53</v>
      </c>
      <c r="B48" s="71"/>
      <c r="C48" s="71"/>
      <c r="D48" s="71">
        <v>0</v>
      </c>
      <c r="E48" s="71"/>
      <c r="F48" s="71"/>
      <c r="G48" s="71"/>
      <c r="H48" s="71"/>
      <c r="I48" s="71">
        <v>0</v>
      </c>
      <c r="J48" s="71"/>
      <c r="K48" s="71"/>
      <c r="L48" s="71">
        <v>0</v>
      </c>
      <c r="M48" s="71"/>
      <c r="N48" s="71">
        <v>0</v>
      </c>
      <c r="O48" s="71">
        <v>0</v>
      </c>
      <c r="P48" s="71"/>
      <c r="Q48" s="71"/>
      <c r="R48" s="71"/>
      <c r="S48" s="71"/>
      <c r="T48" s="71"/>
    </row>
    <row r="49" spans="1:20" x14ac:dyDescent="0.25">
      <c r="A49" s="71" t="s">
        <v>54</v>
      </c>
      <c r="B49" s="73"/>
      <c r="C49" s="71">
        <v>108.6361</v>
      </c>
      <c r="D49" s="73">
        <v>108.6361</v>
      </c>
      <c r="E49" s="73">
        <v>0</v>
      </c>
      <c r="F49" s="71">
        <v>18.174800000000001</v>
      </c>
      <c r="G49" s="71"/>
      <c r="H49" s="71"/>
      <c r="I49" s="71">
        <v>14.448600000000001</v>
      </c>
      <c r="J49" s="71"/>
      <c r="K49" s="71"/>
      <c r="L49" s="71">
        <v>2.2705000000000002</v>
      </c>
      <c r="M49" s="71"/>
      <c r="N49" s="71">
        <v>0</v>
      </c>
      <c r="O49" s="71">
        <v>0</v>
      </c>
      <c r="P49" s="73"/>
      <c r="Q49" s="71"/>
      <c r="R49" s="71"/>
      <c r="S49" s="71"/>
      <c r="T49" s="71"/>
    </row>
    <row r="50" spans="1:20" x14ac:dyDescent="0.25">
      <c r="A50" s="71" t="s">
        <v>55</v>
      </c>
      <c r="B50" s="71"/>
      <c r="C50" s="71">
        <v>19.900500000000001</v>
      </c>
      <c r="D50" s="71">
        <v>19.900500000000001</v>
      </c>
      <c r="E50" s="71">
        <v>0</v>
      </c>
      <c r="F50" s="71">
        <v>3.3294000000000001</v>
      </c>
      <c r="G50" s="71"/>
      <c r="H50" s="71"/>
      <c r="I50" s="71">
        <v>2.6467999999999998</v>
      </c>
      <c r="J50" s="71"/>
      <c r="K50" s="71"/>
      <c r="L50" s="71">
        <v>0.41589999999999999</v>
      </c>
      <c r="M50" s="71"/>
      <c r="N50" s="71">
        <v>0</v>
      </c>
      <c r="O50" s="71">
        <v>0</v>
      </c>
      <c r="P50" s="71"/>
      <c r="Q50" s="71"/>
      <c r="R50" s="71"/>
      <c r="S50" s="71"/>
      <c r="T50" s="71"/>
    </row>
    <row r="51" spans="1:20" x14ac:dyDescent="0.25">
      <c r="A51" s="71" t="s">
        <v>56</v>
      </c>
      <c r="B51" s="71"/>
      <c r="C51" s="71"/>
      <c r="D51" s="71">
        <v>0</v>
      </c>
      <c r="E51" s="71"/>
      <c r="F51" s="71"/>
      <c r="G51" s="71"/>
      <c r="H51" s="71"/>
      <c r="I51" s="71">
        <v>0</v>
      </c>
      <c r="J51" s="71"/>
      <c r="K51" s="71"/>
      <c r="L51" s="71">
        <v>0</v>
      </c>
      <c r="M51" s="71"/>
      <c r="N51" s="71">
        <v>0</v>
      </c>
      <c r="O51" s="71">
        <v>0</v>
      </c>
      <c r="P51" s="71"/>
      <c r="Q51" s="71"/>
      <c r="R51" s="71"/>
      <c r="S51" s="71"/>
      <c r="T51" s="71"/>
    </row>
    <row r="52" spans="1:20" x14ac:dyDescent="0.25">
      <c r="A52" s="71" t="s">
        <v>57</v>
      </c>
      <c r="B52" s="71"/>
      <c r="C52" s="71">
        <v>25.302499999999998</v>
      </c>
      <c r="D52" s="71">
        <v>25.302499999999998</v>
      </c>
      <c r="E52" s="71"/>
      <c r="F52" s="71">
        <v>4.2331000000000003</v>
      </c>
      <c r="G52" s="71"/>
      <c r="H52" s="71"/>
      <c r="I52" s="71">
        <v>3.3652000000000002</v>
      </c>
      <c r="J52" s="71"/>
      <c r="K52" s="71"/>
      <c r="L52" s="71">
        <v>0.52880000000000005</v>
      </c>
      <c r="M52" s="71"/>
      <c r="N52" s="71">
        <v>0</v>
      </c>
      <c r="O52" s="71">
        <v>0</v>
      </c>
      <c r="P52" s="71"/>
      <c r="Q52" s="71"/>
      <c r="R52" s="71"/>
      <c r="S52" s="71"/>
      <c r="T52" s="71"/>
    </row>
    <row r="53" spans="1:20" x14ac:dyDescent="0.25">
      <c r="A53" s="71" t="s">
        <v>500</v>
      </c>
      <c r="B53" s="71"/>
      <c r="C53" s="71"/>
      <c r="D53" s="71"/>
      <c r="E53" s="71">
        <v>0</v>
      </c>
      <c r="F53" s="71"/>
      <c r="G53" s="71"/>
      <c r="H53" s="71"/>
      <c r="I53" s="71">
        <v>0</v>
      </c>
      <c r="J53" s="71"/>
      <c r="K53" s="71"/>
      <c r="L53" s="71">
        <v>0</v>
      </c>
      <c r="M53" s="71"/>
      <c r="N53" s="71">
        <v>0</v>
      </c>
      <c r="O53" s="71">
        <v>0</v>
      </c>
      <c r="P53" s="71"/>
      <c r="Q53" s="71"/>
      <c r="R53" s="71"/>
      <c r="S53" s="71"/>
      <c r="T53" s="71"/>
    </row>
    <row r="54" spans="1:20" x14ac:dyDescent="0.25">
      <c r="A54" s="71" t="s">
        <v>501</v>
      </c>
      <c r="B54" s="71"/>
      <c r="C54" s="71"/>
      <c r="D54" s="71"/>
      <c r="E54" s="71"/>
      <c r="F54" s="71"/>
      <c r="G54" s="71"/>
      <c r="H54" s="71"/>
      <c r="I54" s="71">
        <v>0</v>
      </c>
      <c r="J54" s="71"/>
      <c r="K54" s="71"/>
      <c r="L54" s="71">
        <v>0</v>
      </c>
      <c r="M54" s="71"/>
      <c r="N54" s="71">
        <v>0</v>
      </c>
      <c r="O54" s="71">
        <v>0</v>
      </c>
      <c r="P54" s="71"/>
      <c r="Q54" s="71"/>
      <c r="R54" s="71"/>
      <c r="S54" s="71"/>
      <c r="T54" s="71"/>
    </row>
    <row r="55" spans="1:20" x14ac:dyDescent="0.25">
      <c r="A55" s="71" t="s">
        <v>58</v>
      </c>
      <c r="B55" s="71"/>
      <c r="C55" s="71">
        <v>13.570600000000001</v>
      </c>
      <c r="D55" s="71">
        <v>13.570600000000001</v>
      </c>
      <c r="E55" s="71"/>
      <c r="F55" s="71">
        <v>2.2704</v>
      </c>
      <c r="G55" s="71"/>
      <c r="H55" s="71"/>
      <c r="I55" s="71">
        <v>1.8048999999999999</v>
      </c>
      <c r="J55" s="71"/>
      <c r="K55" s="71"/>
      <c r="L55" s="71">
        <v>0.28360000000000002</v>
      </c>
      <c r="M55" s="71"/>
      <c r="N55" s="71">
        <v>0</v>
      </c>
      <c r="O55" s="71">
        <v>0</v>
      </c>
      <c r="P55" s="71"/>
      <c r="Q55" s="71"/>
      <c r="R55" s="71"/>
      <c r="S55" s="71"/>
      <c r="T55" s="71"/>
    </row>
    <row r="56" spans="1:20" x14ac:dyDescent="0.25">
      <c r="A56" s="71" t="s">
        <v>502</v>
      </c>
      <c r="B56" s="71"/>
      <c r="C56" s="71"/>
      <c r="D56" s="71"/>
      <c r="E56" s="71"/>
      <c r="F56" s="71"/>
      <c r="G56" s="71"/>
      <c r="H56" s="71"/>
      <c r="I56" s="71">
        <v>0</v>
      </c>
      <c r="J56" s="71"/>
      <c r="K56" s="71"/>
      <c r="L56" s="71">
        <v>0</v>
      </c>
      <c r="M56" s="71"/>
      <c r="N56" s="71">
        <v>0</v>
      </c>
      <c r="O56" s="71">
        <v>0</v>
      </c>
      <c r="P56" s="71"/>
      <c r="Q56" s="71"/>
      <c r="R56" s="71"/>
      <c r="S56" s="71"/>
      <c r="T56" s="71"/>
    </row>
    <row r="57" spans="1:20" x14ac:dyDescent="0.25">
      <c r="A57" s="71" t="s">
        <v>59</v>
      </c>
      <c r="B57" s="71"/>
      <c r="C57" s="71">
        <v>0.122</v>
      </c>
      <c r="D57" s="71">
        <v>0.122</v>
      </c>
      <c r="E57" s="71"/>
      <c r="F57" s="71">
        <v>2.0400000000000001E-2</v>
      </c>
      <c r="G57" s="71"/>
      <c r="H57" s="71"/>
      <c r="I57" s="71">
        <v>1.6199999999999999E-2</v>
      </c>
      <c r="J57" s="71"/>
      <c r="K57" s="71"/>
      <c r="L57" s="71">
        <v>2.5000000000000001E-3</v>
      </c>
      <c r="M57" s="71"/>
      <c r="N57" s="71">
        <v>0</v>
      </c>
      <c r="O57" s="71">
        <v>0</v>
      </c>
      <c r="P57" s="71"/>
      <c r="Q57" s="71"/>
      <c r="R57" s="71"/>
      <c r="S57" s="71"/>
      <c r="T57" s="71"/>
    </row>
    <row r="58" spans="1:20" x14ac:dyDescent="0.25">
      <c r="A58" s="71" t="s">
        <v>503</v>
      </c>
      <c r="B58" s="71"/>
      <c r="C58" s="71"/>
      <c r="D58" s="71"/>
      <c r="E58" s="71"/>
      <c r="F58" s="71"/>
      <c r="G58" s="71"/>
      <c r="H58" s="71"/>
      <c r="I58" s="71">
        <v>0</v>
      </c>
      <c r="J58" s="71"/>
      <c r="K58" s="71"/>
      <c r="L58" s="71">
        <v>0</v>
      </c>
      <c r="M58" s="71"/>
      <c r="N58" s="71">
        <v>0</v>
      </c>
      <c r="O58" s="71">
        <v>0</v>
      </c>
      <c r="P58" s="71"/>
      <c r="Q58" s="71"/>
      <c r="R58" s="71"/>
      <c r="S58" s="71"/>
      <c r="T58" s="71"/>
    </row>
    <row r="59" spans="1:20" x14ac:dyDescent="0.25">
      <c r="A59" s="71" t="s">
        <v>60</v>
      </c>
      <c r="B59" s="71"/>
      <c r="C59" s="71">
        <v>27.264399999999998</v>
      </c>
      <c r="D59" s="71">
        <v>27.264399999999998</v>
      </c>
      <c r="E59" s="71"/>
      <c r="F59" s="71">
        <v>4.5613000000000001</v>
      </c>
      <c r="G59" s="71"/>
      <c r="H59" s="71"/>
      <c r="I59" s="71">
        <v>3.6261999999999999</v>
      </c>
      <c r="J59" s="71"/>
      <c r="K59" s="71"/>
      <c r="L59" s="71">
        <v>0.56979999999999997</v>
      </c>
      <c r="M59" s="71"/>
      <c r="N59" s="71">
        <v>0</v>
      </c>
      <c r="O59" s="71">
        <v>0</v>
      </c>
      <c r="P59" s="73"/>
      <c r="Q59" s="71"/>
      <c r="R59" s="71"/>
      <c r="S59" s="71"/>
      <c r="T59" s="71"/>
    </row>
    <row r="60" spans="1:20" x14ac:dyDescent="0.25">
      <c r="A60" s="71" t="s">
        <v>61</v>
      </c>
      <c r="B60" s="71"/>
      <c r="C60" s="71">
        <v>5.9534000000000002</v>
      </c>
      <c r="D60" s="71">
        <v>5.9534000000000002</v>
      </c>
      <c r="E60" s="71"/>
      <c r="F60" s="71">
        <v>0.996</v>
      </c>
      <c r="G60" s="71"/>
      <c r="H60" s="71"/>
      <c r="I60" s="71">
        <v>0.79179999999999995</v>
      </c>
      <c r="J60" s="71"/>
      <c r="K60" s="71"/>
      <c r="L60" s="71">
        <v>0.1244</v>
      </c>
      <c r="M60" s="71"/>
      <c r="N60" s="71">
        <v>0</v>
      </c>
      <c r="O60" s="71">
        <v>0</v>
      </c>
      <c r="P60" s="71"/>
      <c r="Q60" s="71"/>
      <c r="R60" s="71"/>
      <c r="S60" s="71"/>
      <c r="T60" s="71"/>
    </row>
    <row r="61" spans="1:20" x14ac:dyDescent="0.25">
      <c r="A61" s="71" t="s">
        <v>62</v>
      </c>
      <c r="B61" s="73"/>
      <c r="C61" s="71">
        <v>36.039299999999997</v>
      </c>
      <c r="D61" s="73">
        <v>36.039299999999997</v>
      </c>
      <c r="E61" s="73"/>
      <c r="F61" s="71">
        <v>6.0293999999999999</v>
      </c>
      <c r="G61" s="71"/>
      <c r="H61" s="71"/>
      <c r="I61" s="71">
        <v>4.7931999999999997</v>
      </c>
      <c r="J61" s="71"/>
      <c r="K61" s="71"/>
      <c r="L61" s="71">
        <v>0.75319999999999998</v>
      </c>
      <c r="M61" s="71"/>
      <c r="N61" s="71">
        <v>0</v>
      </c>
      <c r="O61" s="71">
        <v>0</v>
      </c>
      <c r="P61" s="73"/>
      <c r="Q61" s="71"/>
      <c r="R61" s="71"/>
      <c r="S61" s="71"/>
      <c r="T61" s="71"/>
    </row>
    <row r="62" spans="1:20" x14ac:dyDescent="0.25">
      <c r="A62" s="71" t="s">
        <v>63</v>
      </c>
      <c r="B62" s="71"/>
      <c r="C62" s="71"/>
      <c r="D62" s="71">
        <v>0</v>
      </c>
      <c r="E62" s="71"/>
      <c r="F62" s="71"/>
      <c r="G62" s="71"/>
      <c r="H62" s="71"/>
      <c r="I62" s="71">
        <v>0</v>
      </c>
      <c r="J62" s="71"/>
      <c r="K62" s="71"/>
      <c r="L62" s="71">
        <v>0</v>
      </c>
      <c r="M62" s="71"/>
      <c r="N62" s="71">
        <v>0</v>
      </c>
      <c r="O62" s="71">
        <v>0</v>
      </c>
      <c r="P62" s="71"/>
      <c r="Q62" s="71"/>
      <c r="R62" s="71"/>
      <c r="S62" s="71"/>
      <c r="T62" s="71"/>
    </row>
    <row r="63" spans="1:20" x14ac:dyDescent="0.25">
      <c r="A63" s="71" t="s">
        <v>64</v>
      </c>
      <c r="B63" s="71"/>
      <c r="C63" s="71">
        <v>19.696300000000001</v>
      </c>
      <c r="D63" s="71">
        <v>19.696300000000001</v>
      </c>
      <c r="E63" s="71"/>
      <c r="F63" s="71">
        <v>3.2951999999999999</v>
      </c>
      <c r="G63" s="71"/>
      <c r="H63" s="71"/>
      <c r="I63" s="71">
        <v>2.6196000000000002</v>
      </c>
      <c r="J63" s="71"/>
      <c r="K63" s="71"/>
      <c r="L63" s="71">
        <v>0.41170000000000001</v>
      </c>
      <c r="M63" s="71"/>
      <c r="N63" s="71">
        <v>0</v>
      </c>
      <c r="O63" s="71">
        <v>0</v>
      </c>
      <c r="P63" s="71"/>
      <c r="Q63" s="71"/>
      <c r="R63" s="71"/>
      <c r="S63" s="71"/>
      <c r="T63" s="71"/>
    </row>
    <row r="64" spans="1:20" x14ac:dyDescent="0.25">
      <c r="A64" s="71" t="s">
        <v>65</v>
      </c>
      <c r="B64" s="73"/>
      <c r="C64" s="71"/>
      <c r="D64" s="73">
        <v>0</v>
      </c>
      <c r="E64" s="73"/>
      <c r="F64" s="71"/>
      <c r="G64" s="71"/>
      <c r="H64" s="71"/>
      <c r="I64" s="71">
        <v>0</v>
      </c>
      <c r="J64" s="71"/>
      <c r="K64" s="71"/>
      <c r="L64" s="71">
        <v>0</v>
      </c>
      <c r="M64" s="71"/>
      <c r="N64" s="71">
        <v>0</v>
      </c>
      <c r="O64" s="71">
        <v>0</v>
      </c>
      <c r="P64" s="73"/>
      <c r="Q64" s="71"/>
      <c r="R64" s="71"/>
      <c r="S64" s="71"/>
      <c r="T64" s="71"/>
    </row>
    <row r="65" spans="1:20" x14ac:dyDescent="0.25">
      <c r="A65" s="71" t="s">
        <v>66</v>
      </c>
      <c r="B65" s="71"/>
      <c r="C65" s="71"/>
      <c r="D65" s="71">
        <v>0</v>
      </c>
      <c r="E65" s="71">
        <v>0</v>
      </c>
      <c r="F65" s="71"/>
      <c r="G65" s="71"/>
      <c r="H65" s="71"/>
      <c r="I65" s="71">
        <v>0</v>
      </c>
      <c r="J65" s="71"/>
      <c r="K65" s="71"/>
      <c r="L65" s="71">
        <v>0</v>
      </c>
      <c r="M65" s="71"/>
      <c r="N65" s="71">
        <v>0</v>
      </c>
      <c r="O65" s="71">
        <v>0</v>
      </c>
      <c r="P65" s="71"/>
      <c r="Q65" s="71"/>
      <c r="R65" s="71"/>
      <c r="S65" s="71"/>
      <c r="T65" s="71"/>
    </row>
    <row r="66" spans="1:20" x14ac:dyDescent="0.25">
      <c r="A66" s="71" t="s">
        <v>67</v>
      </c>
      <c r="B66" s="71"/>
      <c r="C66" s="71"/>
      <c r="D66" s="71">
        <v>0</v>
      </c>
      <c r="E66" s="71"/>
      <c r="F66" s="71"/>
      <c r="G66" s="71"/>
      <c r="H66" s="71"/>
      <c r="I66" s="71">
        <v>0</v>
      </c>
      <c r="J66" s="71"/>
      <c r="K66" s="71"/>
      <c r="L66" s="71">
        <v>0</v>
      </c>
      <c r="M66" s="71"/>
      <c r="N66" s="71">
        <v>0</v>
      </c>
      <c r="O66" s="71">
        <v>0</v>
      </c>
      <c r="P66" s="71"/>
      <c r="Q66" s="71"/>
      <c r="R66" s="71"/>
      <c r="S66" s="71"/>
      <c r="T66" s="71"/>
    </row>
    <row r="67" spans="1:20" x14ac:dyDescent="0.25">
      <c r="A67" s="71" t="s">
        <v>68</v>
      </c>
      <c r="B67" s="73"/>
      <c r="C67" s="71">
        <v>135.57509999999999</v>
      </c>
      <c r="D67" s="73">
        <v>135.57509999999999</v>
      </c>
      <c r="E67" s="73"/>
      <c r="F67" s="71">
        <v>22.681699999999999</v>
      </c>
      <c r="G67" s="71"/>
      <c r="H67" s="71"/>
      <c r="I67" s="71">
        <v>18.031500000000001</v>
      </c>
      <c r="J67" s="71"/>
      <c r="K67" s="71"/>
      <c r="L67" s="71">
        <v>2.8334999999999999</v>
      </c>
      <c r="M67" s="71"/>
      <c r="N67" s="71">
        <v>0</v>
      </c>
      <c r="O67" s="71">
        <v>0</v>
      </c>
      <c r="P67" s="73"/>
      <c r="Q67" s="71"/>
      <c r="R67" s="71"/>
      <c r="S67" s="71"/>
      <c r="T67" s="71"/>
    </row>
    <row r="68" spans="1:20" x14ac:dyDescent="0.25">
      <c r="A68" s="71" t="s">
        <v>69</v>
      </c>
      <c r="B68" s="71"/>
      <c r="C68" s="71"/>
      <c r="D68" s="71">
        <v>0</v>
      </c>
      <c r="E68" s="71"/>
      <c r="F68" s="71"/>
      <c r="G68" s="71"/>
      <c r="H68" s="71"/>
      <c r="I68" s="71">
        <v>0</v>
      </c>
      <c r="J68" s="71"/>
      <c r="K68" s="71"/>
      <c r="L68" s="71">
        <v>0</v>
      </c>
      <c r="M68" s="71"/>
      <c r="N68" s="71">
        <v>0</v>
      </c>
      <c r="O68" s="71">
        <v>0</v>
      </c>
      <c r="P68" s="71"/>
      <c r="Q68" s="71"/>
      <c r="R68" s="71"/>
      <c r="S68" s="71"/>
      <c r="T68" s="71"/>
    </row>
    <row r="69" spans="1:20" x14ac:dyDescent="0.25">
      <c r="A69" s="71" t="s">
        <v>70</v>
      </c>
      <c r="B69" s="71"/>
      <c r="C69" s="71"/>
      <c r="D69" s="71">
        <v>0</v>
      </c>
      <c r="E69" s="71"/>
      <c r="F69" s="71"/>
      <c r="G69" s="71"/>
      <c r="H69" s="71"/>
      <c r="I69" s="71">
        <v>0</v>
      </c>
      <c r="J69" s="71"/>
      <c r="K69" s="71"/>
      <c r="L69" s="71">
        <v>0</v>
      </c>
      <c r="M69" s="71"/>
      <c r="N69" s="71">
        <v>0</v>
      </c>
      <c r="O69" s="71">
        <v>0</v>
      </c>
      <c r="P69" s="71"/>
      <c r="Q69" s="71"/>
      <c r="R69" s="71"/>
      <c r="S69" s="71"/>
      <c r="T69" s="71"/>
    </row>
    <row r="70" spans="1:20" x14ac:dyDescent="0.25">
      <c r="A70" s="71" t="s">
        <v>71</v>
      </c>
      <c r="B70" s="73"/>
      <c r="C70" s="71">
        <v>63.478900000000003</v>
      </c>
      <c r="D70" s="73">
        <v>63.478900000000003</v>
      </c>
      <c r="E70" s="73">
        <v>0</v>
      </c>
      <c r="F70" s="71">
        <v>10.62</v>
      </c>
      <c r="G70" s="71"/>
      <c r="H70" s="71"/>
      <c r="I70" s="71">
        <v>8.4427000000000003</v>
      </c>
      <c r="J70" s="71"/>
      <c r="K70" s="71"/>
      <c r="L70" s="71">
        <v>1.3267</v>
      </c>
      <c r="M70" s="71"/>
      <c r="N70" s="71">
        <v>0</v>
      </c>
      <c r="O70" s="71">
        <v>0</v>
      </c>
      <c r="P70" s="73"/>
      <c r="Q70" s="71"/>
      <c r="R70" s="71"/>
      <c r="S70" s="71"/>
      <c r="T70" s="71"/>
    </row>
    <row r="71" spans="1:20" x14ac:dyDescent="0.25">
      <c r="A71" s="71" t="s">
        <v>504</v>
      </c>
      <c r="B71" s="71"/>
      <c r="C71" s="71">
        <v>9.6066000000000003</v>
      </c>
      <c r="D71" s="71"/>
      <c r="E71" s="71"/>
      <c r="F71" s="71">
        <v>1.6072</v>
      </c>
      <c r="G71" s="71"/>
      <c r="H71" s="71"/>
      <c r="I71" s="71">
        <v>0</v>
      </c>
      <c r="J71" s="71"/>
      <c r="K71" s="71"/>
      <c r="L71" s="71">
        <v>0</v>
      </c>
      <c r="M71" s="71"/>
      <c r="N71" s="71">
        <v>0</v>
      </c>
      <c r="O71" s="71">
        <v>0</v>
      </c>
      <c r="P71" s="71"/>
      <c r="Q71" s="71"/>
      <c r="R71" s="71"/>
      <c r="S71" s="71"/>
      <c r="T71" s="71"/>
    </row>
    <row r="72" spans="1:20" x14ac:dyDescent="0.25">
      <c r="A72" s="71" t="s">
        <v>72</v>
      </c>
      <c r="B72" s="71"/>
      <c r="C72" s="71"/>
      <c r="D72" s="71">
        <v>0</v>
      </c>
      <c r="E72" s="71">
        <v>0</v>
      </c>
      <c r="F72" s="71"/>
      <c r="G72" s="71"/>
      <c r="H72" s="71"/>
      <c r="I72" s="71">
        <v>0</v>
      </c>
      <c r="J72" s="71"/>
      <c r="K72" s="71"/>
      <c r="L72" s="71">
        <v>0</v>
      </c>
      <c r="M72" s="71"/>
      <c r="N72" s="71">
        <v>0</v>
      </c>
      <c r="O72" s="71">
        <v>0</v>
      </c>
      <c r="P72" s="71"/>
      <c r="Q72" s="71"/>
      <c r="R72" s="71"/>
      <c r="S72" s="71"/>
      <c r="T72" s="71"/>
    </row>
    <row r="73" spans="1:20" x14ac:dyDescent="0.25">
      <c r="A73" s="71" t="s">
        <v>73</v>
      </c>
      <c r="B73" s="71"/>
      <c r="C73" s="71"/>
      <c r="D73" s="71">
        <v>0</v>
      </c>
      <c r="E73" s="71"/>
      <c r="F73" s="71"/>
      <c r="G73" s="71"/>
      <c r="H73" s="71"/>
      <c r="I73" s="71">
        <v>0</v>
      </c>
      <c r="J73" s="71"/>
      <c r="K73" s="71"/>
      <c r="L73" s="71">
        <v>0</v>
      </c>
      <c r="M73" s="71"/>
      <c r="N73" s="71">
        <v>0</v>
      </c>
      <c r="O73" s="71">
        <v>0</v>
      </c>
      <c r="P73" s="71"/>
      <c r="Q73" s="71"/>
      <c r="R73" s="71"/>
      <c r="S73" s="71"/>
      <c r="T73" s="71"/>
    </row>
    <row r="74" spans="1:20" x14ac:dyDescent="0.25">
      <c r="A74" s="71" t="s">
        <v>74</v>
      </c>
      <c r="B74" s="71"/>
      <c r="C74" s="71">
        <v>0.9405</v>
      </c>
      <c r="D74" s="71">
        <v>0.9405</v>
      </c>
      <c r="E74" s="71">
        <v>0</v>
      </c>
      <c r="F74" s="71">
        <v>0.1573</v>
      </c>
      <c r="G74" s="71"/>
      <c r="H74" s="71"/>
      <c r="I74" s="71">
        <v>0.12509999999999999</v>
      </c>
      <c r="J74" s="71"/>
      <c r="K74" s="71"/>
      <c r="L74" s="71">
        <v>1.9699999999999999E-2</v>
      </c>
      <c r="M74" s="71"/>
      <c r="N74" s="71">
        <v>0</v>
      </c>
      <c r="O74" s="71">
        <v>0</v>
      </c>
      <c r="P74" s="71"/>
      <c r="Q74" s="71"/>
      <c r="R74" s="71"/>
      <c r="S74" s="71"/>
      <c r="T74" s="71"/>
    </row>
    <row r="75" spans="1:20" x14ac:dyDescent="0.25">
      <c r="A75" s="71" t="s">
        <v>75</v>
      </c>
      <c r="B75" s="71"/>
      <c r="C75" s="71">
        <v>21.0763</v>
      </c>
      <c r="D75" s="71">
        <v>21.0763</v>
      </c>
      <c r="E75" s="71"/>
      <c r="F75" s="71">
        <v>3.5261</v>
      </c>
      <c r="G75" s="71"/>
      <c r="H75" s="71"/>
      <c r="I75" s="71">
        <v>2.8031000000000001</v>
      </c>
      <c r="J75" s="71"/>
      <c r="K75" s="71"/>
      <c r="L75" s="71">
        <v>0.4405</v>
      </c>
      <c r="M75" s="71"/>
      <c r="N75" s="71">
        <v>0</v>
      </c>
      <c r="O75" s="71">
        <v>0</v>
      </c>
      <c r="P75" s="71"/>
      <c r="Q75" s="71"/>
      <c r="R75" s="71"/>
      <c r="S75" s="71"/>
      <c r="T75" s="71"/>
    </row>
    <row r="76" spans="1:20" x14ac:dyDescent="0.25">
      <c r="A76" s="71" t="s">
        <v>76</v>
      </c>
      <c r="B76" s="71"/>
      <c r="C76" s="71"/>
      <c r="D76" s="71">
        <v>0</v>
      </c>
      <c r="E76" s="71"/>
      <c r="F76" s="71"/>
      <c r="G76" s="71"/>
      <c r="H76" s="71"/>
      <c r="I76" s="71">
        <v>0</v>
      </c>
      <c r="J76" s="71"/>
      <c r="K76" s="71"/>
      <c r="L76" s="71">
        <v>0</v>
      </c>
      <c r="M76" s="71"/>
      <c r="N76" s="71">
        <v>0</v>
      </c>
      <c r="O76" s="71">
        <v>0</v>
      </c>
      <c r="P76" s="71"/>
      <c r="Q76" s="71"/>
      <c r="R76" s="71"/>
      <c r="S76" s="71"/>
      <c r="T76" s="71"/>
    </row>
    <row r="77" spans="1:20" x14ac:dyDescent="0.25">
      <c r="A77" s="71" t="s">
        <v>77</v>
      </c>
      <c r="B77" s="71"/>
      <c r="C77" s="71">
        <v>20.762699999999999</v>
      </c>
      <c r="D77" s="71">
        <v>20.762699999999999</v>
      </c>
      <c r="E77" s="71"/>
      <c r="F77" s="71">
        <v>3.4735999999999998</v>
      </c>
      <c r="G77" s="71"/>
      <c r="H77" s="71"/>
      <c r="I77" s="71">
        <v>2.7614000000000001</v>
      </c>
      <c r="J77" s="71"/>
      <c r="K77" s="71"/>
      <c r="L77" s="71">
        <v>0.43390000000000001</v>
      </c>
      <c r="M77" s="71"/>
      <c r="N77" s="71">
        <v>0</v>
      </c>
      <c r="O77" s="71">
        <v>0</v>
      </c>
      <c r="P77" s="71"/>
      <c r="Q77" s="71"/>
      <c r="R77" s="71"/>
      <c r="S77" s="71"/>
      <c r="T77" s="71"/>
    </row>
    <row r="78" spans="1:20" x14ac:dyDescent="0.25">
      <c r="A78" s="71" t="s">
        <v>78</v>
      </c>
      <c r="B78" s="71"/>
      <c r="C78" s="71">
        <v>20.011199999999999</v>
      </c>
      <c r="D78" s="71">
        <v>20.011199999999999</v>
      </c>
      <c r="E78" s="71"/>
      <c r="F78" s="71">
        <v>3.3479000000000001</v>
      </c>
      <c r="G78" s="71"/>
      <c r="H78" s="71"/>
      <c r="I78" s="71">
        <v>2.6615000000000002</v>
      </c>
      <c r="J78" s="71"/>
      <c r="K78" s="71"/>
      <c r="L78" s="71">
        <v>0.41820000000000002</v>
      </c>
      <c r="M78" s="71"/>
      <c r="N78" s="71">
        <v>0</v>
      </c>
      <c r="O78" s="71">
        <v>0</v>
      </c>
      <c r="P78" s="71"/>
      <c r="Q78" s="71"/>
      <c r="R78" s="71"/>
      <c r="S78" s="71"/>
      <c r="T78" s="71"/>
    </row>
    <row r="79" spans="1:20" x14ac:dyDescent="0.25">
      <c r="A79" s="71" t="s">
        <v>79</v>
      </c>
      <c r="B79" s="71"/>
      <c r="C79" s="71">
        <v>5.5179999999999998</v>
      </c>
      <c r="D79" s="71">
        <v>5.5179999999999998</v>
      </c>
      <c r="E79" s="71"/>
      <c r="F79" s="71">
        <v>0.92320000000000002</v>
      </c>
      <c r="G79" s="71"/>
      <c r="H79" s="71"/>
      <c r="I79" s="71">
        <v>0.7339</v>
      </c>
      <c r="J79" s="71"/>
      <c r="K79" s="71"/>
      <c r="L79" s="71">
        <v>0.1153</v>
      </c>
      <c r="M79" s="71"/>
      <c r="N79" s="71">
        <v>0</v>
      </c>
      <c r="O79" s="71">
        <v>0</v>
      </c>
      <c r="P79" s="71"/>
      <c r="Q79" s="71"/>
      <c r="R79" s="71"/>
      <c r="S79" s="71"/>
      <c r="T79" s="71"/>
    </row>
    <row r="80" spans="1:20" x14ac:dyDescent="0.25">
      <c r="A80" s="71" t="s">
        <v>505</v>
      </c>
      <c r="B80" s="71"/>
      <c r="C80" s="71"/>
      <c r="D80" s="71"/>
      <c r="E80" s="71"/>
      <c r="F80" s="71"/>
      <c r="G80" s="71"/>
      <c r="H80" s="71"/>
      <c r="I80" s="71">
        <v>0</v>
      </c>
      <c r="J80" s="71"/>
      <c r="K80" s="71"/>
      <c r="L80" s="71">
        <v>0</v>
      </c>
      <c r="M80" s="71"/>
      <c r="N80" s="71">
        <v>0</v>
      </c>
      <c r="O80" s="71">
        <v>0</v>
      </c>
      <c r="P80" s="71"/>
      <c r="Q80" s="71"/>
      <c r="R80" s="71"/>
      <c r="S80" s="71"/>
      <c r="T80" s="71"/>
    </row>
    <row r="81" spans="1:20" x14ac:dyDescent="0.25">
      <c r="A81" s="71" t="s">
        <v>80</v>
      </c>
      <c r="B81" s="73"/>
      <c r="C81" s="71">
        <v>242.32249999999999</v>
      </c>
      <c r="D81" s="73">
        <v>242.32249999999999</v>
      </c>
      <c r="E81" s="73"/>
      <c r="F81" s="73">
        <v>40.540599999999998</v>
      </c>
      <c r="G81" s="71"/>
      <c r="H81" s="71"/>
      <c r="I81" s="71">
        <v>32.228900000000003</v>
      </c>
      <c r="J81" s="71"/>
      <c r="K81" s="71"/>
      <c r="L81" s="71">
        <v>5.0644999999999998</v>
      </c>
      <c r="M81" s="71"/>
      <c r="N81" s="71">
        <v>0</v>
      </c>
      <c r="O81" s="71">
        <v>0</v>
      </c>
      <c r="P81" s="73"/>
      <c r="Q81" s="71"/>
      <c r="R81" s="71"/>
      <c r="S81" s="71"/>
      <c r="T81" s="71"/>
    </row>
    <row r="82" spans="1:20" x14ac:dyDescent="0.25">
      <c r="A82" s="71" t="s">
        <v>81</v>
      </c>
      <c r="B82" s="71"/>
      <c r="C82" s="71">
        <v>22.8126</v>
      </c>
      <c r="D82" s="71">
        <v>22.8126</v>
      </c>
      <c r="E82" s="71"/>
      <c r="F82" s="71">
        <v>3.8165</v>
      </c>
      <c r="G82" s="71"/>
      <c r="H82" s="71"/>
      <c r="I82" s="71">
        <v>3.0341</v>
      </c>
      <c r="J82" s="71"/>
      <c r="K82" s="71"/>
      <c r="L82" s="71">
        <v>0.4768</v>
      </c>
      <c r="M82" s="71"/>
      <c r="N82" s="71">
        <v>0</v>
      </c>
      <c r="O82" s="71">
        <v>0</v>
      </c>
      <c r="P82" s="71"/>
      <c r="Q82" s="71"/>
      <c r="R82" s="71"/>
      <c r="S82" s="71"/>
      <c r="T82" s="71"/>
    </row>
    <row r="83" spans="1:20" x14ac:dyDescent="0.25">
      <c r="A83" s="71" t="s">
        <v>506</v>
      </c>
      <c r="B83" s="71"/>
      <c r="C83" s="71"/>
      <c r="D83" s="71"/>
      <c r="E83" s="71"/>
      <c r="F83" s="71"/>
      <c r="G83" s="71"/>
      <c r="H83" s="71"/>
      <c r="I83" s="71">
        <v>0</v>
      </c>
      <c r="J83" s="71"/>
      <c r="K83" s="71"/>
      <c r="L83" s="71">
        <v>0</v>
      </c>
      <c r="M83" s="71"/>
      <c r="N83" s="71">
        <v>0</v>
      </c>
      <c r="O83" s="71">
        <v>0</v>
      </c>
      <c r="P83" s="71"/>
      <c r="Q83" s="71"/>
      <c r="R83" s="71"/>
      <c r="S83" s="71"/>
      <c r="T83" s="71"/>
    </row>
    <row r="84" spans="1:20" x14ac:dyDescent="0.25">
      <c r="A84" s="71" t="s">
        <v>82</v>
      </c>
      <c r="B84" s="73"/>
      <c r="C84" s="71">
        <v>55.238599999999998</v>
      </c>
      <c r="D84" s="73">
        <v>55.238599999999998</v>
      </c>
      <c r="E84" s="71"/>
      <c r="F84" s="71">
        <v>9.2414000000000005</v>
      </c>
      <c r="G84" s="71"/>
      <c r="H84" s="71"/>
      <c r="I84" s="71">
        <v>7.3467000000000002</v>
      </c>
      <c r="J84" s="71"/>
      <c r="K84" s="71"/>
      <c r="L84" s="71">
        <v>1.1545000000000001</v>
      </c>
      <c r="M84" s="71"/>
      <c r="N84" s="71">
        <v>0</v>
      </c>
      <c r="O84" s="71">
        <v>0</v>
      </c>
      <c r="P84" s="73"/>
      <c r="Q84" s="71"/>
      <c r="R84" s="71"/>
      <c r="S84" s="71"/>
      <c r="T84" s="71"/>
    </row>
    <row r="85" spans="1:20" x14ac:dyDescent="0.25">
      <c r="A85" s="71" t="s">
        <v>83</v>
      </c>
      <c r="B85" s="73"/>
      <c r="C85" s="71">
        <v>69.764700000000005</v>
      </c>
      <c r="D85" s="73">
        <v>69.764700000000005</v>
      </c>
      <c r="E85" s="71"/>
      <c r="F85" s="71">
        <v>11.6716</v>
      </c>
      <c r="G85" s="71"/>
      <c r="H85" s="71"/>
      <c r="I85" s="71">
        <v>9.2787000000000006</v>
      </c>
      <c r="J85" s="71"/>
      <c r="K85" s="71"/>
      <c r="L85" s="71">
        <v>1.4581</v>
      </c>
      <c r="M85" s="71"/>
      <c r="N85" s="71">
        <v>0</v>
      </c>
      <c r="O85" s="71">
        <v>0</v>
      </c>
      <c r="P85" s="73"/>
      <c r="Q85" s="71"/>
      <c r="R85" s="71"/>
      <c r="S85" s="71"/>
      <c r="T85" s="71"/>
    </row>
    <row r="86" spans="1:20" x14ac:dyDescent="0.25">
      <c r="A86" s="71" t="s">
        <v>84</v>
      </c>
      <c r="B86" s="71"/>
      <c r="C86" s="71"/>
      <c r="D86" s="71">
        <v>0</v>
      </c>
      <c r="E86" s="71"/>
      <c r="F86" s="71"/>
      <c r="G86" s="71"/>
      <c r="H86" s="71"/>
      <c r="I86" s="71">
        <v>0</v>
      </c>
      <c r="J86" s="71"/>
      <c r="K86" s="71"/>
      <c r="L86" s="71">
        <v>0</v>
      </c>
      <c r="M86" s="71"/>
      <c r="N86" s="71">
        <v>0</v>
      </c>
      <c r="O86" s="71">
        <v>0</v>
      </c>
      <c r="P86" s="71"/>
      <c r="Q86" s="71"/>
      <c r="R86" s="71"/>
      <c r="S86" s="71"/>
      <c r="T86" s="71"/>
    </row>
    <row r="87" spans="1:20" x14ac:dyDescent="0.25">
      <c r="A87" s="71" t="s">
        <v>85</v>
      </c>
      <c r="B87" s="71"/>
      <c r="C87" s="71">
        <v>1.9079999999999999</v>
      </c>
      <c r="D87" s="71">
        <v>1.9079999999999999</v>
      </c>
      <c r="E87" s="71"/>
      <c r="F87" s="71">
        <v>0.31919999999999998</v>
      </c>
      <c r="G87" s="71"/>
      <c r="H87" s="71"/>
      <c r="I87" s="71">
        <v>0.25380000000000003</v>
      </c>
      <c r="J87" s="71"/>
      <c r="K87" s="71"/>
      <c r="L87" s="71">
        <v>3.9899999999999998E-2</v>
      </c>
      <c r="M87" s="71"/>
      <c r="N87" s="71">
        <v>0</v>
      </c>
      <c r="O87" s="71">
        <v>0</v>
      </c>
      <c r="P87" s="71"/>
      <c r="Q87" s="71"/>
      <c r="R87" s="71"/>
      <c r="S87" s="71"/>
      <c r="T87" s="71"/>
    </row>
    <row r="88" spans="1:20" x14ac:dyDescent="0.25">
      <c r="A88" s="71" t="s">
        <v>86</v>
      </c>
      <c r="B88" s="73"/>
      <c r="C88" s="71">
        <v>150.99590000000001</v>
      </c>
      <c r="D88" s="73">
        <v>150.99590000000001</v>
      </c>
      <c r="E88" s="73"/>
      <c r="F88" s="71">
        <v>25.590800000000002</v>
      </c>
      <c r="G88" s="71"/>
      <c r="H88" s="71"/>
      <c r="I88" s="71">
        <v>20.344200000000001</v>
      </c>
      <c r="J88" s="71"/>
      <c r="K88" s="71"/>
      <c r="L88" s="71">
        <v>3.1968999999999999</v>
      </c>
      <c r="M88" s="71"/>
      <c r="N88" s="71">
        <v>0</v>
      </c>
      <c r="O88" s="71">
        <v>0</v>
      </c>
      <c r="P88" s="73"/>
      <c r="Q88" s="71"/>
      <c r="R88" s="71"/>
      <c r="S88" s="71"/>
      <c r="T88" s="71"/>
    </row>
    <row r="89" spans="1:20" x14ac:dyDescent="0.25">
      <c r="A89" s="71" t="s">
        <v>87</v>
      </c>
      <c r="B89" s="71"/>
      <c r="C89" s="71">
        <v>1.9678</v>
      </c>
      <c r="D89" s="71">
        <v>1.9678</v>
      </c>
      <c r="E89" s="71"/>
      <c r="F89" s="71">
        <v>0.32919999999999999</v>
      </c>
      <c r="G89" s="71"/>
      <c r="H89" s="71"/>
      <c r="I89" s="71">
        <v>0.26169999999999999</v>
      </c>
      <c r="J89" s="71"/>
      <c r="K89" s="71"/>
      <c r="L89" s="71">
        <v>4.1099999999999998E-2</v>
      </c>
      <c r="M89" s="71"/>
      <c r="N89" s="71">
        <v>0</v>
      </c>
      <c r="O89" s="71">
        <v>0</v>
      </c>
      <c r="P89" s="71"/>
      <c r="Q89" s="71"/>
      <c r="R89" s="71"/>
      <c r="S89" s="71"/>
      <c r="T89" s="71"/>
    </row>
    <row r="90" spans="1:20" x14ac:dyDescent="0.25">
      <c r="A90" s="71" t="s">
        <v>88</v>
      </c>
      <c r="B90" s="71"/>
      <c r="C90" s="71">
        <v>31.700900000000001</v>
      </c>
      <c r="D90" s="71">
        <v>31.700900000000001</v>
      </c>
      <c r="E90" s="71"/>
      <c r="F90" s="71">
        <v>5.3036000000000003</v>
      </c>
      <c r="G90" s="71"/>
      <c r="H90" s="71"/>
      <c r="I90" s="71">
        <v>4.2161999999999997</v>
      </c>
      <c r="J90" s="71"/>
      <c r="K90" s="71"/>
      <c r="L90" s="71">
        <v>0.66249999999999998</v>
      </c>
      <c r="M90" s="71"/>
      <c r="N90" s="71">
        <v>0</v>
      </c>
      <c r="O90" s="71">
        <v>0</v>
      </c>
      <c r="P90" s="73"/>
      <c r="Q90" s="71"/>
      <c r="R90" s="71"/>
      <c r="S90" s="71"/>
      <c r="T90" s="71"/>
    </row>
    <row r="91" spans="1:20" x14ac:dyDescent="0.25">
      <c r="A91" s="71" t="s">
        <v>89</v>
      </c>
      <c r="B91" s="73"/>
      <c r="C91" s="71">
        <v>46.610100000000003</v>
      </c>
      <c r="D91" s="73">
        <v>46.610100000000003</v>
      </c>
      <c r="E91" s="71">
        <v>0</v>
      </c>
      <c r="F91" s="71">
        <v>7.7979000000000003</v>
      </c>
      <c r="G91" s="71"/>
      <c r="H91" s="71"/>
      <c r="I91" s="71">
        <v>6.1990999999999996</v>
      </c>
      <c r="J91" s="71"/>
      <c r="K91" s="71"/>
      <c r="L91" s="71">
        <v>0.97419999999999995</v>
      </c>
      <c r="M91" s="71"/>
      <c r="N91" s="71">
        <v>0</v>
      </c>
      <c r="O91" s="71">
        <v>0</v>
      </c>
      <c r="P91" s="73"/>
      <c r="Q91" s="71"/>
      <c r="R91" s="71"/>
      <c r="S91" s="71"/>
      <c r="T91" s="71"/>
    </row>
    <row r="92" spans="1:20" x14ac:dyDescent="0.25">
      <c r="A92" s="71" t="s">
        <v>90</v>
      </c>
      <c r="B92" s="71"/>
      <c r="C92" s="71">
        <v>1.0500000000000001E-2</v>
      </c>
      <c r="D92" s="71">
        <v>1.0500000000000001E-2</v>
      </c>
      <c r="E92" s="71"/>
      <c r="F92" s="71">
        <v>1.8E-3</v>
      </c>
      <c r="G92" s="71"/>
      <c r="H92" s="71"/>
      <c r="I92" s="71">
        <v>1.4E-3</v>
      </c>
      <c r="J92" s="71"/>
      <c r="K92" s="71"/>
      <c r="L92" s="71">
        <v>2.0000000000000001E-4</v>
      </c>
      <c r="M92" s="71"/>
      <c r="N92" s="71">
        <v>0</v>
      </c>
      <c r="O92" s="71">
        <v>0</v>
      </c>
      <c r="P92" s="71"/>
      <c r="Q92" s="71"/>
      <c r="R92" s="71"/>
      <c r="S92" s="71"/>
      <c r="T92" s="71"/>
    </row>
    <row r="93" spans="1:20" x14ac:dyDescent="0.25">
      <c r="A93" s="71" t="s">
        <v>91</v>
      </c>
      <c r="B93" s="71"/>
      <c r="C93" s="71"/>
      <c r="D93" s="71">
        <v>0</v>
      </c>
      <c r="E93" s="71"/>
      <c r="F93" s="71"/>
      <c r="G93" s="71"/>
      <c r="H93" s="71"/>
      <c r="I93" s="71">
        <v>0</v>
      </c>
      <c r="J93" s="71"/>
      <c r="K93" s="71"/>
      <c r="L93" s="71">
        <v>0</v>
      </c>
      <c r="M93" s="71"/>
      <c r="N93" s="71">
        <v>0</v>
      </c>
      <c r="O93" s="71">
        <v>0</v>
      </c>
      <c r="P93" s="71"/>
      <c r="Q93" s="71"/>
      <c r="R93" s="71"/>
      <c r="S93" s="71"/>
      <c r="T93" s="71"/>
    </row>
    <row r="94" spans="1:20" x14ac:dyDescent="0.25">
      <c r="A94" s="71" t="s">
        <v>92</v>
      </c>
      <c r="B94" s="71"/>
      <c r="C94" s="71"/>
      <c r="D94" s="71">
        <v>0</v>
      </c>
      <c r="E94" s="71"/>
      <c r="F94" s="71"/>
      <c r="G94" s="71"/>
      <c r="H94" s="71"/>
      <c r="I94" s="71">
        <v>0</v>
      </c>
      <c r="J94" s="71"/>
      <c r="K94" s="71"/>
      <c r="L94" s="71">
        <v>0</v>
      </c>
      <c r="M94" s="71"/>
      <c r="N94" s="71">
        <v>0</v>
      </c>
      <c r="O94" s="71">
        <v>0</v>
      </c>
      <c r="P94" s="71"/>
      <c r="Q94" s="71"/>
      <c r="R94" s="71"/>
      <c r="S94" s="71"/>
      <c r="T94" s="71"/>
    </row>
    <row r="95" spans="1:20" x14ac:dyDescent="0.25">
      <c r="A95" s="71" t="s">
        <v>93</v>
      </c>
      <c r="B95" s="71"/>
      <c r="C95" s="71"/>
      <c r="D95" s="71">
        <v>0</v>
      </c>
      <c r="E95" s="71"/>
      <c r="F95" s="71"/>
      <c r="G95" s="71"/>
      <c r="H95" s="71"/>
      <c r="I95" s="71">
        <v>0</v>
      </c>
      <c r="J95" s="71"/>
      <c r="K95" s="71"/>
      <c r="L95" s="71">
        <v>0</v>
      </c>
      <c r="M95" s="71"/>
      <c r="N95" s="71">
        <v>0</v>
      </c>
      <c r="O95" s="71">
        <v>0</v>
      </c>
      <c r="P95" s="71"/>
      <c r="Q95" s="71"/>
      <c r="R95" s="71"/>
      <c r="S95" s="71"/>
      <c r="T95" s="71"/>
    </row>
    <row r="96" spans="1:20" x14ac:dyDescent="0.25">
      <c r="A96" s="71" t="s">
        <v>94</v>
      </c>
      <c r="B96" s="71"/>
      <c r="C96" s="71"/>
      <c r="D96" s="71">
        <v>0</v>
      </c>
      <c r="E96" s="71"/>
      <c r="F96" s="71"/>
      <c r="G96" s="71"/>
      <c r="H96" s="71"/>
      <c r="I96" s="71">
        <v>0</v>
      </c>
      <c r="J96" s="71"/>
      <c r="K96" s="71"/>
      <c r="L96" s="71">
        <v>0</v>
      </c>
      <c r="M96" s="71"/>
      <c r="N96" s="71">
        <v>0</v>
      </c>
      <c r="O96" s="71">
        <v>0</v>
      </c>
      <c r="P96" s="71"/>
      <c r="Q96" s="71"/>
      <c r="R96" s="71"/>
      <c r="S96" s="71"/>
      <c r="T96" s="71"/>
    </row>
    <row r="97" spans="1:20" x14ac:dyDescent="0.25">
      <c r="A97" s="71" t="s">
        <v>95</v>
      </c>
      <c r="B97" s="73"/>
      <c r="C97" s="71">
        <v>223.0325</v>
      </c>
      <c r="D97" s="73">
        <v>223.0325</v>
      </c>
      <c r="E97" s="73"/>
      <c r="F97" s="73">
        <v>37.313299999999998</v>
      </c>
      <c r="G97" s="71"/>
      <c r="H97" s="71"/>
      <c r="I97" s="71">
        <v>29.6633</v>
      </c>
      <c r="J97" s="71"/>
      <c r="K97" s="71"/>
      <c r="L97" s="71">
        <v>4.6614000000000004</v>
      </c>
      <c r="M97" s="71"/>
      <c r="N97" s="71">
        <v>0</v>
      </c>
      <c r="O97" s="71">
        <v>0</v>
      </c>
      <c r="P97" s="73"/>
      <c r="Q97" s="71"/>
      <c r="R97" s="71"/>
      <c r="S97" s="71"/>
      <c r="T97" s="71"/>
    </row>
    <row r="98" spans="1:20" x14ac:dyDescent="0.25">
      <c r="A98" s="71" t="s">
        <v>96</v>
      </c>
      <c r="B98" s="71"/>
      <c r="C98" s="71">
        <v>39.263500000000001</v>
      </c>
      <c r="D98" s="71">
        <v>39.263500000000001</v>
      </c>
      <c r="E98" s="71"/>
      <c r="F98" s="71">
        <v>6.5688000000000004</v>
      </c>
      <c r="G98" s="71"/>
      <c r="H98" s="71"/>
      <c r="I98" s="71">
        <v>5.2220000000000004</v>
      </c>
      <c r="J98" s="71"/>
      <c r="K98" s="71"/>
      <c r="L98" s="71">
        <v>0.8206</v>
      </c>
      <c r="M98" s="71"/>
      <c r="N98" s="71">
        <v>0</v>
      </c>
      <c r="O98" s="71">
        <v>0</v>
      </c>
      <c r="P98" s="71"/>
      <c r="Q98" s="71"/>
      <c r="R98" s="71"/>
      <c r="S98" s="71"/>
      <c r="T98" s="71"/>
    </row>
    <row r="99" spans="1:20" x14ac:dyDescent="0.25">
      <c r="A99" s="71" t="s">
        <v>97</v>
      </c>
      <c r="B99" s="71"/>
      <c r="C99" s="71">
        <v>17.806799999999999</v>
      </c>
      <c r="D99" s="71">
        <v>17.806799999999999</v>
      </c>
      <c r="E99" s="71"/>
      <c r="F99" s="71">
        <v>2.9790999999999999</v>
      </c>
      <c r="G99" s="71"/>
      <c r="H99" s="71"/>
      <c r="I99" s="71">
        <v>2.3683000000000001</v>
      </c>
      <c r="J99" s="71"/>
      <c r="K99" s="71"/>
      <c r="L99" s="71">
        <v>0.37219999999999998</v>
      </c>
      <c r="M99" s="71"/>
      <c r="N99" s="71">
        <v>0</v>
      </c>
      <c r="O99" s="71">
        <v>0</v>
      </c>
      <c r="P99" s="71"/>
      <c r="Q99" s="71"/>
      <c r="R99" s="71"/>
      <c r="S99" s="71"/>
      <c r="T99" s="71"/>
    </row>
    <row r="100" spans="1:20" x14ac:dyDescent="0.25">
      <c r="A100" s="71" t="s">
        <v>98</v>
      </c>
      <c r="B100" s="73"/>
      <c r="C100" s="71">
        <v>45.855499999999999</v>
      </c>
      <c r="D100" s="73">
        <v>45.855499999999999</v>
      </c>
      <c r="E100" s="71"/>
      <c r="F100" s="71">
        <v>7.6715999999999998</v>
      </c>
      <c r="G100" s="71"/>
      <c r="H100" s="71"/>
      <c r="I100" s="71">
        <v>6.0987999999999998</v>
      </c>
      <c r="J100" s="71"/>
      <c r="K100" s="71"/>
      <c r="L100" s="71">
        <v>0.95840000000000003</v>
      </c>
      <c r="M100" s="71"/>
      <c r="N100" s="71">
        <v>0</v>
      </c>
      <c r="O100" s="71">
        <v>0</v>
      </c>
      <c r="P100" s="73"/>
      <c r="Q100" s="71"/>
      <c r="R100" s="71"/>
      <c r="S100" s="71"/>
      <c r="T100" s="71"/>
    </row>
    <row r="101" spans="1:20" x14ac:dyDescent="0.25">
      <c r="A101" s="71" t="s">
        <v>99</v>
      </c>
      <c r="B101" s="73"/>
      <c r="C101" s="71">
        <v>138.36850000000001</v>
      </c>
      <c r="D101" s="73">
        <v>138.36850000000001</v>
      </c>
      <c r="E101" s="73"/>
      <c r="F101" s="71">
        <v>23.149100000000001</v>
      </c>
      <c r="G101" s="71"/>
      <c r="H101" s="71"/>
      <c r="I101" s="71">
        <v>18.402999999999999</v>
      </c>
      <c r="J101" s="71"/>
      <c r="K101" s="71"/>
      <c r="L101" s="71">
        <v>2.8919000000000001</v>
      </c>
      <c r="M101" s="71"/>
      <c r="N101" s="71">
        <v>0</v>
      </c>
      <c r="O101" s="71">
        <v>0</v>
      </c>
      <c r="P101" s="73"/>
      <c r="Q101" s="71"/>
      <c r="R101" s="71"/>
      <c r="S101" s="71"/>
      <c r="T101" s="71"/>
    </row>
    <row r="102" spans="1:20" x14ac:dyDescent="0.25">
      <c r="A102" s="71" t="s">
        <v>100</v>
      </c>
      <c r="B102" s="71"/>
      <c r="C102" s="71">
        <v>24.499600000000001</v>
      </c>
      <c r="D102" s="71">
        <v>24.499600000000001</v>
      </c>
      <c r="E102" s="71"/>
      <c r="F102" s="71">
        <v>4.0987999999999998</v>
      </c>
      <c r="G102" s="71"/>
      <c r="H102" s="71"/>
      <c r="I102" s="71">
        <v>3.2584</v>
      </c>
      <c r="J102" s="71"/>
      <c r="K102" s="71"/>
      <c r="L102" s="71">
        <v>0.51200000000000001</v>
      </c>
      <c r="M102" s="71"/>
      <c r="N102" s="71">
        <v>0</v>
      </c>
      <c r="O102" s="71">
        <v>0</v>
      </c>
      <c r="P102" s="71"/>
      <c r="Q102" s="71"/>
      <c r="R102" s="71"/>
      <c r="S102" s="71"/>
      <c r="T102" s="71"/>
    </row>
    <row r="103" spans="1:20" x14ac:dyDescent="0.25">
      <c r="A103" s="71" t="s">
        <v>101</v>
      </c>
      <c r="B103" s="71"/>
      <c r="C103" s="71">
        <v>17.230599999999999</v>
      </c>
      <c r="D103" s="71">
        <v>17.230599999999999</v>
      </c>
      <c r="E103" s="71"/>
      <c r="F103" s="71">
        <v>2.8826999999999998</v>
      </c>
      <c r="G103" s="71"/>
      <c r="H103" s="71"/>
      <c r="I103" s="71">
        <v>2.2917000000000001</v>
      </c>
      <c r="J103" s="71"/>
      <c r="K103" s="71"/>
      <c r="L103" s="71">
        <v>0.36009999999999998</v>
      </c>
      <c r="M103" s="71"/>
      <c r="N103" s="71">
        <v>0</v>
      </c>
      <c r="O103" s="71">
        <v>0</v>
      </c>
      <c r="P103" s="73"/>
      <c r="Q103" s="71"/>
      <c r="R103" s="71"/>
      <c r="S103" s="71"/>
      <c r="T103" s="71"/>
    </row>
    <row r="104" spans="1:20" x14ac:dyDescent="0.25">
      <c r="A104" s="71" t="s">
        <v>102</v>
      </c>
      <c r="B104" s="73"/>
      <c r="C104" s="71">
        <v>80.320499999999996</v>
      </c>
      <c r="D104" s="73">
        <v>80.320499999999996</v>
      </c>
      <c r="E104" s="71"/>
      <c r="F104" s="71">
        <v>13.4376</v>
      </c>
      <c r="G104" s="71"/>
      <c r="H104" s="71"/>
      <c r="I104" s="71">
        <v>10.682600000000001</v>
      </c>
      <c r="J104" s="71"/>
      <c r="K104" s="71"/>
      <c r="L104" s="71">
        <v>1.6787000000000001</v>
      </c>
      <c r="M104" s="71"/>
      <c r="N104" s="71">
        <v>0</v>
      </c>
      <c r="O104" s="71">
        <v>0</v>
      </c>
      <c r="P104" s="73"/>
      <c r="Q104" s="71"/>
      <c r="R104" s="71"/>
      <c r="S104" s="71"/>
      <c r="T104" s="71"/>
    </row>
    <row r="105" spans="1:20" x14ac:dyDescent="0.25">
      <c r="A105" s="71" t="s">
        <v>103</v>
      </c>
      <c r="B105" s="73"/>
      <c r="C105" s="71">
        <v>71.3887</v>
      </c>
      <c r="D105" s="73">
        <v>71.3887</v>
      </c>
      <c r="E105" s="71"/>
      <c r="F105" s="71">
        <v>11.943300000000001</v>
      </c>
      <c r="G105" s="71"/>
      <c r="H105" s="71"/>
      <c r="I105" s="71">
        <v>9.4946999999999999</v>
      </c>
      <c r="J105" s="71"/>
      <c r="K105" s="71"/>
      <c r="L105" s="71">
        <v>1.492</v>
      </c>
      <c r="M105" s="71"/>
      <c r="N105" s="71">
        <v>0</v>
      </c>
      <c r="O105" s="71">
        <v>0</v>
      </c>
      <c r="P105" s="73"/>
      <c r="Q105" s="71"/>
      <c r="R105" s="71"/>
      <c r="S105" s="71"/>
      <c r="T105" s="71"/>
    </row>
    <row r="106" spans="1:20" x14ac:dyDescent="0.25">
      <c r="A106" s="71" t="s">
        <v>104</v>
      </c>
      <c r="B106" s="73"/>
      <c r="C106" s="71">
        <v>118.18259999999999</v>
      </c>
      <c r="D106" s="73">
        <v>118.18259999999999</v>
      </c>
      <c r="E106" s="73"/>
      <c r="F106" s="71">
        <v>19.771899999999999</v>
      </c>
      <c r="G106" s="71"/>
      <c r="H106" s="71"/>
      <c r="I106" s="71">
        <v>15.718299999999999</v>
      </c>
      <c r="J106" s="71"/>
      <c r="K106" s="71"/>
      <c r="L106" s="71">
        <v>2.4700000000000002</v>
      </c>
      <c r="M106" s="71"/>
      <c r="N106" s="71">
        <v>0</v>
      </c>
      <c r="O106" s="71">
        <v>0</v>
      </c>
      <c r="P106" s="73"/>
      <c r="Q106" s="71"/>
      <c r="R106" s="71"/>
      <c r="S106" s="71"/>
      <c r="T106" s="71"/>
    </row>
    <row r="107" spans="1:20" x14ac:dyDescent="0.25">
      <c r="A107" s="71" t="s">
        <v>105</v>
      </c>
      <c r="B107" s="73"/>
      <c r="C107" s="71">
        <v>438.09800000000001</v>
      </c>
      <c r="D107" s="73">
        <v>438.09800000000001</v>
      </c>
      <c r="E107" s="73"/>
      <c r="F107" s="73">
        <v>73.293800000000005</v>
      </c>
      <c r="G107" s="71"/>
      <c r="H107" s="68"/>
      <c r="I107" s="73">
        <v>58.267000000000003</v>
      </c>
      <c r="J107" s="71"/>
      <c r="K107" s="71"/>
      <c r="L107" s="71">
        <v>9.1562000000000001</v>
      </c>
      <c r="M107" s="71"/>
      <c r="N107" s="71">
        <v>0</v>
      </c>
      <c r="O107" s="71">
        <v>0</v>
      </c>
      <c r="P107" s="73"/>
      <c r="Q107" s="71"/>
      <c r="R107" s="71"/>
      <c r="S107" s="71"/>
      <c r="T107" s="71"/>
    </row>
    <row r="108" spans="1:20" x14ac:dyDescent="0.25">
      <c r="A108" s="71" t="s">
        <v>508</v>
      </c>
      <c r="B108" s="71"/>
      <c r="C108" s="71"/>
      <c r="D108" s="71"/>
      <c r="E108" s="71"/>
      <c r="F108" s="71"/>
      <c r="G108" s="71"/>
      <c r="H108" s="71"/>
      <c r="I108" s="71">
        <v>0</v>
      </c>
      <c r="J108" s="71"/>
      <c r="K108" s="71"/>
      <c r="L108" s="71">
        <v>0</v>
      </c>
      <c r="M108" s="71"/>
      <c r="N108" s="71">
        <v>0</v>
      </c>
      <c r="O108" s="71">
        <v>0</v>
      </c>
      <c r="P108" s="71"/>
      <c r="Q108" s="71"/>
      <c r="R108" s="71"/>
      <c r="S108" s="71"/>
      <c r="T108" s="71"/>
    </row>
    <row r="109" spans="1:20" x14ac:dyDescent="0.25">
      <c r="A109" s="71" t="s">
        <v>106</v>
      </c>
      <c r="B109" s="73"/>
      <c r="C109" s="71">
        <v>768.07730000000004</v>
      </c>
      <c r="D109" s="73">
        <v>768.07730000000004</v>
      </c>
      <c r="E109" s="73"/>
      <c r="F109" s="73">
        <v>128.49930000000001</v>
      </c>
      <c r="G109" s="73"/>
      <c r="H109" s="68"/>
      <c r="I109" s="73">
        <v>102.15430000000001</v>
      </c>
      <c r="J109" s="71"/>
      <c r="K109" s="68"/>
      <c r="L109" s="71">
        <v>16.052800000000001</v>
      </c>
      <c r="M109" s="71"/>
      <c r="N109" s="71">
        <v>0</v>
      </c>
      <c r="O109" s="71">
        <v>0</v>
      </c>
      <c r="P109" s="73"/>
      <c r="Q109" s="71"/>
      <c r="R109" s="71"/>
      <c r="S109" s="71"/>
      <c r="T109" s="71"/>
    </row>
    <row r="110" spans="1:20" x14ac:dyDescent="0.25">
      <c r="A110" s="71" t="s">
        <v>107</v>
      </c>
      <c r="B110" s="73"/>
      <c r="C110" s="71">
        <v>59.482799999999997</v>
      </c>
      <c r="D110" s="73">
        <v>59.482799999999997</v>
      </c>
      <c r="E110" s="71"/>
      <c r="F110" s="71">
        <v>9.9514999999999993</v>
      </c>
      <c r="G110" s="71"/>
      <c r="H110" s="71"/>
      <c r="I110" s="71">
        <v>7.9112</v>
      </c>
      <c r="J110" s="71"/>
      <c r="K110" s="71"/>
      <c r="L110" s="71">
        <v>1.2432000000000001</v>
      </c>
      <c r="M110" s="71"/>
      <c r="N110" s="71">
        <v>0</v>
      </c>
      <c r="O110" s="71">
        <v>0</v>
      </c>
      <c r="P110" s="73"/>
      <c r="Q110" s="71"/>
      <c r="R110" s="71"/>
      <c r="S110" s="71"/>
      <c r="T110" s="71"/>
    </row>
    <row r="111" spans="1:20" x14ac:dyDescent="0.25">
      <c r="A111" s="71" t="s">
        <v>108</v>
      </c>
      <c r="B111" s="71"/>
      <c r="C111" s="71">
        <v>27.683800000000002</v>
      </c>
      <c r="D111" s="71">
        <v>27.683800000000002</v>
      </c>
      <c r="E111" s="71"/>
      <c r="F111" s="71">
        <v>4.6315</v>
      </c>
      <c r="G111" s="71"/>
      <c r="H111" s="71"/>
      <c r="I111" s="71">
        <v>3.6819000000000002</v>
      </c>
      <c r="J111" s="71"/>
      <c r="K111" s="71"/>
      <c r="L111" s="71">
        <v>0.5786</v>
      </c>
      <c r="M111" s="71"/>
      <c r="N111" s="71">
        <v>0</v>
      </c>
      <c r="O111" s="71">
        <v>0</v>
      </c>
      <c r="P111" s="71"/>
      <c r="Q111" s="71"/>
      <c r="R111" s="71"/>
      <c r="S111" s="71"/>
      <c r="T111" s="71"/>
    </row>
    <row r="112" spans="1:20" x14ac:dyDescent="0.25">
      <c r="A112" s="71" t="s">
        <v>109</v>
      </c>
      <c r="B112" s="71"/>
      <c r="C112" s="71">
        <v>20.025600000000001</v>
      </c>
      <c r="D112" s="71">
        <v>20.025600000000001</v>
      </c>
      <c r="E112" s="71"/>
      <c r="F112" s="71">
        <v>3.3502999999999998</v>
      </c>
      <c r="G112" s="71"/>
      <c r="H112" s="71"/>
      <c r="I112" s="71">
        <v>2.6634000000000002</v>
      </c>
      <c r="J112" s="71"/>
      <c r="K112" s="71"/>
      <c r="L112" s="71">
        <v>0.41849999999999998</v>
      </c>
      <c r="M112" s="71"/>
      <c r="N112" s="71">
        <v>0</v>
      </c>
      <c r="O112" s="71">
        <v>0</v>
      </c>
      <c r="P112" s="71"/>
      <c r="Q112" s="71"/>
      <c r="R112" s="71"/>
      <c r="S112" s="71"/>
      <c r="T112" s="71"/>
    </row>
    <row r="113" spans="1:20" x14ac:dyDescent="0.25">
      <c r="A113" s="71" t="s">
        <v>110</v>
      </c>
      <c r="B113" s="71"/>
      <c r="C113" s="71">
        <v>11.559900000000001</v>
      </c>
      <c r="D113" s="71">
        <v>11.559900000000001</v>
      </c>
      <c r="E113" s="71"/>
      <c r="F113" s="71">
        <v>1.9339999999999999</v>
      </c>
      <c r="G113" s="71"/>
      <c r="H113" s="71"/>
      <c r="I113" s="71">
        <v>1.5375000000000001</v>
      </c>
      <c r="J113" s="71"/>
      <c r="K113" s="71"/>
      <c r="L113" s="71">
        <v>0.24160000000000001</v>
      </c>
      <c r="M113" s="71"/>
      <c r="N113" s="71">
        <v>0</v>
      </c>
      <c r="O113" s="71">
        <v>0</v>
      </c>
      <c r="P113" s="71"/>
      <c r="Q113" s="71"/>
      <c r="R113" s="71"/>
      <c r="S113" s="71"/>
      <c r="T113" s="71"/>
    </row>
    <row r="114" spans="1:20" x14ac:dyDescent="0.25">
      <c r="A114" s="71" t="s">
        <v>111</v>
      </c>
      <c r="B114" s="73"/>
      <c r="C114" s="71">
        <v>32.889099999999999</v>
      </c>
      <c r="D114" s="73">
        <v>32.889099999999999</v>
      </c>
      <c r="E114" s="71"/>
      <c r="F114" s="71">
        <v>5.5023</v>
      </c>
      <c r="G114" s="71"/>
      <c r="H114" s="71"/>
      <c r="I114" s="71">
        <v>4.3742999999999999</v>
      </c>
      <c r="J114" s="71"/>
      <c r="K114" s="71"/>
      <c r="L114" s="71">
        <v>0.68740000000000001</v>
      </c>
      <c r="M114" s="71"/>
      <c r="N114" s="71">
        <v>0</v>
      </c>
      <c r="O114" s="71">
        <v>0</v>
      </c>
      <c r="P114" s="73"/>
      <c r="Q114" s="71"/>
      <c r="R114" s="71"/>
      <c r="S114" s="71"/>
      <c r="T114" s="71"/>
    </row>
    <row r="115" spans="1:20" x14ac:dyDescent="0.25">
      <c r="A115" s="71" t="s">
        <v>112</v>
      </c>
      <c r="B115" s="71"/>
      <c r="C115" s="71">
        <v>18.819600000000001</v>
      </c>
      <c r="D115" s="71">
        <v>18.819600000000001</v>
      </c>
      <c r="E115" s="71"/>
      <c r="F115" s="71">
        <v>3.1484999999999999</v>
      </c>
      <c r="G115" s="71"/>
      <c r="H115" s="71"/>
      <c r="I115" s="71">
        <v>2.5030000000000001</v>
      </c>
      <c r="J115" s="71"/>
      <c r="K115" s="71"/>
      <c r="L115" s="71">
        <v>0.39329999999999998</v>
      </c>
      <c r="M115" s="71"/>
      <c r="N115" s="71">
        <v>0</v>
      </c>
      <c r="O115" s="71">
        <v>0</v>
      </c>
      <c r="P115" s="71"/>
      <c r="Q115" s="71"/>
      <c r="R115" s="71"/>
      <c r="S115" s="71"/>
      <c r="T115" s="71"/>
    </row>
    <row r="116" spans="1:20" x14ac:dyDescent="0.25">
      <c r="A116" s="71" t="s">
        <v>113</v>
      </c>
      <c r="B116" s="73"/>
      <c r="C116" s="71">
        <v>235.565</v>
      </c>
      <c r="D116" s="73">
        <v>235.565</v>
      </c>
      <c r="E116" s="73">
        <v>0</v>
      </c>
      <c r="F116" s="73">
        <v>39.409999999999997</v>
      </c>
      <c r="G116" s="71"/>
      <c r="H116" s="68"/>
      <c r="I116" s="73">
        <v>31.330100000000002</v>
      </c>
      <c r="J116" s="71"/>
      <c r="K116" s="71"/>
      <c r="L116" s="71">
        <v>4.9233000000000002</v>
      </c>
      <c r="M116" s="71"/>
      <c r="N116" s="71">
        <v>0</v>
      </c>
      <c r="O116" s="71">
        <v>0</v>
      </c>
      <c r="P116" s="73"/>
      <c r="Q116" s="71"/>
      <c r="R116" s="71"/>
      <c r="S116" s="71"/>
      <c r="T116" s="71"/>
    </row>
    <row r="117" spans="1:20" x14ac:dyDescent="0.25">
      <c r="A117" s="71" t="s">
        <v>509</v>
      </c>
      <c r="B117" s="71"/>
      <c r="C117" s="71"/>
      <c r="D117" s="71"/>
      <c r="E117" s="71"/>
      <c r="F117" s="71"/>
      <c r="G117" s="71"/>
      <c r="H117" s="71"/>
      <c r="I117" s="71">
        <v>0</v>
      </c>
      <c r="J117" s="71"/>
      <c r="K117" s="71"/>
      <c r="L117" s="71">
        <v>0</v>
      </c>
      <c r="M117" s="71"/>
      <c r="N117" s="71">
        <v>0</v>
      </c>
      <c r="O117" s="71">
        <v>0</v>
      </c>
      <c r="P117" s="71"/>
      <c r="Q117" s="71"/>
      <c r="R117" s="71"/>
      <c r="S117" s="71"/>
      <c r="T117" s="71"/>
    </row>
    <row r="118" spans="1:20" x14ac:dyDescent="0.25">
      <c r="A118" s="71" t="s">
        <v>114</v>
      </c>
      <c r="B118" s="71"/>
      <c r="C118" s="71"/>
      <c r="D118" s="71">
        <v>0</v>
      </c>
      <c r="E118" s="71">
        <v>0</v>
      </c>
      <c r="F118" s="71"/>
      <c r="G118" s="71"/>
      <c r="H118" s="71"/>
      <c r="I118" s="71">
        <v>0</v>
      </c>
      <c r="J118" s="71"/>
      <c r="K118" s="71"/>
      <c r="L118" s="71">
        <v>0</v>
      </c>
      <c r="M118" s="71"/>
      <c r="N118" s="71">
        <v>0</v>
      </c>
      <c r="O118" s="71">
        <v>0</v>
      </c>
      <c r="P118" s="71"/>
      <c r="Q118" s="71"/>
      <c r="R118" s="71"/>
      <c r="S118" s="71"/>
      <c r="T118" s="71"/>
    </row>
    <row r="119" spans="1:20" x14ac:dyDescent="0.25">
      <c r="A119" s="71" t="s">
        <v>115</v>
      </c>
      <c r="B119" s="71"/>
      <c r="C119" s="71"/>
      <c r="D119" s="71">
        <v>0</v>
      </c>
      <c r="E119" s="71"/>
      <c r="F119" s="71"/>
      <c r="G119" s="71"/>
      <c r="H119" s="71"/>
      <c r="I119" s="71">
        <v>0</v>
      </c>
      <c r="J119" s="71"/>
      <c r="K119" s="71"/>
      <c r="L119" s="71">
        <v>0</v>
      </c>
      <c r="M119" s="71"/>
      <c r="N119" s="71">
        <v>0</v>
      </c>
      <c r="O119" s="71">
        <v>0</v>
      </c>
      <c r="P119" s="71"/>
      <c r="Q119" s="71"/>
      <c r="R119" s="71"/>
      <c r="S119" s="71"/>
      <c r="T119" s="71"/>
    </row>
    <row r="120" spans="1:20" x14ac:dyDescent="0.25">
      <c r="A120" s="71" t="s">
        <v>116</v>
      </c>
      <c r="B120" s="71"/>
      <c r="C120" s="71"/>
      <c r="D120" s="71">
        <v>0</v>
      </c>
      <c r="E120" s="71"/>
      <c r="F120" s="71"/>
      <c r="G120" s="71"/>
      <c r="H120" s="71"/>
      <c r="I120" s="71">
        <v>0</v>
      </c>
      <c r="J120" s="71"/>
      <c r="K120" s="71"/>
      <c r="L120" s="71">
        <v>0</v>
      </c>
      <c r="M120" s="71"/>
      <c r="N120" s="71">
        <v>0</v>
      </c>
      <c r="O120" s="71">
        <v>0</v>
      </c>
      <c r="P120" s="71"/>
      <c r="Q120" s="71"/>
      <c r="R120" s="71"/>
      <c r="S120" s="71"/>
      <c r="T120" s="71"/>
    </row>
    <row r="121" spans="1:20" x14ac:dyDescent="0.25">
      <c r="A121" s="71" t="s">
        <v>117</v>
      </c>
      <c r="B121" s="71"/>
      <c r="C121" s="71"/>
      <c r="D121" s="71">
        <v>0</v>
      </c>
      <c r="E121" s="71"/>
      <c r="F121" s="71"/>
      <c r="G121" s="71"/>
      <c r="H121" s="71"/>
      <c r="I121" s="71">
        <v>0</v>
      </c>
      <c r="J121" s="71"/>
      <c r="K121" s="71"/>
      <c r="L121" s="71">
        <v>0</v>
      </c>
      <c r="M121" s="71"/>
      <c r="N121" s="71">
        <v>0</v>
      </c>
      <c r="O121" s="71">
        <v>0</v>
      </c>
      <c r="P121" s="71"/>
      <c r="Q121" s="71"/>
      <c r="R121" s="71"/>
      <c r="S121" s="71"/>
      <c r="T121" s="71"/>
    </row>
    <row r="122" spans="1:20" x14ac:dyDescent="0.25">
      <c r="A122" s="71" t="s">
        <v>118</v>
      </c>
      <c r="B122" s="73"/>
      <c r="C122" s="71">
        <v>57.918399999999998</v>
      </c>
      <c r="D122" s="73">
        <v>57.918399999999998</v>
      </c>
      <c r="E122" s="71">
        <v>0</v>
      </c>
      <c r="F122" s="71">
        <v>9.6897000000000002</v>
      </c>
      <c r="G122" s="71"/>
      <c r="H122" s="71"/>
      <c r="I122" s="71">
        <v>7.7031000000000001</v>
      </c>
      <c r="J122" s="71"/>
      <c r="K122" s="71"/>
      <c r="L122" s="71">
        <v>1.2104999999999999</v>
      </c>
      <c r="M122" s="71"/>
      <c r="N122" s="71">
        <v>0</v>
      </c>
      <c r="O122" s="71">
        <v>0</v>
      </c>
      <c r="P122" s="73"/>
      <c r="Q122" s="71"/>
      <c r="R122" s="71"/>
      <c r="S122" s="71"/>
      <c r="T122" s="71"/>
    </row>
    <row r="123" spans="1:20" x14ac:dyDescent="0.25">
      <c r="A123" s="71" t="s">
        <v>119</v>
      </c>
      <c r="B123" s="71"/>
      <c r="C123" s="71">
        <v>18.707699999999999</v>
      </c>
      <c r="D123" s="71">
        <v>18.707699999999999</v>
      </c>
      <c r="E123" s="71">
        <v>0</v>
      </c>
      <c r="F123" s="71">
        <v>3.1297999999999999</v>
      </c>
      <c r="G123" s="71"/>
      <c r="H123" s="71"/>
      <c r="I123" s="71">
        <v>2.4881000000000002</v>
      </c>
      <c r="J123" s="71"/>
      <c r="K123" s="71"/>
      <c r="L123" s="71">
        <v>0.39100000000000001</v>
      </c>
      <c r="M123" s="71"/>
      <c r="N123" s="71">
        <v>0</v>
      </c>
      <c r="O123" s="71">
        <v>0</v>
      </c>
      <c r="P123" s="71"/>
      <c r="Q123" s="71"/>
      <c r="R123" s="71"/>
      <c r="S123" s="71"/>
      <c r="T123" s="71"/>
    </row>
    <row r="124" spans="1:20" x14ac:dyDescent="0.25">
      <c r="A124" s="71" t="s">
        <v>120</v>
      </c>
      <c r="B124" s="73"/>
      <c r="C124" s="71">
        <v>29.5975</v>
      </c>
      <c r="D124" s="73">
        <v>29.5975</v>
      </c>
      <c r="E124" s="71"/>
      <c r="F124" s="71">
        <v>4.9516999999999998</v>
      </c>
      <c r="G124" s="71"/>
      <c r="H124" s="71"/>
      <c r="I124" s="71">
        <v>3.9365000000000001</v>
      </c>
      <c r="J124" s="71"/>
      <c r="K124" s="71"/>
      <c r="L124" s="71">
        <v>0.61860000000000004</v>
      </c>
      <c r="M124" s="71"/>
      <c r="N124" s="71">
        <v>0</v>
      </c>
      <c r="O124" s="71">
        <v>0</v>
      </c>
      <c r="P124" s="73"/>
      <c r="Q124" s="71"/>
      <c r="R124" s="71"/>
      <c r="S124" s="71"/>
      <c r="T124" s="71"/>
    </row>
    <row r="125" spans="1:20" x14ac:dyDescent="0.25">
      <c r="A125" s="71" t="s">
        <v>121</v>
      </c>
      <c r="B125" s="71"/>
      <c r="C125" s="71">
        <v>26.651299999999999</v>
      </c>
      <c r="D125" s="71">
        <v>26.651299999999999</v>
      </c>
      <c r="E125" s="71"/>
      <c r="F125" s="71">
        <v>4.4588000000000001</v>
      </c>
      <c r="G125" s="71"/>
      <c r="H125" s="71"/>
      <c r="I125" s="71">
        <v>3.5446</v>
      </c>
      <c r="J125" s="71"/>
      <c r="K125" s="71"/>
      <c r="L125" s="71">
        <v>0.55700000000000005</v>
      </c>
      <c r="M125" s="71"/>
      <c r="N125" s="71">
        <v>0</v>
      </c>
      <c r="O125" s="71">
        <v>0</v>
      </c>
      <c r="P125" s="71"/>
      <c r="Q125" s="71"/>
      <c r="R125" s="71"/>
      <c r="S125" s="71"/>
      <c r="T125" s="71"/>
    </row>
    <row r="126" spans="1:20" x14ac:dyDescent="0.25">
      <c r="A126" s="71" t="s">
        <v>122</v>
      </c>
      <c r="B126" s="71"/>
      <c r="C126" s="71"/>
      <c r="D126" s="71">
        <v>0</v>
      </c>
      <c r="E126" s="71"/>
      <c r="F126" s="71"/>
      <c r="G126" s="71"/>
      <c r="H126" s="71"/>
      <c r="I126" s="71">
        <v>0</v>
      </c>
      <c r="J126" s="71"/>
      <c r="K126" s="71"/>
      <c r="L126" s="71">
        <v>0</v>
      </c>
      <c r="M126" s="71"/>
      <c r="N126" s="71">
        <v>0</v>
      </c>
      <c r="O126" s="71">
        <v>0</v>
      </c>
      <c r="P126" s="71"/>
      <c r="Q126" s="71"/>
      <c r="R126" s="71"/>
      <c r="S126" s="71"/>
      <c r="T126" s="71"/>
    </row>
    <row r="127" spans="1:20" x14ac:dyDescent="0.25">
      <c r="A127" s="71" t="s">
        <v>123</v>
      </c>
      <c r="B127" s="71"/>
      <c r="C127" s="71"/>
      <c r="D127" s="71">
        <v>0</v>
      </c>
      <c r="E127" s="71"/>
      <c r="F127" s="71"/>
      <c r="G127" s="71"/>
      <c r="H127" s="71"/>
      <c r="I127" s="71">
        <v>0</v>
      </c>
      <c r="J127" s="71"/>
      <c r="K127" s="71"/>
      <c r="L127" s="71">
        <v>0</v>
      </c>
      <c r="M127" s="71"/>
      <c r="N127" s="71">
        <v>0</v>
      </c>
      <c r="O127" s="71">
        <v>0</v>
      </c>
      <c r="P127" s="71"/>
      <c r="Q127" s="71"/>
      <c r="R127" s="71"/>
      <c r="S127" s="71"/>
      <c r="T127" s="71"/>
    </row>
    <row r="128" spans="1:20" x14ac:dyDescent="0.25">
      <c r="A128" s="71" t="s">
        <v>124</v>
      </c>
      <c r="B128" s="71"/>
      <c r="C128" s="71"/>
      <c r="D128" s="71">
        <v>0</v>
      </c>
      <c r="E128" s="71"/>
      <c r="F128" s="71"/>
      <c r="G128" s="71"/>
      <c r="H128" s="71"/>
      <c r="I128" s="71">
        <v>0</v>
      </c>
      <c r="J128" s="71"/>
      <c r="K128" s="71"/>
      <c r="L128" s="71">
        <v>0</v>
      </c>
      <c r="M128" s="71"/>
      <c r="N128" s="71">
        <v>0</v>
      </c>
      <c r="O128" s="71">
        <v>0</v>
      </c>
      <c r="P128" s="71"/>
      <c r="Q128" s="71"/>
      <c r="R128" s="71"/>
      <c r="S128" s="71"/>
      <c r="T128" s="71"/>
    </row>
    <row r="129" spans="1:20" x14ac:dyDescent="0.25">
      <c r="A129" s="71" t="s">
        <v>125</v>
      </c>
      <c r="B129" s="71"/>
      <c r="C129" s="71">
        <v>6.8375000000000004</v>
      </c>
      <c r="D129" s="71">
        <v>6.8375000000000004</v>
      </c>
      <c r="E129" s="71"/>
      <c r="F129" s="71">
        <v>1.1438999999999999</v>
      </c>
      <c r="G129" s="71"/>
      <c r="H129" s="71"/>
      <c r="I129" s="71">
        <v>0.90939999999999999</v>
      </c>
      <c r="J129" s="71"/>
      <c r="K129" s="71"/>
      <c r="L129" s="71">
        <v>0.1429</v>
      </c>
      <c r="M129" s="71"/>
      <c r="N129" s="71">
        <v>0</v>
      </c>
      <c r="O129" s="71">
        <v>0</v>
      </c>
      <c r="P129" s="71"/>
      <c r="Q129" s="71"/>
      <c r="R129" s="71"/>
      <c r="S129" s="71"/>
      <c r="T129" s="71"/>
    </row>
    <row r="130" spans="1:20" x14ac:dyDescent="0.25">
      <c r="A130" s="71" t="s">
        <v>126</v>
      </c>
      <c r="B130" s="73"/>
      <c r="C130" s="71">
        <v>42.932699999999997</v>
      </c>
      <c r="D130" s="73">
        <v>42.932699999999997</v>
      </c>
      <c r="E130" s="71"/>
      <c r="F130" s="71">
        <v>7.1825999999999999</v>
      </c>
      <c r="G130" s="71"/>
      <c r="H130" s="71"/>
      <c r="I130" s="71">
        <v>5.71</v>
      </c>
      <c r="J130" s="71"/>
      <c r="K130" s="71"/>
      <c r="L130" s="71">
        <v>0.89729999999999999</v>
      </c>
      <c r="M130" s="71"/>
      <c r="N130" s="71">
        <v>0</v>
      </c>
      <c r="O130" s="71">
        <v>0</v>
      </c>
      <c r="P130" s="73"/>
      <c r="Q130" s="71"/>
      <c r="R130" s="71"/>
      <c r="S130" s="71"/>
      <c r="T130" s="71"/>
    </row>
    <row r="131" spans="1:20" x14ac:dyDescent="0.25">
      <c r="A131" s="71" t="s">
        <v>127</v>
      </c>
      <c r="B131" s="71"/>
      <c r="C131" s="71"/>
      <c r="D131" s="71">
        <v>0</v>
      </c>
      <c r="E131" s="71"/>
      <c r="F131" s="71"/>
      <c r="G131" s="71"/>
      <c r="H131" s="71"/>
      <c r="I131" s="71">
        <v>0</v>
      </c>
      <c r="J131" s="71"/>
      <c r="K131" s="71"/>
      <c r="L131" s="71">
        <v>0</v>
      </c>
      <c r="M131" s="71"/>
      <c r="N131" s="71">
        <v>0</v>
      </c>
      <c r="O131" s="71">
        <v>0</v>
      </c>
      <c r="P131" s="71"/>
      <c r="Q131" s="71"/>
      <c r="R131" s="71"/>
      <c r="S131" s="71"/>
      <c r="T131" s="71"/>
    </row>
    <row r="132" spans="1:20" x14ac:dyDescent="0.25">
      <c r="A132" s="71" t="s">
        <v>128</v>
      </c>
      <c r="B132" s="71"/>
      <c r="C132" s="71">
        <v>5.3987999999999996</v>
      </c>
      <c r="D132" s="71">
        <v>5.3987999999999996</v>
      </c>
      <c r="E132" s="71"/>
      <c r="F132" s="71">
        <v>0.9032</v>
      </c>
      <c r="G132" s="71"/>
      <c r="H132" s="71"/>
      <c r="I132" s="71">
        <v>0.71799999999999997</v>
      </c>
      <c r="J132" s="71"/>
      <c r="K132" s="71"/>
      <c r="L132" s="71">
        <v>0.1128</v>
      </c>
      <c r="M132" s="71"/>
      <c r="N132" s="71">
        <v>0</v>
      </c>
      <c r="O132" s="71">
        <v>0</v>
      </c>
      <c r="P132" s="71"/>
      <c r="Q132" s="71"/>
      <c r="R132" s="71"/>
      <c r="S132" s="71"/>
      <c r="T132" s="71"/>
    </row>
    <row r="133" spans="1:20" x14ac:dyDescent="0.25">
      <c r="A133" s="71" t="s">
        <v>129</v>
      </c>
      <c r="B133" s="71"/>
      <c r="C133" s="71"/>
      <c r="D133" s="71">
        <v>0</v>
      </c>
      <c r="E133" s="71">
        <v>0</v>
      </c>
      <c r="F133" s="71"/>
      <c r="G133" s="71"/>
      <c r="H133" s="71"/>
      <c r="I133" s="71">
        <v>0</v>
      </c>
      <c r="J133" s="71"/>
      <c r="K133" s="71"/>
      <c r="L133" s="71">
        <v>0</v>
      </c>
      <c r="M133" s="71"/>
      <c r="N133" s="71">
        <v>0</v>
      </c>
      <c r="O133" s="71">
        <v>0</v>
      </c>
      <c r="P133" s="71"/>
      <c r="Q133" s="71"/>
      <c r="R133" s="71"/>
      <c r="S133" s="71"/>
      <c r="T133" s="71"/>
    </row>
    <row r="134" spans="1:20" x14ac:dyDescent="0.25">
      <c r="A134" s="71" t="s">
        <v>130</v>
      </c>
      <c r="B134" s="71"/>
      <c r="C134" s="71">
        <v>18.355499999999999</v>
      </c>
      <c r="D134" s="71">
        <v>18.355499999999999</v>
      </c>
      <c r="E134" s="71"/>
      <c r="F134" s="71">
        <v>3.0709</v>
      </c>
      <c r="G134" s="71"/>
      <c r="H134" s="71"/>
      <c r="I134" s="71">
        <v>2.4413</v>
      </c>
      <c r="J134" s="71"/>
      <c r="K134" s="71"/>
      <c r="L134" s="71">
        <v>0.3836</v>
      </c>
      <c r="M134" s="71"/>
      <c r="N134" s="71">
        <v>0</v>
      </c>
      <c r="O134" s="71">
        <v>0</v>
      </c>
      <c r="P134" s="71"/>
      <c r="Q134" s="71"/>
      <c r="R134" s="71"/>
      <c r="S134" s="71"/>
      <c r="T134" s="71"/>
    </row>
    <row r="135" spans="1:20" x14ac:dyDescent="0.25">
      <c r="A135" s="71" t="s">
        <v>131</v>
      </c>
      <c r="B135" s="71"/>
      <c r="C135" s="71"/>
      <c r="D135" s="71">
        <v>0</v>
      </c>
      <c r="E135" s="71"/>
      <c r="F135" s="71"/>
      <c r="G135" s="71"/>
      <c r="H135" s="71"/>
      <c r="I135" s="71">
        <v>0</v>
      </c>
      <c r="J135" s="71"/>
      <c r="K135" s="71"/>
      <c r="L135" s="71">
        <v>0</v>
      </c>
      <c r="M135" s="71"/>
      <c r="N135" s="71">
        <v>0</v>
      </c>
      <c r="O135" s="71">
        <v>0</v>
      </c>
      <c r="P135" s="71"/>
      <c r="Q135" s="71"/>
      <c r="R135" s="71"/>
      <c r="S135" s="71"/>
      <c r="T135" s="71"/>
    </row>
    <row r="136" spans="1:20" x14ac:dyDescent="0.25">
      <c r="A136" s="71" t="s">
        <v>132</v>
      </c>
      <c r="B136" s="71"/>
      <c r="C136" s="71"/>
      <c r="D136" s="71">
        <v>0</v>
      </c>
      <c r="E136" s="71"/>
      <c r="F136" s="71"/>
      <c r="G136" s="71"/>
      <c r="H136" s="71"/>
      <c r="I136" s="71">
        <v>0</v>
      </c>
      <c r="J136" s="71"/>
      <c r="K136" s="71"/>
      <c r="L136" s="71">
        <v>0</v>
      </c>
      <c r="M136" s="71"/>
      <c r="N136" s="71">
        <v>0</v>
      </c>
      <c r="O136" s="71">
        <v>0</v>
      </c>
      <c r="P136" s="71"/>
      <c r="Q136" s="71"/>
      <c r="R136" s="71"/>
      <c r="S136" s="71"/>
      <c r="T136" s="71"/>
    </row>
    <row r="137" spans="1:20" x14ac:dyDescent="0.25">
      <c r="A137" s="71" t="s">
        <v>133</v>
      </c>
      <c r="B137" s="71"/>
      <c r="C137" s="71">
        <v>4.3723000000000001</v>
      </c>
      <c r="D137" s="71">
        <v>4.3723000000000001</v>
      </c>
      <c r="E137" s="71"/>
      <c r="F137" s="71">
        <v>0.73150000000000004</v>
      </c>
      <c r="G137" s="71"/>
      <c r="H137" s="71"/>
      <c r="I137" s="71">
        <v>0.58150000000000002</v>
      </c>
      <c r="J137" s="71"/>
      <c r="K137" s="71"/>
      <c r="L137" s="71">
        <v>9.1399999999999995E-2</v>
      </c>
      <c r="M137" s="71"/>
      <c r="N137" s="71">
        <v>0</v>
      </c>
      <c r="O137" s="71">
        <v>0</v>
      </c>
      <c r="P137" s="71"/>
      <c r="Q137" s="71"/>
      <c r="R137" s="71"/>
      <c r="S137" s="71"/>
      <c r="T137" s="71"/>
    </row>
    <row r="138" spans="1:20" x14ac:dyDescent="0.25">
      <c r="A138" s="71" t="s">
        <v>134</v>
      </c>
      <c r="B138" s="71"/>
      <c r="C138" s="71"/>
      <c r="D138" s="71">
        <v>0</v>
      </c>
      <c r="E138" s="71"/>
      <c r="F138" s="71"/>
      <c r="G138" s="71"/>
      <c r="H138" s="71"/>
      <c r="I138" s="71">
        <v>0</v>
      </c>
      <c r="J138" s="71"/>
      <c r="K138" s="71"/>
      <c r="L138" s="71">
        <v>0</v>
      </c>
      <c r="M138" s="71"/>
      <c r="N138" s="71">
        <v>0</v>
      </c>
      <c r="O138" s="71">
        <v>0</v>
      </c>
      <c r="P138" s="71"/>
      <c r="Q138" s="71"/>
      <c r="R138" s="71"/>
      <c r="S138" s="71"/>
      <c r="T138" s="71"/>
    </row>
    <row r="139" spans="1:20" x14ac:dyDescent="0.25">
      <c r="A139" s="71" t="s">
        <v>135</v>
      </c>
      <c r="B139" s="71"/>
      <c r="C139" s="71"/>
      <c r="D139" s="71">
        <v>0</v>
      </c>
      <c r="E139" s="71"/>
      <c r="F139" s="71"/>
      <c r="G139" s="71"/>
      <c r="H139" s="71"/>
      <c r="I139" s="71">
        <v>0</v>
      </c>
      <c r="J139" s="71"/>
      <c r="K139" s="71"/>
      <c r="L139" s="71">
        <v>0</v>
      </c>
      <c r="M139" s="71"/>
      <c r="N139" s="71">
        <v>0</v>
      </c>
      <c r="O139" s="71">
        <v>0</v>
      </c>
      <c r="P139" s="71"/>
      <c r="Q139" s="71"/>
      <c r="R139" s="71"/>
      <c r="S139" s="71"/>
      <c r="T139" s="71"/>
    </row>
    <row r="140" spans="1:20" x14ac:dyDescent="0.25">
      <c r="A140" s="71" t="s">
        <v>136</v>
      </c>
      <c r="B140" s="73"/>
      <c r="C140" s="71">
        <v>18.267199999999999</v>
      </c>
      <c r="D140" s="73">
        <v>18.267199999999999</v>
      </c>
      <c r="E140" s="71">
        <v>0</v>
      </c>
      <c r="F140" s="71">
        <v>3.0560999999999998</v>
      </c>
      <c r="G140" s="71"/>
      <c r="H140" s="71"/>
      <c r="I140" s="71">
        <v>2.4295</v>
      </c>
      <c r="J140" s="71"/>
      <c r="K140" s="71"/>
      <c r="L140" s="71">
        <v>0.38179999999999997</v>
      </c>
      <c r="M140" s="71"/>
      <c r="N140" s="71">
        <v>0</v>
      </c>
      <c r="O140" s="71">
        <v>0</v>
      </c>
      <c r="P140" s="73"/>
      <c r="Q140" s="71"/>
      <c r="R140" s="71"/>
      <c r="S140" s="71"/>
      <c r="T140" s="71"/>
    </row>
    <row r="141" spans="1:20" x14ac:dyDescent="0.25">
      <c r="A141" s="71" t="s">
        <v>510</v>
      </c>
      <c r="B141" s="71"/>
      <c r="C141" s="71"/>
      <c r="D141" s="71"/>
      <c r="E141" s="71"/>
      <c r="F141" s="71"/>
      <c r="G141" s="71"/>
      <c r="H141" s="71"/>
      <c r="I141" s="71">
        <v>0</v>
      </c>
      <c r="J141" s="71"/>
      <c r="K141" s="71"/>
      <c r="L141" s="71">
        <v>0</v>
      </c>
      <c r="M141" s="71"/>
      <c r="N141" s="71">
        <v>0</v>
      </c>
      <c r="O141" s="71">
        <v>0</v>
      </c>
      <c r="P141" s="71"/>
      <c r="Q141" s="71"/>
      <c r="R141" s="71"/>
      <c r="S141" s="71"/>
      <c r="T141" s="71"/>
    </row>
    <row r="142" spans="1:20" x14ac:dyDescent="0.25">
      <c r="A142" s="71" t="s">
        <v>511</v>
      </c>
      <c r="B142" s="71"/>
      <c r="C142" s="71"/>
      <c r="D142" s="71"/>
      <c r="E142" s="71"/>
      <c r="F142" s="71"/>
      <c r="G142" s="71"/>
      <c r="H142" s="71"/>
      <c r="I142" s="71">
        <v>0</v>
      </c>
      <c r="J142" s="71"/>
      <c r="K142" s="71"/>
      <c r="L142" s="71">
        <v>0</v>
      </c>
      <c r="M142" s="71"/>
      <c r="N142" s="71">
        <v>0</v>
      </c>
      <c r="O142" s="71">
        <v>0</v>
      </c>
      <c r="P142" s="71"/>
      <c r="Q142" s="71"/>
      <c r="R142" s="71"/>
      <c r="S142" s="71"/>
      <c r="T142" s="71"/>
    </row>
    <row r="143" spans="1:20" x14ac:dyDescent="0.25">
      <c r="A143" s="71" t="s">
        <v>512</v>
      </c>
      <c r="B143" s="71"/>
      <c r="C143" s="71"/>
      <c r="D143" s="71"/>
      <c r="E143" s="71"/>
      <c r="F143" s="71"/>
      <c r="G143" s="71"/>
      <c r="H143" s="71"/>
      <c r="I143" s="71">
        <v>0</v>
      </c>
      <c r="J143" s="71"/>
      <c r="K143" s="71"/>
      <c r="L143" s="71">
        <v>0</v>
      </c>
      <c r="M143" s="71"/>
      <c r="N143" s="71">
        <v>0</v>
      </c>
      <c r="O143" s="71">
        <v>0</v>
      </c>
      <c r="P143" s="71"/>
      <c r="Q143" s="71"/>
      <c r="R143" s="71"/>
      <c r="S143" s="71"/>
      <c r="T143" s="71"/>
    </row>
    <row r="144" spans="1:20" x14ac:dyDescent="0.25">
      <c r="A144" s="71" t="s">
        <v>513</v>
      </c>
      <c r="B144" s="71"/>
      <c r="C144" s="71"/>
      <c r="D144" s="71"/>
      <c r="E144" s="71"/>
      <c r="F144" s="71"/>
      <c r="G144" s="71"/>
      <c r="H144" s="71"/>
      <c r="I144" s="71">
        <v>0</v>
      </c>
      <c r="J144" s="71"/>
      <c r="K144" s="71"/>
      <c r="L144" s="71">
        <v>0</v>
      </c>
      <c r="M144" s="71"/>
      <c r="N144" s="71">
        <v>0</v>
      </c>
      <c r="O144" s="71">
        <v>0</v>
      </c>
      <c r="P144" s="71"/>
      <c r="Q144" s="71"/>
      <c r="R144" s="71"/>
      <c r="S144" s="71"/>
      <c r="T144" s="71"/>
    </row>
    <row r="145" spans="1:20" x14ac:dyDescent="0.25">
      <c r="A145" s="71" t="s">
        <v>514</v>
      </c>
      <c r="B145" s="71"/>
      <c r="C145" s="71">
        <v>4.9611999999999998</v>
      </c>
      <c r="D145" s="71"/>
      <c r="E145" s="71"/>
      <c r="F145" s="71">
        <v>0.83</v>
      </c>
      <c r="G145" s="71"/>
      <c r="H145" s="71"/>
      <c r="I145" s="71">
        <v>0</v>
      </c>
      <c r="J145" s="71"/>
      <c r="K145" s="71"/>
      <c r="L145" s="71">
        <v>0</v>
      </c>
      <c r="M145" s="71"/>
      <c r="N145" s="71">
        <v>0</v>
      </c>
      <c r="O145" s="71">
        <v>0</v>
      </c>
      <c r="P145" s="71"/>
      <c r="Q145" s="71"/>
      <c r="R145" s="71"/>
      <c r="S145" s="71"/>
      <c r="T145" s="71"/>
    </row>
    <row r="146" spans="1:20" x14ac:dyDescent="0.25">
      <c r="A146" s="71" t="s">
        <v>515</v>
      </c>
      <c r="B146" s="71"/>
      <c r="C146" s="71">
        <v>19.980799999999999</v>
      </c>
      <c r="D146" s="71"/>
      <c r="E146" s="71"/>
      <c r="F146" s="71">
        <v>3.3428</v>
      </c>
      <c r="G146" s="71"/>
      <c r="H146" s="71"/>
      <c r="I146" s="71">
        <v>0</v>
      </c>
      <c r="J146" s="71"/>
      <c r="K146" s="71"/>
      <c r="L146" s="71">
        <v>0</v>
      </c>
      <c r="M146" s="71"/>
      <c r="N146" s="71">
        <v>0</v>
      </c>
      <c r="O146" s="71">
        <v>0</v>
      </c>
      <c r="P146" s="71"/>
      <c r="Q146" s="71"/>
      <c r="R146" s="71"/>
      <c r="S146" s="71"/>
      <c r="T146" s="71"/>
    </row>
    <row r="147" spans="1:20" x14ac:dyDescent="0.25">
      <c r="A147" s="71" t="s">
        <v>137</v>
      </c>
      <c r="B147" s="73"/>
      <c r="C147" s="71">
        <v>41.253700000000002</v>
      </c>
      <c r="D147" s="73">
        <v>41.253700000000002</v>
      </c>
      <c r="E147" s="71"/>
      <c r="F147" s="71">
        <v>6.9016999999999999</v>
      </c>
      <c r="G147" s="71"/>
      <c r="H147" s="71"/>
      <c r="I147" s="71">
        <v>5.4866999999999999</v>
      </c>
      <c r="J147" s="71"/>
      <c r="K147" s="71"/>
      <c r="L147" s="71">
        <v>0.86219999999999997</v>
      </c>
      <c r="M147" s="71"/>
      <c r="N147" s="71">
        <v>0</v>
      </c>
      <c r="O147" s="71">
        <v>0</v>
      </c>
      <c r="P147" s="73"/>
      <c r="Q147" s="71"/>
      <c r="R147" s="71"/>
      <c r="S147" s="71"/>
      <c r="T147" s="71"/>
    </row>
    <row r="148" spans="1:20" x14ac:dyDescent="0.25">
      <c r="A148" s="71" t="s">
        <v>138</v>
      </c>
      <c r="B148" s="71"/>
      <c r="C148" s="71">
        <v>32.213200000000001</v>
      </c>
      <c r="D148" s="71">
        <v>32.213200000000001</v>
      </c>
      <c r="E148" s="71">
        <v>0</v>
      </c>
      <c r="F148" s="71">
        <v>5.3893000000000004</v>
      </c>
      <c r="G148" s="71"/>
      <c r="H148" s="71"/>
      <c r="I148" s="71">
        <v>4.2843999999999998</v>
      </c>
      <c r="J148" s="71"/>
      <c r="K148" s="71"/>
      <c r="L148" s="71">
        <v>0.67330000000000001</v>
      </c>
      <c r="M148" s="71"/>
      <c r="N148" s="71">
        <v>0</v>
      </c>
      <c r="O148" s="71">
        <v>0</v>
      </c>
      <c r="P148" s="71"/>
      <c r="Q148" s="71"/>
      <c r="R148" s="71"/>
      <c r="S148" s="71"/>
      <c r="T148" s="71"/>
    </row>
    <row r="149" spans="1:20" x14ac:dyDescent="0.25">
      <c r="A149" s="71" t="s">
        <v>139</v>
      </c>
      <c r="B149" s="71"/>
      <c r="C149" s="71">
        <v>23.853999999999999</v>
      </c>
      <c r="D149" s="71">
        <v>23.853999999999999</v>
      </c>
      <c r="E149" s="71">
        <v>0</v>
      </c>
      <c r="F149" s="71">
        <v>3.9908000000000001</v>
      </c>
      <c r="G149" s="71"/>
      <c r="H149" s="71"/>
      <c r="I149" s="71">
        <v>3.1726000000000001</v>
      </c>
      <c r="J149" s="71"/>
      <c r="K149" s="71"/>
      <c r="L149" s="71">
        <v>0.4985</v>
      </c>
      <c r="M149" s="71"/>
      <c r="N149" s="71">
        <v>0</v>
      </c>
      <c r="O149" s="71">
        <v>0</v>
      </c>
      <c r="P149" s="71"/>
      <c r="Q149" s="71"/>
      <c r="R149" s="71"/>
      <c r="S149" s="71"/>
      <c r="T149" s="71"/>
    </row>
    <row r="150" spans="1:20" x14ac:dyDescent="0.25">
      <c r="A150" s="71" t="s">
        <v>140</v>
      </c>
      <c r="B150" s="71"/>
      <c r="C150" s="71">
        <v>14.494400000000001</v>
      </c>
      <c r="D150" s="71">
        <v>14.494400000000001</v>
      </c>
      <c r="E150" s="71">
        <v>0</v>
      </c>
      <c r="F150" s="71">
        <v>2.4249000000000001</v>
      </c>
      <c r="G150" s="71"/>
      <c r="H150" s="71"/>
      <c r="I150" s="71">
        <v>1.9278</v>
      </c>
      <c r="J150" s="71"/>
      <c r="K150" s="71"/>
      <c r="L150" s="71">
        <v>0.3029</v>
      </c>
      <c r="M150" s="71"/>
      <c r="N150" s="71">
        <v>0</v>
      </c>
      <c r="O150" s="71">
        <v>0</v>
      </c>
      <c r="P150" s="71"/>
      <c r="Q150" s="71"/>
      <c r="R150" s="71"/>
      <c r="S150" s="71"/>
      <c r="T150" s="71"/>
    </row>
    <row r="151" spans="1:20" x14ac:dyDescent="0.25">
      <c r="A151" s="71" t="s">
        <v>141</v>
      </c>
      <c r="B151" s="71"/>
      <c r="C151" s="71">
        <v>6.8174999999999999</v>
      </c>
      <c r="D151" s="71">
        <v>6.8174999999999999</v>
      </c>
      <c r="E151" s="71">
        <v>0</v>
      </c>
      <c r="F151" s="71">
        <v>1.1406000000000001</v>
      </c>
      <c r="G151" s="71"/>
      <c r="H151" s="71"/>
      <c r="I151" s="71">
        <v>0.90669999999999995</v>
      </c>
      <c r="J151" s="71"/>
      <c r="K151" s="71"/>
      <c r="L151" s="71">
        <v>0.14249999999999999</v>
      </c>
      <c r="M151" s="71"/>
      <c r="N151" s="71">
        <v>0</v>
      </c>
      <c r="O151" s="71">
        <v>0</v>
      </c>
      <c r="P151" s="71"/>
      <c r="Q151" s="71"/>
      <c r="R151" s="71"/>
      <c r="S151" s="71"/>
      <c r="T151" s="71"/>
    </row>
    <row r="152" spans="1:20" x14ac:dyDescent="0.25">
      <c r="A152" s="71" t="s">
        <v>142</v>
      </c>
      <c r="B152" s="71"/>
      <c r="C152" s="71">
        <v>18.186299999999999</v>
      </c>
      <c r="D152" s="71">
        <v>18.186299999999999</v>
      </c>
      <c r="E152" s="71">
        <v>0</v>
      </c>
      <c r="F152" s="71">
        <v>3.0426000000000002</v>
      </c>
      <c r="G152" s="71"/>
      <c r="H152" s="71"/>
      <c r="I152" s="71">
        <v>2.4188000000000001</v>
      </c>
      <c r="J152" s="71"/>
      <c r="K152" s="71"/>
      <c r="L152" s="71">
        <v>0.38009999999999999</v>
      </c>
      <c r="M152" s="71"/>
      <c r="N152" s="71">
        <v>0</v>
      </c>
      <c r="O152" s="71">
        <v>0</v>
      </c>
      <c r="P152" s="71"/>
      <c r="Q152" s="71"/>
      <c r="R152" s="71"/>
      <c r="S152" s="71"/>
      <c r="T152" s="71"/>
    </row>
    <row r="153" spans="1:20" x14ac:dyDescent="0.25">
      <c r="A153" s="71" t="s">
        <v>143</v>
      </c>
      <c r="B153" s="71"/>
      <c r="C153" s="71"/>
      <c r="D153" s="71">
        <v>0</v>
      </c>
      <c r="E153" s="71">
        <v>0</v>
      </c>
      <c r="F153" s="71"/>
      <c r="G153" s="71"/>
      <c r="H153" s="71"/>
      <c r="I153" s="71">
        <v>0</v>
      </c>
      <c r="J153" s="71"/>
      <c r="K153" s="71"/>
      <c r="L153" s="71">
        <v>0</v>
      </c>
      <c r="M153" s="71"/>
      <c r="N153" s="71">
        <v>0</v>
      </c>
      <c r="O153" s="71">
        <v>0</v>
      </c>
      <c r="P153" s="71"/>
      <c r="Q153" s="71"/>
      <c r="R153" s="71"/>
      <c r="S153" s="71"/>
      <c r="T153" s="71"/>
    </row>
    <row r="154" spans="1:20" x14ac:dyDescent="0.25">
      <c r="A154" s="71" t="s">
        <v>144</v>
      </c>
      <c r="B154" s="73"/>
      <c r="C154" s="71">
        <v>38.674199999999999</v>
      </c>
      <c r="D154" s="73">
        <v>38.674199999999999</v>
      </c>
      <c r="E154" s="73">
        <v>0</v>
      </c>
      <c r="F154" s="71">
        <v>6.4702000000000002</v>
      </c>
      <c r="G154" s="71"/>
      <c r="H154" s="71"/>
      <c r="I154" s="71">
        <v>5.1436999999999999</v>
      </c>
      <c r="J154" s="71"/>
      <c r="K154" s="71"/>
      <c r="L154" s="71">
        <v>0.80830000000000002</v>
      </c>
      <c r="M154" s="71"/>
      <c r="N154" s="71">
        <v>0</v>
      </c>
      <c r="O154" s="71">
        <v>0</v>
      </c>
      <c r="P154" s="73"/>
      <c r="Q154" s="71"/>
      <c r="R154" s="71"/>
      <c r="S154" s="71"/>
      <c r="T154" s="71"/>
    </row>
    <row r="155" spans="1:20" x14ac:dyDescent="0.25">
      <c r="A155" s="71" t="s">
        <v>516</v>
      </c>
      <c r="B155" s="71"/>
      <c r="C155" s="71"/>
      <c r="D155" s="71"/>
      <c r="E155" s="71"/>
      <c r="F155" s="71"/>
      <c r="G155" s="71"/>
      <c r="H155" s="71"/>
      <c r="I155" s="71">
        <v>0</v>
      </c>
      <c r="J155" s="71"/>
      <c r="K155" s="71"/>
      <c r="L155" s="71">
        <v>0</v>
      </c>
      <c r="M155" s="71"/>
      <c r="N155" s="71">
        <v>0</v>
      </c>
      <c r="O155" s="71">
        <v>0</v>
      </c>
      <c r="P155" s="71"/>
      <c r="Q155" s="71"/>
      <c r="R155" s="71"/>
      <c r="S155" s="71"/>
      <c r="T155" s="71"/>
    </row>
    <row r="156" spans="1:20" x14ac:dyDescent="0.25">
      <c r="A156" s="71" t="s">
        <v>145</v>
      </c>
      <c r="B156" s="73"/>
      <c r="C156" s="71">
        <v>115.5119</v>
      </c>
      <c r="D156" s="73">
        <v>115.5119</v>
      </c>
      <c r="E156" s="73"/>
      <c r="F156" s="71">
        <v>19.325099999999999</v>
      </c>
      <c r="G156" s="71"/>
      <c r="H156" s="71"/>
      <c r="I156" s="71">
        <v>15.363099999999999</v>
      </c>
      <c r="J156" s="71"/>
      <c r="K156" s="71"/>
      <c r="L156" s="71">
        <v>2.4142000000000001</v>
      </c>
      <c r="M156" s="71"/>
      <c r="N156" s="71">
        <v>0</v>
      </c>
      <c r="O156" s="71">
        <v>0</v>
      </c>
      <c r="P156" s="73"/>
      <c r="Q156" s="71"/>
      <c r="R156" s="71"/>
      <c r="S156" s="71"/>
      <c r="T156" s="71"/>
    </row>
    <row r="157" spans="1:20" x14ac:dyDescent="0.25">
      <c r="A157" s="71" t="s">
        <v>146</v>
      </c>
      <c r="B157" s="73"/>
      <c r="C157" s="71">
        <v>143.0652</v>
      </c>
      <c r="D157" s="73">
        <v>143.0652</v>
      </c>
      <c r="E157" s="73"/>
      <c r="F157" s="71">
        <v>23.934799999999999</v>
      </c>
      <c r="G157" s="71"/>
      <c r="H157" s="71"/>
      <c r="I157" s="71">
        <v>19.027699999999999</v>
      </c>
      <c r="J157" s="71"/>
      <c r="K157" s="71"/>
      <c r="L157" s="71">
        <v>2.9901</v>
      </c>
      <c r="M157" s="71"/>
      <c r="N157" s="71">
        <v>0</v>
      </c>
      <c r="O157" s="71">
        <v>0</v>
      </c>
      <c r="P157" s="73"/>
      <c r="Q157" s="71"/>
      <c r="R157" s="71"/>
      <c r="S157" s="71"/>
      <c r="T157" s="71"/>
    </row>
    <row r="158" spans="1:20" x14ac:dyDescent="0.25">
      <c r="A158" s="71" t="s">
        <v>517</v>
      </c>
      <c r="B158" s="71"/>
      <c r="C158" s="71">
        <v>23.517600000000002</v>
      </c>
      <c r="D158" s="71"/>
      <c r="E158" s="71"/>
      <c r="F158" s="71">
        <v>3.9344999999999999</v>
      </c>
      <c r="G158" s="71"/>
      <c r="H158" s="71"/>
      <c r="I158" s="71">
        <v>0</v>
      </c>
      <c r="J158" s="71"/>
      <c r="K158" s="71"/>
      <c r="L158" s="71">
        <v>0</v>
      </c>
      <c r="M158" s="71"/>
      <c r="N158" s="71">
        <v>0</v>
      </c>
      <c r="O158" s="71">
        <v>0</v>
      </c>
      <c r="P158" s="71"/>
      <c r="Q158" s="71"/>
      <c r="R158" s="71"/>
      <c r="S158" s="71"/>
      <c r="T158" s="71"/>
    </row>
    <row r="159" spans="1:20" x14ac:dyDescent="0.25">
      <c r="A159" s="71" t="s">
        <v>518</v>
      </c>
      <c r="B159" s="71"/>
      <c r="C159" s="71">
        <v>11.199299999999999</v>
      </c>
      <c r="D159" s="71"/>
      <c r="E159" s="71"/>
      <c r="F159" s="71">
        <v>1.8735999999999999</v>
      </c>
      <c r="G159" s="71"/>
      <c r="H159" s="71"/>
      <c r="I159" s="71">
        <v>0</v>
      </c>
      <c r="J159" s="71"/>
      <c r="K159" s="71"/>
      <c r="L159" s="71">
        <v>0</v>
      </c>
      <c r="M159" s="71"/>
      <c r="N159" s="71">
        <v>0</v>
      </c>
      <c r="O159" s="71">
        <v>0</v>
      </c>
      <c r="P159" s="71"/>
      <c r="Q159" s="71"/>
      <c r="R159" s="71"/>
      <c r="S159" s="71"/>
      <c r="T159" s="71"/>
    </row>
    <row r="160" spans="1:20" x14ac:dyDescent="0.25">
      <c r="A160" s="71" t="s">
        <v>519</v>
      </c>
      <c r="B160" s="71"/>
      <c r="C160" s="71"/>
      <c r="D160" s="71"/>
      <c r="E160" s="71"/>
      <c r="F160" s="71"/>
      <c r="G160" s="71"/>
      <c r="H160" s="71"/>
      <c r="I160" s="71">
        <v>0</v>
      </c>
      <c r="J160" s="71"/>
      <c r="K160" s="71"/>
      <c r="L160" s="71">
        <v>0</v>
      </c>
      <c r="M160" s="71"/>
      <c r="N160" s="71">
        <v>0</v>
      </c>
      <c r="O160" s="71">
        <v>0</v>
      </c>
      <c r="P160" s="71"/>
      <c r="Q160" s="71"/>
      <c r="R160" s="71"/>
      <c r="S160" s="71"/>
      <c r="T160" s="71"/>
    </row>
    <row r="161" spans="1:20" x14ac:dyDescent="0.25">
      <c r="A161" s="71" t="s">
        <v>147</v>
      </c>
      <c r="B161" s="73"/>
      <c r="C161" s="71">
        <v>120.7175</v>
      </c>
      <c r="D161" s="73">
        <v>120.7175</v>
      </c>
      <c r="E161" s="71"/>
      <c r="F161" s="71">
        <v>20.196000000000002</v>
      </c>
      <c r="G161" s="71"/>
      <c r="H161" s="71"/>
      <c r="I161" s="71">
        <v>16.055399999999999</v>
      </c>
      <c r="J161" s="71"/>
      <c r="K161" s="71"/>
      <c r="L161" s="71">
        <v>2.5230000000000001</v>
      </c>
      <c r="M161" s="71"/>
      <c r="N161" s="71">
        <v>0</v>
      </c>
      <c r="O161" s="71">
        <v>0</v>
      </c>
      <c r="P161" s="73"/>
      <c r="Q161" s="71"/>
      <c r="R161" s="71"/>
      <c r="S161" s="71"/>
      <c r="T161" s="71"/>
    </row>
    <row r="162" spans="1:20" x14ac:dyDescent="0.25">
      <c r="A162" s="71" t="s">
        <v>148</v>
      </c>
      <c r="B162" s="73"/>
      <c r="C162" s="71">
        <v>60.482700000000001</v>
      </c>
      <c r="D162" s="73">
        <v>60.482700000000001</v>
      </c>
      <c r="E162" s="71"/>
      <c r="F162" s="71">
        <v>10.1188</v>
      </c>
      <c r="G162" s="71"/>
      <c r="H162" s="71"/>
      <c r="I162" s="71">
        <v>8.0442</v>
      </c>
      <c r="J162" s="71"/>
      <c r="K162" s="71"/>
      <c r="L162" s="71">
        <v>1.2641</v>
      </c>
      <c r="M162" s="71"/>
      <c r="N162" s="71">
        <v>0</v>
      </c>
      <c r="O162" s="71">
        <v>0</v>
      </c>
      <c r="P162" s="73"/>
      <c r="Q162" s="71"/>
      <c r="R162" s="71"/>
      <c r="S162" s="71"/>
      <c r="T162" s="71"/>
    </row>
    <row r="163" spans="1:20" x14ac:dyDescent="0.25">
      <c r="A163" s="71" t="s">
        <v>149</v>
      </c>
      <c r="B163" s="71"/>
      <c r="C163" s="71">
        <v>22.853200000000001</v>
      </c>
      <c r="D163" s="71">
        <v>22.853200000000001</v>
      </c>
      <c r="E163" s="71"/>
      <c r="F163" s="71">
        <v>3.8233000000000001</v>
      </c>
      <c r="G163" s="71"/>
      <c r="H163" s="71"/>
      <c r="I163" s="71">
        <v>3.0394999999999999</v>
      </c>
      <c r="J163" s="71"/>
      <c r="K163" s="71"/>
      <c r="L163" s="71">
        <v>0.47760000000000002</v>
      </c>
      <c r="M163" s="71"/>
      <c r="N163" s="71">
        <v>0</v>
      </c>
      <c r="O163" s="71">
        <v>0</v>
      </c>
      <c r="P163" s="71"/>
      <c r="Q163" s="71"/>
      <c r="R163" s="71"/>
      <c r="S163" s="71"/>
      <c r="T163" s="71"/>
    </row>
    <row r="164" spans="1:20" x14ac:dyDescent="0.25">
      <c r="A164" s="71" t="s">
        <v>150</v>
      </c>
      <c r="B164" s="73"/>
      <c r="C164" s="71">
        <v>71.558800000000005</v>
      </c>
      <c r="D164" s="73">
        <v>71.558800000000005</v>
      </c>
      <c r="E164" s="71"/>
      <c r="F164" s="71">
        <v>11.9718</v>
      </c>
      <c r="G164" s="71"/>
      <c r="H164" s="71"/>
      <c r="I164" s="71">
        <v>9.5173000000000005</v>
      </c>
      <c r="J164" s="71"/>
      <c r="K164" s="71"/>
      <c r="L164" s="71">
        <v>1.4956</v>
      </c>
      <c r="M164" s="71"/>
      <c r="N164" s="71">
        <v>0</v>
      </c>
      <c r="O164" s="71">
        <v>0</v>
      </c>
      <c r="P164" s="73"/>
      <c r="Q164" s="71"/>
      <c r="R164" s="71"/>
      <c r="S164" s="71"/>
      <c r="T164" s="71"/>
    </row>
    <row r="165" spans="1:20" x14ac:dyDescent="0.25">
      <c r="A165" s="71" t="s">
        <v>151</v>
      </c>
      <c r="B165" s="73"/>
      <c r="C165" s="71">
        <v>49.813400000000001</v>
      </c>
      <c r="D165" s="73">
        <v>49.813400000000001</v>
      </c>
      <c r="E165" s="71">
        <v>0</v>
      </c>
      <c r="F165" s="71">
        <v>8.3338000000000001</v>
      </c>
      <c r="G165" s="71"/>
      <c r="H165" s="71"/>
      <c r="I165" s="71">
        <v>6.6252000000000004</v>
      </c>
      <c r="J165" s="71"/>
      <c r="K165" s="71"/>
      <c r="L165" s="71">
        <v>1.0410999999999999</v>
      </c>
      <c r="M165" s="71"/>
      <c r="N165" s="71">
        <v>0</v>
      </c>
      <c r="O165" s="71">
        <v>0</v>
      </c>
      <c r="P165" s="73"/>
      <c r="Q165" s="71"/>
      <c r="R165" s="71"/>
      <c r="S165" s="71"/>
      <c r="T165" s="71"/>
    </row>
    <row r="166" spans="1:20" x14ac:dyDescent="0.25">
      <c r="A166" s="71" t="s">
        <v>152</v>
      </c>
      <c r="B166" s="71"/>
      <c r="C166" s="71">
        <v>13.877700000000001</v>
      </c>
      <c r="D166" s="71">
        <v>13.877700000000001</v>
      </c>
      <c r="E166" s="71"/>
      <c r="F166" s="71">
        <v>2.3216999999999999</v>
      </c>
      <c r="G166" s="71"/>
      <c r="H166" s="71"/>
      <c r="I166" s="71">
        <v>1.8456999999999999</v>
      </c>
      <c r="J166" s="71"/>
      <c r="K166" s="71"/>
      <c r="L166" s="71">
        <v>0.28999999999999998</v>
      </c>
      <c r="M166" s="71"/>
      <c r="N166" s="71">
        <v>0</v>
      </c>
      <c r="O166" s="71">
        <v>0</v>
      </c>
      <c r="P166" s="71"/>
      <c r="Q166" s="71"/>
      <c r="R166" s="71"/>
      <c r="S166" s="71"/>
      <c r="T166" s="71"/>
    </row>
    <row r="167" spans="1:20" x14ac:dyDescent="0.25">
      <c r="A167" s="71" t="s">
        <v>153</v>
      </c>
      <c r="B167" s="71"/>
      <c r="C167" s="71"/>
      <c r="D167" s="71">
        <v>0</v>
      </c>
      <c r="E167" s="71"/>
      <c r="F167" s="71"/>
      <c r="G167" s="71"/>
      <c r="H167" s="71"/>
      <c r="I167" s="71">
        <v>0</v>
      </c>
      <c r="J167" s="71"/>
      <c r="K167" s="71"/>
      <c r="L167" s="71">
        <v>0</v>
      </c>
      <c r="M167" s="71"/>
      <c r="N167" s="71">
        <v>0</v>
      </c>
      <c r="O167" s="71">
        <v>0</v>
      </c>
      <c r="P167" s="71"/>
      <c r="Q167" s="71"/>
      <c r="R167" s="71"/>
      <c r="S167" s="71"/>
      <c r="T167" s="71"/>
    </row>
    <row r="168" spans="1:20" x14ac:dyDescent="0.25">
      <c r="A168" s="71" t="s">
        <v>154</v>
      </c>
      <c r="B168" s="71"/>
      <c r="C168" s="71"/>
      <c r="D168" s="71">
        <v>0</v>
      </c>
      <c r="E168" s="71"/>
      <c r="F168" s="71"/>
      <c r="G168" s="71"/>
      <c r="H168" s="71"/>
      <c r="I168" s="71">
        <v>0</v>
      </c>
      <c r="J168" s="71"/>
      <c r="K168" s="71"/>
      <c r="L168" s="71">
        <v>0</v>
      </c>
      <c r="M168" s="71"/>
      <c r="N168" s="71">
        <v>0</v>
      </c>
      <c r="O168" s="71">
        <v>0</v>
      </c>
      <c r="P168" s="71"/>
      <c r="Q168" s="71"/>
      <c r="R168" s="71"/>
      <c r="S168" s="71"/>
      <c r="T168" s="71"/>
    </row>
    <row r="169" spans="1:20" x14ac:dyDescent="0.25">
      <c r="A169" s="71" t="s">
        <v>155</v>
      </c>
      <c r="B169" s="71"/>
      <c r="C169" s="71">
        <v>17.443899999999999</v>
      </c>
      <c r="D169" s="71">
        <v>17.443899999999999</v>
      </c>
      <c r="E169" s="71"/>
      <c r="F169" s="71">
        <v>2.9184000000000001</v>
      </c>
      <c r="G169" s="71"/>
      <c r="H169" s="71"/>
      <c r="I169" s="71">
        <v>2.3199999999999998</v>
      </c>
      <c r="J169" s="71"/>
      <c r="K169" s="71"/>
      <c r="L169" s="71">
        <v>0.36459999999999998</v>
      </c>
      <c r="M169" s="71"/>
      <c r="N169" s="71">
        <v>0</v>
      </c>
      <c r="O169" s="71">
        <v>0</v>
      </c>
      <c r="P169" s="71"/>
      <c r="Q169" s="71"/>
      <c r="R169" s="71"/>
      <c r="S169" s="71"/>
      <c r="T169" s="71"/>
    </row>
    <row r="170" spans="1:20" x14ac:dyDescent="0.25">
      <c r="A170" s="71" t="s">
        <v>156</v>
      </c>
      <c r="B170" s="73"/>
      <c r="C170" s="71">
        <v>114.1221</v>
      </c>
      <c r="D170" s="73">
        <v>114.1221</v>
      </c>
      <c r="E170" s="73"/>
      <c r="F170" s="71">
        <v>19.092600000000001</v>
      </c>
      <c r="G170" s="71"/>
      <c r="H170" s="71"/>
      <c r="I170" s="71">
        <v>15.1782</v>
      </c>
      <c r="J170" s="71"/>
      <c r="K170" s="71"/>
      <c r="L170" s="71">
        <v>2.3852000000000002</v>
      </c>
      <c r="M170" s="71"/>
      <c r="N170" s="71">
        <v>0</v>
      </c>
      <c r="O170" s="71">
        <v>0</v>
      </c>
      <c r="P170" s="73"/>
      <c r="Q170" s="71"/>
      <c r="R170" s="71"/>
      <c r="S170" s="71"/>
      <c r="T170" s="71"/>
    </row>
    <row r="171" spans="1:20" x14ac:dyDescent="0.25">
      <c r="A171" s="71" t="s">
        <v>157</v>
      </c>
      <c r="B171" s="73"/>
      <c r="C171" s="71">
        <v>148.80289999999999</v>
      </c>
      <c r="D171" s="73">
        <v>148.80289999999999</v>
      </c>
      <c r="E171" s="73"/>
      <c r="F171" s="71">
        <v>24.8947</v>
      </c>
      <c r="G171" s="71"/>
      <c r="H171" s="71"/>
      <c r="I171" s="71">
        <v>19.790800000000001</v>
      </c>
      <c r="J171" s="71"/>
      <c r="K171" s="71"/>
      <c r="L171" s="71">
        <v>3.11</v>
      </c>
      <c r="M171" s="71"/>
      <c r="N171" s="71">
        <v>0</v>
      </c>
      <c r="O171" s="71">
        <v>0</v>
      </c>
      <c r="P171" s="73"/>
      <c r="Q171" s="71"/>
      <c r="R171" s="71"/>
      <c r="S171" s="71"/>
      <c r="T171" s="71"/>
    </row>
    <row r="172" spans="1:20" x14ac:dyDescent="0.25">
      <c r="A172" s="71" t="s">
        <v>158</v>
      </c>
      <c r="B172" s="71">
        <v>756.69</v>
      </c>
      <c r="C172" s="71">
        <v>23.170500000000001</v>
      </c>
      <c r="D172" s="71">
        <v>779.8605</v>
      </c>
      <c r="E172" s="71">
        <v>284.39999999999998</v>
      </c>
      <c r="F172" s="71">
        <v>130.47069999999999</v>
      </c>
      <c r="G172" s="71">
        <v>38.482300000000002</v>
      </c>
      <c r="H172" s="71">
        <v>87</v>
      </c>
      <c r="I172" s="71">
        <v>103.7214</v>
      </c>
      <c r="J172" s="71"/>
      <c r="K172" s="71">
        <v>9</v>
      </c>
      <c r="L172" s="71">
        <v>16.299099999999999</v>
      </c>
      <c r="M172" s="71"/>
      <c r="N172" s="71">
        <v>0</v>
      </c>
      <c r="O172" s="71">
        <v>0</v>
      </c>
      <c r="P172" s="71">
        <v>818.34280000000001</v>
      </c>
      <c r="Q172" s="71"/>
      <c r="R172" s="71"/>
      <c r="S172" s="71"/>
      <c r="T172" s="71"/>
    </row>
    <row r="173" spans="1:20" x14ac:dyDescent="0.25">
      <c r="A173" s="71" t="s">
        <v>159</v>
      </c>
      <c r="B173" s="71"/>
      <c r="C173" s="71"/>
      <c r="D173" s="71">
        <v>0</v>
      </c>
      <c r="E173" s="71">
        <v>0</v>
      </c>
      <c r="F173" s="71"/>
      <c r="G173" s="71"/>
      <c r="H173" s="71"/>
      <c r="I173" s="71">
        <v>0</v>
      </c>
      <c r="J173" s="71"/>
      <c r="K173" s="71"/>
      <c r="L173" s="71">
        <v>0</v>
      </c>
      <c r="M173" s="71"/>
      <c r="N173" s="71">
        <v>0</v>
      </c>
      <c r="O173" s="71">
        <v>0</v>
      </c>
      <c r="P173" s="71"/>
      <c r="Q173" s="71"/>
      <c r="R173" s="71"/>
      <c r="S173" s="71"/>
      <c r="T173" s="71"/>
    </row>
    <row r="174" spans="1:20" x14ac:dyDescent="0.25">
      <c r="A174" s="71" t="s">
        <v>160</v>
      </c>
      <c r="B174" s="73"/>
      <c r="C174" s="71">
        <v>13.8645</v>
      </c>
      <c r="D174" s="73">
        <v>13.8645</v>
      </c>
      <c r="E174" s="71"/>
      <c r="F174" s="71">
        <v>2.3195000000000001</v>
      </c>
      <c r="G174" s="71"/>
      <c r="H174" s="71"/>
      <c r="I174" s="71">
        <v>1.8440000000000001</v>
      </c>
      <c r="J174" s="71"/>
      <c r="K174" s="71"/>
      <c r="L174" s="71">
        <v>0.2898</v>
      </c>
      <c r="M174" s="71"/>
      <c r="N174" s="71">
        <v>0</v>
      </c>
      <c r="O174" s="71">
        <v>0</v>
      </c>
      <c r="P174" s="73"/>
      <c r="Q174" s="71"/>
      <c r="R174" s="71"/>
      <c r="S174" s="71"/>
      <c r="T174" s="71"/>
    </row>
    <row r="175" spans="1:20" x14ac:dyDescent="0.25">
      <c r="A175" s="71" t="s">
        <v>161</v>
      </c>
      <c r="B175" s="73"/>
      <c r="C175" s="71">
        <v>119.4188</v>
      </c>
      <c r="D175" s="73">
        <v>119.4188</v>
      </c>
      <c r="E175" s="71"/>
      <c r="F175" s="71">
        <v>19.9788</v>
      </c>
      <c r="G175" s="71"/>
      <c r="H175" s="71"/>
      <c r="I175" s="71">
        <v>15.8827</v>
      </c>
      <c r="J175" s="71"/>
      <c r="K175" s="71"/>
      <c r="L175" s="71">
        <v>2.4958999999999998</v>
      </c>
      <c r="M175" s="71"/>
      <c r="N175" s="71">
        <v>0</v>
      </c>
      <c r="O175" s="71">
        <v>0</v>
      </c>
      <c r="P175" s="73"/>
      <c r="Q175" s="71"/>
      <c r="R175" s="71"/>
      <c r="S175" s="71"/>
      <c r="T175" s="71"/>
    </row>
    <row r="176" spans="1:20" x14ac:dyDescent="0.25">
      <c r="A176" s="71" t="s">
        <v>162</v>
      </c>
      <c r="B176" s="73"/>
      <c r="C176" s="73">
        <v>1069.4947999999999</v>
      </c>
      <c r="D176" s="73">
        <v>1069.4947999999999</v>
      </c>
      <c r="E176" s="73"/>
      <c r="F176" s="73">
        <v>178.9265</v>
      </c>
      <c r="G176" s="73"/>
      <c r="H176" s="68"/>
      <c r="I176" s="73">
        <v>142.24279999999999</v>
      </c>
      <c r="J176" s="71"/>
      <c r="K176" s="68"/>
      <c r="L176" s="71">
        <v>22.352399999999999</v>
      </c>
      <c r="M176" s="71"/>
      <c r="N176" s="71">
        <v>0</v>
      </c>
      <c r="O176" s="71">
        <v>0</v>
      </c>
      <c r="P176" s="73"/>
      <c r="Q176" s="73"/>
      <c r="R176" s="71"/>
      <c r="S176" s="73"/>
      <c r="T176" s="73"/>
    </row>
    <row r="177" spans="1:20" x14ac:dyDescent="0.25">
      <c r="A177" s="71" t="s">
        <v>163</v>
      </c>
      <c r="B177" s="73"/>
      <c r="C177" s="71">
        <v>35.508499999999998</v>
      </c>
      <c r="D177" s="73">
        <v>35.508499999999998</v>
      </c>
      <c r="E177" s="71"/>
      <c r="F177" s="71">
        <v>5.9405999999999999</v>
      </c>
      <c r="G177" s="71"/>
      <c r="H177" s="71"/>
      <c r="I177" s="71">
        <v>4.7225999999999999</v>
      </c>
      <c r="J177" s="71"/>
      <c r="K177" s="71"/>
      <c r="L177" s="71">
        <v>0.74209999999999998</v>
      </c>
      <c r="M177" s="71"/>
      <c r="N177" s="71">
        <v>0</v>
      </c>
      <c r="O177" s="71">
        <v>0</v>
      </c>
      <c r="P177" s="73"/>
      <c r="Q177" s="71"/>
      <c r="R177" s="71"/>
      <c r="S177" s="71"/>
      <c r="T177" s="71"/>
    </row>
    <row r="178" spans="1:20" x14ac:dyDescent="0.25">
      <c r="A178" s="71" t="s">
        <v>164</v>
      </c>
      <c r="B178" s="71"/>
      <c r="C178" s="71"/>
      <c r="D178" s="71">
        <v>0</v>
      </c>
      <c r="E178" s="71"/>
      <c r="F178" s="71"/>
      <c r="G178" s="71"/>
      <c r="H178" s="71"/>
      <c r="I178" s="71">
        <v>0</v>
      </c>
      <c r="J178" s="71"/>
      <c r="K178" s="71"/>
      <c r="L178" s="71">
        <v>0</v>
      </c>
      <c r="M178" s="71"/>
      <c r="N178" s="71">
        <v>0</v>
      </c>
      <c r="O178" s="71">
        <v>0</v>
      </c>
      <c r="P178" s="71"/>
      <c r="Q178" s="71"/>
      <c r="R178" s="71"/>
      <c r="S178" s="71"/>
      <c r="T178" s="71"/>
    </row>
    <row r="179" spans="1:20" x14ac:dyDescent="0.25">
      <c r="A179" s="71" t="s">
        <v>520</v>
      </c>
      <c r="B179" s="71"/>
      <c r="C179" s="71"/>
      <c r="D179" s="71"/>
      <c r="E179" s="71">
        <v>0</v>
      </c>
      <c r="F179" s="71"/>
      <c r="G179" s="71"/>
      <c r="H179" s="71"/>
      <c r="I179" s="71">
        <v>0</v>
      </c>
      <c r="J179" s="71"/>
      <c r="K179" s="71"/>
      <c r="L179" s="71">
        <v>0</v>
      </c>
      <c r="M179" s="71"/>
      <c r="N179" s="71">
        <v>0</v>
      </c>
      <c r="O179" s="71">
        <v>0</v>
      </c>
      <c r="P179" s="71"/>
      <c r="Q179" s="71"/>
      <c r="R179" s="71"/>
      <c r="S179" s="71"/>
      <c r="T179" s="71"/>
    </row>
    <row r="180" spans="1:20" x14ac:dyDescent="0.25">
      <c r="A180" s="71" t="s">
        <v>521</v>
      </c>
      <c r="B180" s="71"/>
      <c r="C180" s="71"/>
      <c r="D180" s="71"/>
      <c r="E180" s="71"/>
      <c r="F180" s="71"/>
      <c r="G180" s="71"/>
      <c r="H180" s="71"/>
      <c r="I180" s="71">
        <v>0</v>
      </c>
      <c r="J180" s="71"/>
      <c r="K180" s="71"/>
      <c r="L180" s="71">
        <v>0</v>
      </c>
      <c r="M180" s="71"/>
      <c r="N180" s="71">
        <v>0</v>
      </c>
      <c r="O180" s="71">
        <v>0</v>
      </c>
      <c r="P180" s="71"/>
      <c r="Q180" s="71"/>
      <c r="R180" s="71"/>
      <c r="S180" s="71"/>
      <c r="T180" s="71"/>
    </row>
    <row r="181" spans="1:20" x14ac:dyDescent="0.25">
      <c r="A181" s="71" t="s">
        <v>522</v>
      </c>
      <c r="B181" s="71"/>
      <c r="C181" s="71"/>
      <c r="D181" s="71"/>
      <c r="E181" s="71"/>
      <c r="F181" s="71"/>
      <c r="G181" s="71"/>
      <c r="H181" s="71"/>
      <c r="I181" s="71">
        <v>0</v>
      </c>
      <c r="J181" s="71"/>
      <c r="K181" s="71"/>
      <c r="L181" s="71">
        <v>0</v>
      </c>
      <c r="M181" s="71"/>
      <c r="N181" s="71">
        <v>0</v>
      </c>
      <c r="O181" s="71">
        <v>0</v>
      </c>
      <c r="P181" s="71"/>
      <c r="Q181" s="71"/>
      <c r="R181" s="71"/>
      <c r="S181" s="71"/>
      <c r="T181" s="71"/>
    </row>
    <row r="182" spans="1:20" x14ac:dyDescent="0.25">
      <c r="A182" s="71" t="s">
        <v>165</v>
      </c>
      <c r="B182" s="71"/>
      <c r="C182" s="71">
        <v>29.845500000000001</v>
      </c>
      <c r="D182" s="71">
        <v>29.845500000000001</v>
      </c>
      <c r="E182" s="71"/>
      <c r="F182" s="71">
        <v>4.9931999999999999</v>
      </c>
      <c r="G182" s="71"/>
      <c r="H182" s="71"/>
      <c r="I182" s="71">
        <v>3.9695</v>
      </c>
      <c r="J182" s="71"/>
      <c r="K182" s="71"/>
      <c r="L182" s="71">
        <v>0.62380000000000002</v>
      </c>
      <c r="M182" s="71"/>
      <c r="N182" s="71">
        <v>0</v>
      </c>
      <c r="O182" s="71">
        <v>0</v>
      </c>
      <c r="P182" s="73"/>
      <c r="Q182" s="71"/>
      <c r="R182" s="71"/>
      <c r="S182" s="71"/>
      <c r="T182" s="71"/>
    </row>
    <row r="183" spans="1:20" x14ac:dyDescent="0.25">
      <c r="A183" s="71" t="s">
        <v>166</v>
      </c>
      <c r="B183" s="71"/>
      <c r="C183" s="71"/>
      <c r="D183" s="71">
        <v>0</v>
      </c>
      <c r="E183" s="71"/>
      <c r="F183" s="71"/>
      <c r="G183" s="71"/>
      <c r="H183" s="71"/>
      <c r="I183" s="71">
        <v>0</v>
      </c>
      <c r="J183" s="71"/>
      <c r="K183" s="71"/>
      <c r="L183" s="71">
        <v>0</v>
      </c>
      <c r="M183" s="71"/>
      <c r="N183" s="71">
        <v>0</v>
      </c>
      <c r="O183" s="71">
        <v>0</v>
      </c>
      <c r="P183" s="71"/>
      <c r="Q183" s="71"/>
      <c r="R183" s="71"/>
      <c r="S183" s="71"/>
      <c r="T183" s="71"/>
    </row>
    <row r="184" spans="1:20" x14ac:dyDescent="0.25">
      <c r="A184" s="71" t="s">
        <v>167</v>
      </c>
      <c r="B184" s="71"/>
      <c r="C184" s="71">
        <v>10.7928</v>
      </c>
      <c r="D184" s="71">
        <v>10.7928</v>
      </c>
      <c r="E184" s="71">
        <v>0</v>
      </c>
      <c r="F184" s="71">
        <v>1.8056000000000001</v>
      </c>
      <c r="G184" s="71"/>
      <c r="H184" s="71"/>
      <c r="I184" s="71">
        <v>1.4354</v>
      </c>
      <c r="J184" s="71"/>
      <c r="K184" s="71"/>
      <c r="L184" s="71">
        <v>0.22559999999999999</v>
      </c>
      <c r="M184" s="71"/>
      <c r="N184" s="71">
        <v>0</v>
      </c>
      <c r="O184" s="71">
        <v>0</v>
      </c>
      <c r="P184" s="71"/>
      <c r="Q184" s="71"/>
      <c r="R184" s="71"/>
      <c r="S184" s="71"/>
      <c r="T184" s="71"/>
    </row>
    <row r="185" spans="1:20" x14ac:dyDescent="0.25">
      <c r="A185" s="71" t="s">
        <v>168</v>
      </c>
      <c r="B185" s="71"/>
      <c r="C185" s="71"/>
      <c r="D185" s="71">
        <v>0</v>
      </c>
      <c r="E185" s="71"/>
      <c r="F185" s="71"/>
      <c r="G185" s="71"/>
      <c r="H185" s="71"/>
      <c r="I185" s="71">
        <v>0</v>
      </c>
      <c r="J185" s="71"/>
      <c r="K185" s="71"/>
      <c r="L185" s="71">
        <v>0</v>
      </c>
      <c r="M185" s="71"/>
      <c r="N185" s="71">
        <v>0</v>
      </c>
      <c r="O185" s="71">
        <v>0</v>
      </c>
      <c r="P185" s="71"/>
      <c r="Q185" s="71"/>
      <c r="R185" s="71"/>
      <c r="S185" s="71"/>
      <c r="T185" s="71"/>
    </row>
    <row r="186" spans="1:20" x14ac:dyDescent="0.25">
      <c r="A186" s="71" t="s">
        <v>169</v>
      </c>
      <c r="B186" s="71"/>
      <c r="C186" s="71"/>
      <c r="D186" s="71">
        <v>0</v>
      </c>
      <c r="E186" s="71"/>
      <c r="F186" s="71"/>
      <c r="G186" s="71"/>
      <c r="H186" s="71"/>
      <c r="I186" s="71">
        <v>0</v>
      </c>
      <c r="J186" s="71"/>
      <c r="K186" s="71"/>
      <c r="L186" s="71">
        <v>0</v>
      </c>
      <c r="M186" s="71"/>
      <c r="N186" s="71">
        <v>0</v>
      </c>
      <c r="O186" s="71">
        <v>0</v>
      </c>
      <c r="P186" s="71"/>
      <c r="Q186" s="71"/>
      <c r="R186" s="71"/>
      <c r="S186" s="71"/>
      <c r="T186" s="71"/>
    </row>
    <row r="187" spans="1:20" x14ac:dyDescent="0.25">
      <c r="A187" s="71" t="s">
        <v>170</v>
      </c>
      <c r="B187" s="71"/>
      <c r="C187" s="71"/>
      <c r="D187" s="71">
        <v>0</v>
      </c>
      <c r="E187" s="71">
        <v>0</v>
      </c>
      <c r="F187" s="71"/>
      <c r="G187" s="71"/>
      <c r="H187" s="71"/>
      <c r="I187" s="71">
        <v>0</v>
      </c>
      <c r="J187" s="71"/>
      <c r="K187" s="71"/>
      <c r="L187" s="71">
        <v>0</v>
      </c>
      <c r="M187" s="71"/>
      <c r="N187" s="71">
        <v>0</v>
      </c>
      <c r="O187" s="71">
        <v>0</v>
      </c>
      <c r="P187" s="71"/>
      <c r="Q187" s="71"/>
      <c r="R187" s="71"/>
      <c r="S187" s="71"/>
      <c r="T187" s="71"/>
    </row>
    <row r="188" spans="1:20" x14ac:dyDescent="0.25">
      <c r="A188" s="71" t="s">
        <v>171</v>
      </c>
      <c r="B188" s="71"/>
      <c r="C188" s="71">
        <v>14.9557</v>
      </c>
      <c r="D188" s="71">
        <v>14.9557</v>
      </c>
      <c r="E188" s="71"/>
      <c r="F188" s="71">
        <v>2.5021</v>
      </c>
      <c r="G188" s="71"/>
      <c r="H188" s="71"/>
      <c r="I188" s="71">
        <v>1.9891000000000001</v>
      </c>
      <c r="J188" s="71"/>
      <c r="K188" s="71"/>
      <c r="L188" s="71">
        <v>0.31259999999999999</v>
      </c>
      <c r="M188" s="71"/>
      <c r="N188" s="71">
        <v>0</v>
      </c>
      <c r="O188" s="71">
        <v>0</v>
      </c>
      <c r="P188" s="71"/>
      <c r="Q188" s="71"/>
      <c r="R188" s="71"/>
      <c r="S188" s="71"/>
      <c r="T188" s="71"/>
    </row>
    <row r="189" spans="1:20" x14ac:dyDescent="0.25">
      <c r="A189" s="71" t="s">
        <v>523</v>
      </c>
      <c r="B189" s="71"/>
      <c r="C189" s="71"/>
      <c r="D189" s="71"/>
      <c r="E189" s="71"/>
      <c r="F189" s="71"/>
      <c r="G189" s="71"/>
      <c r="H189" s="71"/>
      <c r="I189" s="71">
        <v>0</v>
      </c>
      <c r="J189" s="71"/>
      <c r="K189" s="71"/>
      <c r="L189" s="71">
        <v>0</v>
      </c>
      <c r="M189" s="71"/>
      <c r="N189" s="71">
        <v>0</v>
      </c>
      <c r="O189" s="71">
        <v>0</v>
      </c>
      <c r="P189" s="71"/>
      <c r="Q189" s="71"/>
      <c r="R189" s="71"/>
      <c r="S189" s="71"/>
      <c r="T189" s="71"/>
    </row>
    <row r="190" spans="1:20" x14ac:dyDescent="0.25">
      <c r="A190" s="71" t="s">
        <v>172</v>
      </c>
      <c r="B190" s="71"/>
      <c r="C190" s="71"/>
      <c r="D190" s="71"/>
      <c r="E190" s="71">
        <v>0</v>
      </c>
      <c r="F190" s="71"/>
      <c r="G190" s="71"/>
      <c r="H190" s="71"/>
      <c r="I190" s="71">
        <v>0</v>
      </c>
      <c r="J190" s="71"/>
      <c r="K190" s="71"/>
      <c r="L190" s="71">
        <v>0</v>
      </c>
      <c r="M190" s="71"/>
      <c r="N190" s="71">
        <v>0</v>
      </c>
      <c r="O190" s="71">
        <v>0</v>
      </c>
      <c r="P190" s="71"/>
      <c r="Q190" s="71"/>
      <c r="R190" s="71"/>
      <c r="S190" s="71"/>
      <c r="T190" s="71"/>
    </row>
    <row r="191" spans="1:20" x14ac:dyDescent="0.25">
      <c r="A191" s="71" t="s">
        <v>524</v>
      </c>
      <c r="B191" s="71"/>
      <c r="C191" s="71"/>
      <c r="D191" s="71"/>
      <c r="E191" s="71">
        <v>0</v>
      </c>
      <c r="F191" s="71"/>
      <c r="G191" s="71"/>
      <c r="H191" s="71"/>
      <c r="I191" s="71">
        <v>0</v>
      </c>
      <c r="J191" s="71"/>
      <c r="K191" s="71"/>
      <c r="L191" s="71">
        <v>0</v>
      </c>
      <c r="M191" s="71"/>
      <c r="N191" s="71">
        <v>0</v>
      </c>
      <c r="O191" s="71">
        <v>0</v>
      </c>
      <c r="P191" s="71"/>
      <c r="Q191" s="71"/>
      <c r="R191" s="71"/>
      <c r="S191" s="71"/>
      <c r="T191" s="71"/>
    </row>
    <row r="192" spans="1:20" x14ac:dyDescent="0.25">
      <c r="A192" s="71" t="s">
        <v>525</v>
      </c>
      <c r="B192" s="71"/>
      <c r="C192" s="71"/>
      <c r="D192" s="71"/>
      <c r="E192" s="71"/>
      <c r="F192" s="71"/>
      <c r="G192" s="71"/>
      <c r="H192" s="71"/>
      <c r="I192" s="71">
        <v>0</v>
      </c>
      <c r="J192" s="71"/>
      <c r="K192" s="71"/>
      <c r="L192" s="71">
        <v>0</v>
      </c>
      <c r="M192" s="71"/>
      <c r="N192" s="71">
        <v>0</v>
      </c>
      <c r="O192" s="71">
        <v>0</v>
      </c>
      <c r="P192" s="71"/>
      <c r="Q192" s="71"/>
      <c r="R192" s="71"/>
      <c r="S192" s="71"/>
      <c r="T192" s="71"/>
    </row>
    <row r="193" spans="1:20" x14ac:dyDescent="0.25">
      <c r="A193" s="71" t="s">
        <v>173</v>
      </c>
      <c r="B193" s="71"/>
      <c r="C193" s="71"/>
      <c r="D193" s="71">
        <v>0</v>
      </c>
      <c r="E193" s="71"/>
      <c r="F193" s="71"/>
      <c r="G193" s="71"/>
      <c r="H193" s="71"/>
      <c r="I193" s="71">
        <v>0</v>
      </c>
      <c r="J193" s="71"/>
      <c r="K193" s="71"/>
      <c r="L193" s="71">
        <v>0</v>
      </c>
      <c r="M193" s="71"/>
      <c r="N193" s="71">
        <v>0</v>
      </c>
      <c r="O193" s="71">
        <v>0</v>
      </c>
      <c r="P193" s="71"/>
      <c r="Q193" s="71"/>
      <c r="R193" s="71"/>
      <c r="S193" s="71"/>
      <c r="T193" s="71"/>
    </row>
    <row r="194" spans="1:20" x14ac:dyDescent="0.25">
      <c r="A194" s="71" t="s">
        <v>174</v>
      </c>
      <c r="B194" s="73"/>
      <c r="C194" s="71">
        <v>18.9086</v>
      </c>
      <c r="D194" s="73">
        <v>18.9086</v>
      </c>
      <c r="E194" s="71"/>
      <c r="F194" s="71">
        <v>3.1634000000000002</v>
      </c>
      <c r="G194" s="71"/>
      <c r="H194" s="71"/>
      <c r="I194" s="71">
        <v>2.5148000000000001</v>
      </c>
      <c r="J194" s="71"/>
      <c r="K194" s="71"/>
      <c r="L194" s="71">
        <v>0.3952</v>
      </c>
      <c r="M194" s="71"/>
      <c r="N194" s="71">
        <v>0</v>
      </c>
      <c r="O194" s="71">
        <v>0</v>
      </c>
      <c r="P194" s="73"/>
      <c r="Q194" s="71"/>
      <c r="R194" s="71"/>
      <c r="S194" s="71"/>
      <c r="T194" s="71"/>
    </row>
    <row r="195" spans="1:20" x14ac:dyDescent="0.25">
      <c r="A195" s="71" t="s">
        <v>175</v>
      </c>
      <c r="B195" s="71"/>
      <c r="C195" s="71">
        <v>22.357299999999999</v>
      </c>
      <c r="D195" s="71">
        <v>22.357299999999999</v>
      </c>
      <c r="E195" s="71"/>
      <c r="F195" s="71">
        <v>3.7404000000000002</v>
      </c>
      <c r="G195" s="71"/>
      <c r="H195" s="71"/>
      <c r="I195" s="71">
        <v>2.9735</v>
      </c>
      <c r="J195" s="71"/>
      <c r="K195" s="71"/>
      <c r="L195" s="71">
        <v>0.46729999999999999</v>
      </c>
      <c r="M195" s="71"/>
      <c r="N195" s="71">
        <v>0</v>
      </c>
      <c r="O195" s="71">
        <v>0</v>
      </c>
      <c r="P195" s="71"/>
      <c r="Q195" s="71"/>
      <c r="R195" s="71"/>
      <c r="S195" s="71"/>
      <c r="T195" s="71"/>
    </row>
    <row r="196" spans="1:20" x14ac:dyDescent="0.25">
      <c r="A196" s="71" t="s">
        <v>176</v>
      </c>
      <c r="B196" s="71"/>
      <c r="C196" s="71"/>
      <c r="D196" s="71">
        <v>0</v>
      </c>
      <c r="E196" s="71"/>
      <c r="F196" s="71"/>
      <c r="G196" s="71"/>
      <c r="H196" s="71"/>
      <c r="I196" s="71">
        <v>0</v>
      </c>
      <c r="J196" s="71"/>
      <c r="K196" s="71"/>
      <c r="L196" s="71">
        <v>0</v>
      </c>
      <c r="M196" s="71"/>
      <c r="N196" s="71">
        <v>0</v>
      </c>
      <c r="O196" s="71">
        <v>0</v>
      </c>
      <c r="P196" s="71"/>
      <c r="Q196" s="71"/>
      <c r="R196" s="71"/>
      <c r="S196" s="71"/>
      <c r="T196" s="71"/>
    </row>
    <row r="197" spans="1:20" x14ac:dyDescent="0.25">
      <c r="A197" s="71" t="s">
        <v>177</v>
      </c>
      <c r="B197" s="71"/>
      <c r="C197" s="71"/>
      <c r="D197" s="71">
        <v>0</v>
      </c>
      <c r="E197" s="71"/>
      <c r="F197" s="71"/>
      <c r="G197" s="71"/>
      <c r="H197" s="71"/>
      <c r="I197" s="71">
        <v>0</v>
      </c>
      <c r="J197" s="71"/>
      <c r="K197" s="71"/>
      <c r="L197" s="71">
        <v>0</v>
      </c>
      <c r="M197" s="71"/>
      <c r="N197" s="71">
        <v>0</v>
      </c>
      <c r="O197" s="71">
        <v>0</v>
      </c>
      <c r="P197" s="71"/>
      <c r="Q197" s="71"/>
      <c r="R197" s="71"/>
      <c r="S197" s="71"/>
      <c r="T197" s="71"/>
    </row>
    <row r="198" spans="1:20" x14ac:dyDescent="0.25">
      <c r="A198" s="71" t="s">
        <v>178</v>
      </c>
      <c r="B198" s="71"/>
      <c r="C198" s="71"/>
      <c r="D198" s="71">
        <v>0</v>
      </c>
      <c r="E198" s="71">
        <v>0</v>
      </c>
      <c r="F198" s="71"/>
      <c r="G198" s="71"/>
      <c r="H198" s="71"/>
      <c r="I198" s="71">
        <v>0</v>
      </c>
      <c r="J198" s="71"/>
      <c r="K198" s="71"/>
      <c r="L198" s="71">
        <v>0</v>
      </c>
      <c r="M198" s="71"/>
      <c r="N198" s="71">
        <v>0</v>
      </c>
      <c r="O198" s="71">
        <v>0</v>
      </c>
      <c r="P198" s="71"/>
      <c r="Q198" s="71"/>
      <c r="R198" s="71"/>
      <c r="S198" s="71"/>
      <c r="T198" s="71"/>
    </row>
    <row r="199" spans="1:20" x14ac:dyDescent="0.25">
      <c r="A199" s="71" t="s">
        <v>179</v>
      </c>
      <c r="B199" s="71"/>
      <c r="C199" s="71">
        <v>1.2292000000000001</v>
      </c>
      <c r="D199" s="71">
        <v>1.2292000000000001</v>
      </c>
      <c r="E199" s="71">
        <v>0</v>
      </c>
      <c r="F199" s="71">
        <v>0.2056</v>
      </c>
      <c r="G199" s="71"/>
      <c r="H199" s="71"/>
      <c r="I199" s="71">
        <v>0.16350000000000001</v>
      </c>
      <c r="J199" s="71"/>
      <c r="K199" s="71"/>
      <c r="L199" s="71">
        <v>2.5700000000000001E-2</v>
      </c>
      <c r="M199" s="71"/>
      <c r="N199" s="71">
        <v>0</v>
      </c>
      <c r="O199" s="71">
        <v>0</v>
      </c>
      <c r="P199" s="71"/>
      <c r="Q199" s="71"/>
      <c r="R199" s="71"/>
      <c r="S199" s="71"/>
      <c r="T199" s="71"/>
    </row>
    <row r="200" spans="1:20" x14ac:dyDescent="0.25">
      <c r="A200" s="71" t="s">
        <v>180</v>
      </c>
      <c r="B200" s="71"/>
      <c r="C200" s="71"/>
      <c r="D200" s="71">
        <v>0</v>
      </c>
      <c r="E200" s="71"/>
      <c r="F200" s="71"/>
      <c r="G200" s="71"/>
      <c r="H200" s="71"/>
      <c r="I200" s="71">
        <v>0</v>
      </c>
      <c r="J200" s="71"/>
      <c r="K200" s="71"/>
      <c r="L200" s="71">
        <v>0</v>
      </c>
      <c r="M200" s="71"/>
      <c r="N200" s="71">
        <v>0</v>
      </c>
      <c r="O200" s="71">
        <v>0</v>
      </c>
      <c r="P200" s="71"/>
      <c r="Q200" s="71"/>
      <c r="R200" s="71"/>
      <c r="S200" s="71"/>
      <c r="T200" s="71"/>
    </row>
    <row r="201" spans="1:20" x14ac:dyDescent="0.25">
      <c r="A201" s="71" t="s">
        <v>181</v>
      </c>
      <c r="B201" s="71"/>
      <c r="C201" s="71"/>
      <c r="D201" s="71">
        <v>0</v>
      </c>
      <c r="E201" s="71"/>
      <c r="F201" s="71"/>
      <c r="G201" s="71"/>
      <c r="H201" s="71"/>
      <c r="I201" s="71">
        <v>0</v>
      </c>
      <c r="J201" s="71"/>
      <c r="K201" s="71"/>
      <c r="L201" s="71">
        <v>0</v>
      </c>
      <c r="M201" s="71"/>
      <c r="N201" s="71">
        <v>0</v>
      </c>
      <c r="O201" s="71">
        <v>0</v>
      </c>
      <c r="P201" s="71"/>
      <c r="Q201" s="71"/>
      <c r="R201" s="71"/>
      <c r="S201" s="71"/>
      <c r="T201" s="71"/>
    </row>
    <row r="202" spans="1:20" x14ac:dyDescent="0.25">
      <c r="A202" s="71" t="s">
        <v>182</v>
      </c>
      <c r="B202" s="71"/>
      <c r="C202" s="71">
        <v>11.349</v>
      </c>
      <c r="D202" s="71">
        <v>11.349</v>
      </c>
      <c r="E202" s="71"/>
      <c r="F202" s="71">
        <v>1.8987000000000001</v>
      </c>
      <c r="G202" s="71"/>
      <c r="H202" s="71"/>
      <c r="I202" s="71">
        <v>1.5094000000000001</v>
      </c>
      <c r="J202" s="71"/>
      <c r="K202" s="71"/>
      <c r="L202" s="71">
        <v>0.23719999999999999</v>
      </c>
      <c r="M202" s="71"/>
      <c r="N202" s="71">
        <v>0</v>
      </c>
      <c r="O202" s="71">
        <v>0</v>
      </c>
      <c r="P202" s="71"/>
      <c r="Q202" s="71"/>
      <c r="R202" s="71"/>
      <c r="S202" s="71"/>
      <c r="T202" s="71"/>
    </row>
    <row r="203" spans="1:20" x14ac:dyDescent="0.25">
      <c r="A203" s="71" t="s">
        <v>183</v>
      </c>
      <c r="B203" s="71"/>
      <c r="C203" s="71">
        <v>9.5283999999999995</v>
      </c>
      <c r="D203" s="71">
        <v>9.5283999999999995</v>
      </c>
      <c r="E203" s="71"/>
      <c r="F203" s="71">
        <v>1.5941000000000001</v>
      </c>
      <c r="G203" s="71"/>
      <c r="H203" s="71"/>
      <c r="I203" s="71">
        <v>1.2673000000000001</v>
      </c>
      <c r="J203" s="71"/>
      <c r="K203" s="71"/>
      <c r="L203" s="71">
        <v>0.1991</v>
      </c>
      <c r="M203" s="71"/>
      <c r="N203" s="71">
        <v>0</v>
      </c>
      <c r="O203" s="71">
        <v>0</v>
      </c>
      <c r="P203" s="71"/>
      <c r="Q203" s="71"/>
      <c r="R203" s="71"/>
      <c r="S203" s="71"/>
      <c r="T203" s="71"/>
    </row>
    <row r="204" spans="1:20" x14ac:dyDescent="0.25">
      <c r="A204" s="71" t="s">
        <v>184</v>
      </c>
      <c r="B204" s="71"/>
      <c r="C204" s="71"/>
      <c r="D204" s="71">
        <v>0</v>
      </c>
      <c r="E204" s="71"/>
      <c r="F204" s="71"/>
      <c r="G204" s="71"/>
      <c r="H204" s="71"/>
      <c r="I204" s="71">
        <v>0</v>
      </c>
      <c r="J204" s="71"/>
      <c r="K204" s="71"/>
      <c r="L204" s="71">
        <v>0</v>
      </c>
      <c r="M204" s="71"/>
      <c r="N204" s="71">
        <v>0</v>
      </c>
      <c r="O204" s="71">
        <v>0</v>
      </c>
      <c r="P204" s="71"/>
      <c r="Q204" s="71"/>
      <c r="R204" s="71"/>
      <c r="S204" s="71"/>
      <c r="T204" s="71"/>
    </row>
    <row r="205" spans="1:20" x14ac:dyDescent="0.25">
      <c r="A205" s="71" t="s">
        <v>526</v>
      </c>
      <c r="B205" s="71"/>
      <c r="C205" s="71">
        <v>13.2583</v>
      </c>
      <c r="D205" s="71"/>
      <c r="E205" s="71"/>
      <c r="F205" s="71">
        <v>2.2181000000000002</v>
      </c>
      <c r="G205" s="71"/>
      <c r="H205" s="71"/>
      <c r="I205" s="71">
        <v>0</v>
      </c>
      <c r="J205" s="71"/>
      <c r="K205" s="71"/>
      <c r="L205" s="71">
        <v>0</v>
      </c>
      <c r="M205" s="71"/>
      <c r="N205" s="71">
        <v>0</v>
      </c>
      <c r="O205" s="71">
        <v>0</v>
      </c>
      <c r="P205" s="71"/>
      <c r="Q205" s="71"/>
      <c r="R205" s="71"/>
      <c r="S205" s="71"/>
      <c r="T205" s="71"/>
    </row>
    <row r="206" spans="1:20" x14ac:dyDescent="0.25">
      <c r="A206" s="71" t="s">
        <v>185</v>
      </c>
      <c r="B206" s="73"/>
      <c r="C206" s="71">
        <v>42.079500000000003</v>
      </c>
      <c r="D206" s="73">
        <v>42.079500000000003</v>
      </c>
      <c r="E206" s="71"/>
      <c r="F206" s="71">
        <v>7.0399000000000003</v>
      </c>
      <c r="G206" s="71"/>
      <c r="H206" s="71"/>
      <c r="I206" s="71">
        <v>5.5965999999999996</v>
      </c>
      <c r="J206" s="71"/>
      <c r="K206" s="71"/>
      <c r="L206" s="71">
        <v>0.87949999999999995</v>
      </c>
      <c r="M206" s="71"/>
      <c r="N206" s="71">
        <v>0</v>
      </c>
      <c r="O206" s="71">
        <v>0</v>
      </c>
      <c r="P206" s="73"/>
      <c r="Q206" s="71"/>
      <c r="R206" s="71"/>
      <c r="S206" s="71"/>
      <c r="T206" s="71"/>
    </row>
    <row r="207" spans="1:20" x14ac:dyDescent="0.25">
      <c r="A207" s="71" t="s">
        <v>186</v>
      </c>
      <c r="B207" s="73"/>
      <c r="C207" s="71">
        <v>30.870699999999999</v>
      </c>
      <c r="D207" s="73">
        <v>30.870699999999999</v>
      </c>
      <c r="E207" s="71"/>
      <c r="F207" s="71">
        <v>5.1646999999999998</v>
      </c>
      <c r="G207" s="71"/>
      <c r="H207" s="71"/>
      <c r="I207" s="71">
        <v>4.1058000000000003</v>
      </c>
      <c r="J207" s="71"/>
      <c r="K207" s="71"/>
      <c r="L207" s="71">
        <v>0.6452</v>
      </c>
      <c r="M207" s="71"/>
      <c r="N207" s="71">
        <v>0</v>
      </c>
      <c r="O207" s="71">
        <v>0</v>
      </c>
      <c r="P207" s="73"/>
      <c r="Q207" s="71"/>
      <c r="R207" s="71"/>
      <c r="S207" s="71"/>
      <c r="T207" s="71"/>
    </row>
    <row r="208" spans="1:20" x14ac:dyDescent="0.25">
      <c r="A208" s="71" t="s">
        <v>527</v>
      </c>
      <c r="B208" s="71"/>
      <c r="C208" s="71">
        <v>17.923100000000002</v>
      </c>
      <c r="D208" s="71"/>
      <c r="E208" s="71"/>
      <c r="F208" s="71">
        <v>2.9984999999999999</v>
      </c>
      <c r="G208" s="71"/>
      <c r="H208" s="71"/>
      <c r="I208" s="71">
        <v>0</v>
      </c>
      <c r="J208" s="71"/>
      <c r="K208" s="71"/>
      <c r="L208" s="71">
        <v>0</v>
      </c>
      <c r="M208" s="71"/>
      <c r="N208" s="71">
        <v>0</v>
      </c>
      <c r="O208" s="71">
        <v>0</v>
      </c>
      <c r="P208" s="71"/>
      <c r="Q208" s="71"/>
      <c r="R208" s="71"/>
      <c r="S208" s="71"/>
      <c r="T208" s="71"/>
    </row>
    <row r="209" spans="1:20" x14ac:dyDescent="0.25">
      <c r="A209" s="71" t="s">
        <v>187</v>
      </c>
      <c r="B209" s="73"/>
      <c r="C209" s="71">
        <v>108.6921</v>
      </c>
      <c r="D209" s="73">
        <v>108.6921</v>
      </c>
      <c r="E209" s="73"/>
      <c r="F209" s="71">
        <v>18.184200000000001</v>
      </c>
      <c r="G209" s="71"/>
      <c r="H209" s="71"/>
      <c r="I209" s="71">
        <v>14.456</v>
      </c>
      <c r="J209" s="71"/>
      <c r="K209" s="71"/>
      <c r="L209" s="71">
        <v>2.2717000000000001</v>
      </c>
      <c r="M209" s="71"/>
      <c r="N209" s="71">
        <v>0</v>
      </c>
      <c r="O209" s="71">
        <v>0</v>
      </c>
      <c r="P209" s="73"/>
      <c r="Q209" s="71"/>
      <c r="R209" s="71"/>
      <c r="S209" s="71"/>
      <c r="T209" s="71"/>
    </row>
    <row r="210" spans="1:20" x14ac:dyDescent="0.25">
      <c r="A210" s="71" t="s">
        <v>528</v>
      </c>
      <c r="B210" s="71"/>
      <c r="C210" s="71">
        <v>14.691700000000001</v>
      </c>
      <c r="D210" s="71"/>
      <c r="E210" s="71">
        <v>0</v>
      </c>
      <c r="F210" s="71">
        <v>2.4579</v>
      </c>
      <c r="G210" s="71"/>
      <c r="H210" s="71"/>
      <c r="I210" s="71">
        <v>0</v>
      </c>
      <c r="J210" s="71"/>
      <c r="K210" s="71"/>
      <c r="L210" s="71">
        <v>0</v>
      </c>
      <c r="M210" s="71"/>
      <c r="N210" s="71">
        <v>0</v>
      </c>
      <c r="O210" s="71">
        <v>0</v>
      </c>
      <c r="P210" s="71"/>
      <c r="Q210" s="71"/>
      <c r="R210" s="71"/>
      <c r="S210" s="71"/>
      <c r="T210" s="71"/>
    </row>
    <row r="211" spans="1:20" x14ac:dyDescent="0.25">
      <c r="A211" s="71" t="s">
        <v>529</v>
      </c>
      <c r="B211" s="71"/>
      <c r="C211" s="71">
        <v>9.3132999999999999</v>
      </c>
      <c r="D211" s="71"/>
      <c r="E211" s="71"/>
      <c r="F211" s="71">
        <v>1.5581</v>
      </c>
      <c r="G211" s="71"/>
      <c r="H211" s="71"/>
      <c r="I211" s="71">
        <v>0</v>
      </c>
      <c r="J211" s="71"/>
      <c r="K211" s="71"/>
      <c r="L211" s="71">
        <v>0</v>
      </c>
      <c r="M211" s="71"/>
      <c r="N211" s="71">
        <v>0</v>
      </c>
      <c r="O211" s="71">
        <v>0</v>
      </c>
      <c r="P211" s="71"/>
      <c r="Q211" s="71"/>
      <c r="R211" s="71"/>
      <c r="S211" s="71"/>
      <c r="T211" s="71"/>
    </row>
    <row r="212" spans="1:20" x14ac:dyDescent="0.25">
      <c r="A212" s="71" t="s">
        <v>530</v>
      </c>
      <c r="B212" s="71"/>
      <c r="C212" s="71">
        <v>10.304</v>
      </c>
      <c r="D212" s="71"/>
      <c r="E212" s="71"/>
      <c r="F212" s="71">
        <v>1.7239</v>
      </c>
      <c r="G212" s="71"/>
      <c r="H212" s="71"/>
      <c r="I212" s="71">
        <v>0</v>
      </c>
      <c r="J212" s="71"/>
      <c r="K212" s="71"/>
      <c r="L212" s="71">
        <v>0</v>
      </c>
      <c r="M212" s="71"/>
      <c r="N212" s="71">
        <v>0</v>
      </c>
      <c r="O212" s="71">
        <v>0</v>
      </c>
      <c r="P212" s="71"/>
      <c r="Q212" s="71"/>
      <c r="R212" s="71"/>
      <c r="S212" s="71"/>
      <c r="T212" s="71"/>
    </row>
    <row r="213" spans="1:20" x14ac:dyDescent="0.25">
      <c r="A213" s="71" t="s">
        <v>188</v>
      </c>
      <c r="B213" s="71"/>
      <c r="C213" s="71"/>
      <c r="D213" s="71">
        <v>0</v>
      </c>
      <c r="E213" s="71"/>
      <c r="F213" s="71"/>
      <c r="G213" s="71"/>
      <c r="H213" s="71"/>
      <c r="I213" s="71">
        <v>0</v>
      </c>
      <c r="J213" s="71"/>
      <c r="K213" s="71"/>
      <c r="L213" s="71">
        <v>0</v>
      </c>
      <c r="M213" s="71"/>
      <c r="N213" s="71">
        <v>0</v>
      </c>
      <c r="O213" s="71">
        <v>0</v>
      </c>
      <c r="P213" s="71"/>
      <c r="Q213" s="71"/>
      <c r="R213" s="71"/>
      <c r="S213" s="71"/>
      <c r="T213" s="71"/>
    </row>
    <row r="214" spans="1:20" x14ac:dyDescent="0.25">
      <c r="A214" s="71" t="s">
        <v>189</v>
      </c>
      <c r="B214" s="71"/>
      <c r="C214" s="71">
        <v>96.344499999999996</v>
      </c>
      <c r="D214" s="71">
        <v>96.344499999999996</v>
      </c>
      <c r="E214" s="71">
        <v>0</v>
      </c>
      <c r="F214" s="71">
        <v>16.118400000000001</v>
      </c>
      <c r="G214" s="71"/>
      <c r="H214" s="71"/>
      <c r="I214" s="71">
        <v>12.813800000000001</v>
      </c>
      <c r="J214" s="71"/>
      <c r="K214" s="71"/>
      <c r="L214" s="71">
        <v>2.0135999999999998</v>
      </c>
      <c r="M214" s="71"/>
      <c r="N214" s="71">
        <v>0</v>
      </c>
      <c r="O214" s="71">
        <v>0</v>
      </c>
      <c r="P214" s="73"/>
      <c r="Q214" s="71"/>
      <c r="R214" s="71"/>
      <c r="S214" s="71"/>
      <c r="T214" s="71"/>
    </row>
    <row r="215" spans="1:20" x14ac:dyDescent="0.25">
      <c r="A215" s="71" t="s">
        <v>531</v>
      </c>
      <c r="B215" s="71"/>
      <c r="C215" s="71">
        <v>6.13E-2</v>
      </c>
      <c r="D215" s="71"/>
      <c r="E215" s="71">
        <v>0</v>
      </c>
      <c r="F215" s="71">
        <v>1.03E-2</v>
      </c>
      <c r="G215" s="71"/>
      <c r="H215" s="71"/>
      <c r="I215" s="71">
        <v>0</v>
      </c>
      <c r="J215" s="71"/>
      <c r="K215" s="71"/>
      <c r="L215" s="71">
        <v>0</v>
      </c>
      <c r="M215" s="71"/>
      <c r="N215" s="71">
        <v>0</v>
      </c>
      <c r="O215" s="71">
        <v>0</v>
      </c>
      <c r="P215" s="71"/>
      <c r="Q215" s="71"/>
      <c r="R215" s="71"/>
      <c r="S215" s="71"/>
      <c r="T215" s="71"/>
    </row>
    <row r="216" spans="1:20" x14ac:dyDescent="0.25">
      <c r="A216" s="71" t="s">
        <v>190</v>
      </c>
      <c r="B216" s="71"/>
      <c r="C216" s="71">
        <v>0.96550000000000002</v>
      </c>
      <c r="D216" s="71">
        <v>0.96550000000000002</v>
      </c>
      <c r="E216" s="71"/>
      <c r="F216" s="71">
        <v>0.1615</v>
      </c>
      <c r="G216" s="71"/>
      <c r="H216" s="71"/>
      <c r="I216" s="71">
        <v>0.12839999999999999</v>
      </c>
      <c r="J216" s="71"/>
      <c r="K216" s="71"/>
      <c r="L216" s="71">
        <v>2.0199999999999999E-2</v>
      </c>
      <c r="M216" s="71"/>
      <c r="N216" s="71">
        <v>0</v>
      </c>
      <c r="O216" s="71">
        <v>0</v>
      </c>
      <c r="P216" s="71"/>
      <c r="Q216" s="71"/>
      <c r="R216" s="71"/>
      <c r="S216" s="71"/>
      <c r="T216" s="71"/>
    </row>
    <row r="217" spans="1:20" x14ac:dyDescent="0.25">
      <c r="A217" s="71" t="s">
        <v>191</v>
      </c>
      <c r="B217" s="73"/>
      <c r="C217" s="71">
        <v>117.15349999999999</v>
      </c>
      <c r="D217" s="73">
        <v>117.15349999999999</v>
      </c>
      <c r="E217" s="73"/>
      <c r="F217" s="71">
        <v>19.599799999999998</v>
      </c>
      <c r="G217" s="71"/>
      <c r="H217" s="71"/>
      <c r="I217" s="71">
        <v>15.5814</v>
      </c>
      <c r="J217" s="71"/>
      <c r="K217" s="71"/>
      <c r="L217" s="71">
        <v>2.4485000000000001</v>
      </c>
      <c r="M217" s="71"/>
      <c r="N217" s="71">
        <v>0</v>
      </c>
      <c r="O217" s="71">
        <v>0</v>
      </c>
      <c r="P217" s="73"/>
      <c r="Q217" s="71"/>
      <c r="R217" s="71"/>
      <c r="S217" s="71"/>
      <c r="T217" s="71"/>
    </row>
    <row r="218" spans="1:20" x14ac:dyDescent="0.25">
      <c r="A218" s="71" t="s">
        <v>192</v>
      </c>
      <c r="B218" s="73"/>
      <c r="C218" s="71">
        <v>352.49779999999998</v>
      </c>
      <c r="D218" s="73">
        <v>352.49779999999998</v>
      </c>
      <c r="E218" s="73"/>
      <c r="F218" s="73">
        <v>58.972900000000003</v>
      </c>
      <c r="G218" s="71"/>
      <c r="H218" s="68"/>
      <c r="I218" s="73">
        <v>46.882199999999997</v>
      </c>
      <c r="J218" s="71"/>
      <c r="K218" s="71"/>
      <c r="L218" s="71">
        <v>7.3672000000000004</v>
      </c>
      <c r="M218" s="71"/>
      <c r="N218" s="71">
        <v>0</v>
      </c>
      <c r="O218" s="71">
        <v>0</v>
      </c>
      <c r="P218" s="73"/>
      <c r="Q218" s="71"/>
      <c r="R218" s="71"/>
      <c r="S218" s="71"/>
      <c r="T218" s="71"/>
    </row>
    <row r="219" spans="1:20" x14ac:dyDescent="0.25">
      <c r="A219" s="71" t="s">
        <v>193</v>
      </c>
      <c r="B219" s="73"/>
      <c r="C219" s="71">
        <v>136.0401</v>
      </c>
      <c r="D219" s="73">
        <v>136.0401</v>
      </c>
      <c r="E219" s="73"/>
      <c r="F219" s="71">
        <v>22.759499999999999</v>
      </c>
      <c r="G219" s="71"/>
      <c r="H219" s="71"/>
      <c r="I219" s="71">
        <v>18.093299999999999</v>
      </c>
      <c r="J219" s="71"/>
      <c r="K219" s="71"/>
      <c r="L219" s="71">
        <v>2.8431999999999999</v>
      </c>
      <c r="M219" s="71"/>
      <c r="N219" s="71">
        <v>0</v>
      </c>
      <c r="O219" s="71">
        <v>0</v>
      </c>
      <c r="P219" s="73"/>
      <c r="Q219" s="71"/>
      <c r="R219" s="71"/>
      <c r="S219" s="71"/>
      <c r="T219" s="71"/>
    </row>
    <row r="220" spans="1:20" x14ac:dyDescent="0.25">
      <c r="A220" s="71" t="s">
        <v>194</v>
      </c>
      <c r="B220" s="73"/>
      <c r="C220" s="71">
        <v>27.986999999999998</v>
      </c>
      <c r="D220" s="73">
        <v>27.986999999999998</v>
      </c>
      <c r="E220" s="71"/>
      <c r="F220" s="71">
        <v>4.6821999999999999</v>
      </c>
      <c r="G220" s="71"/>
      <c r="H220" s="71"/>
      <c r="I220" s="71">
        <v>3.7223000000000002</v>
      </c>
      <c r="J220" s="71"/>
      <c r="K220" s="71"/>
      <c r="L220" s="71">
        <v>0.58489999999999998</v>
      </c>
      <c r="M220" s="71"/>
      <c r="N220" s="71">
        <v>0</v>
      </c>
      <c r="O220" s="71">
        <v>0</v>
      </c>
      <c r="P220" s="73"/>
      <c r="Q220" s="71"/>
      <c r="R220" s="71"/>
      <c r="S220" s="71"/>
      <c r="T220" s="71"/>
    </row>
    <row r="221" spans="1:20" x14ac:dyDescent="0.25">
      <c r="A221" s="71" t="s">
        <v>195</v>
      </c>
      <c r="B221" s="73"/>
      <c r="C221" s="71">
        <v>438.4982</v>
      </c>
      <c r="D221" s="73">
        <v>438.4982</v>
      </c>
      <c r="E221" s="73"/>
      <c r="F221" s="73">
        <v>73.360699999999994</v>
      </c>
      <c r="G221" s="71"/>
      <c r="H221" s="68"/>
      <c r="I221" s="73">
        <v>58.320300000000003</v>
      </c>
      <c r="J221" s="71"/>
      <c r="K221" s="71"/>
      <c r="L221" s="71">
        <v>9.1646000000000001</v>
      </c>
      <c r="M221" s="71"/>
      <c r="N221" s="71">
        <v>0</v>
      </c>
      <c r="O221" s="71">
        <v>0</v>
      </c>
      <c r="P221" s="73"/>
      <c r="Q221" s="71"/>
      <c r="R221" s="71"/>
      <c r="S221" s="71"/>
      <c r="T221" s="71"/>
    </row>
    <row r="222" spans="1:20" x14ac:dyDescent="0.25">
      <c r="A222" s="71" t="s">
        <v>196</v>
      </c>
      <c r="B222" s="73"/>
      <c r="C222" s="71">
        <v>136.00370000000001</v>
      </c>
      <c r="D222" s="73">
        <v>136.00370000000001</v>
      </c>
      <c r="E222" s="73">
        <v>0</v>
      </c>
      <c r="F222" s="71">
        <v>22.753399999999999</v>
      </c>
      <c r="G222" s="71"/>
      <c r="H222" s="71"/>
      <c r="I222" s="71">
        <v>18.0885</v>
      </c>
      <c r="J222" s="71"/>
      <c r="K222" s="71"/>
      <c r="L222" s="71">
        <v>2.8424999999999998</v>
      </c>
      <c r="M222" s="71"/>
      <c r="N222" s="71">
        <v>0</v>
      </c>
      <c r="O222" s="71">
        <v>0</v>
      </c>
      <c r="P222" s="73"/>
      <c r="Q222" s="71"/>
      <c r="R222" s="71"/>
      <c r="S222" s="71"/>
      <c r="T222" s="71"/>
    </row>
    <row r="223" spans="1:20" x14ac:dyDescent="0.25">
      <c r="A223" s="71" t="s">
        <v>197</v>
      </c>
      <c r="B223" s="73"/>
      <c r="C223" s="71">
        <v>289.41250000000002</v>
      </c>
      <c r="D223" s="73">
        <v>289.41250000000002</v>
      </c>
      <c r="E223" s="73"/>
      <c r="F223" s="73">
        <v>48.418700000000001</v>
      </c>
      <c r="G223" s="71"/>
      <c r="H223" s="68"/>
      <c r="I223" s="73">
        <v>38.491900000000001</v>
      </c>
      <c r="J223" s="71"/>
      <c r="K223" s="71"/>
      <c r="L223" s="71">
        <v>6.0487000000000002</v>
      </c>
      <c r="M223" s="71"/>
      <c r="N223" s="71">
        <v>0</v>
      </c>
      <c r="O223" s="71">
        <v>0</v>
      </c>
      <c r="P223" s="73"/>
      <c r="Q223" s="71"/>
      <c r="R223" s="71"/>
      <c r="S223" s="71"/>
      <c r="T223" s="71"/>
    </row>
    <row r="224" spans="1:20" x14ac:dyDescent="0.25">
      <c r="A224" s="71" t="s">
        <v>198</v>
      </c>
      <c r="B224" s="73"/>
      <c r="C224" s="71">
        <v>66.001900000000006</v>
      </c>
      <c r="D224" s="73">
        <v>66.001900000000006</v>
      </c>
      <c r="E224" s="73"/>
      <c r="F224" s="71">
        <v>11.0421</v>
      </c>
      <c r="G224" s="71"/>
      <c r="H224" s="71"/>
      <c r="I224" s="71">
        <v>8.7782999999999998</v>
      </c>
      <c r="J224" s="71"/>
      <c r="K224" s="71"/>
      <c r="L224" s="71">
        <v>1.3794</v>
      </c>
      <c r="M224" s="71"/>
      <c r="N224" s="71">
        <v>0</v>
      </c>
      <c r="O224" s="71">
        <v>0</v>
      </c>
      <c r="P224" s="73"/>
      <c r="Q224" s="71"/>
      <c r="R224" s="71"/>
      <c r="S224" s="71"/>
      <c r="T224" s="71"/>
    </row>
    <row r="225" spans="1:20" x14ac:dyDescent="0.25">
      <c r="A225" s="71" t="s">
        <v>199</v>
      </c>
      <c r="B225" s="71"/>
      <c r="C225" s="71">
        <v>11.0341</v>
      </c>
      <c r="D225" s="71">
        <v>11.0341</v>
      </c>
      <c r="E225" s="71"/>
      <c r="F225" s="71">
        <v>1.8460000000000001</v>
      </c>
      <c r="G225" s="71"/>
      <c r="H225" s="71"/>
      <c r="I225" s="71">
        <v>1.4675</v>
      </c>
      <c r="J225" s="71"/>
      <c r="K225" s="71"/>
      <c r="L225" s="71">
        <v>0.2306</v>
      </c>
      <c r="M225" s="71"/>
      <c r="N225" s="71">
        <v>0</v>
      </c>
      <c r="O225" s="71">
        <v>0</v>
      </c>
      <c r="P225" s="71"/>
      <c r="Q225" s="71"/>
      <c r="R225" s="71"/>
      <c r="S225" s="71"/>
      <c r="T225" s="71"/>
    </row>
    <row r="226" spans="1:20" x14ac:dyDescent="0.25">
      <c r="A226" s="71" t="s">
        <v>200</v>
      </c>
      <c r="B226" s="73"/>
      <c r="C226" s="71">
        <v>348.15710000000001</v>
      </c>
      <c r="D226" s="73">
        <v>348.15710000000001</v>
      </c>
      <c r="E226" s="73"/>
      <c r="F226" s="73">
        <v>58.246699999999997</v>
      </c>
      <c r="G226" s="73"/>
      <c r="H226" s="68"/>
      <c r="I226" s="73">
        <v>46.304900000000004</v>
      </c>
      <c r="J226" s="71"/>
      <c r="K226" s="68"/>
      <c r="L226" s="71">
        <v>7.2765000000000004</v>
      </c>
      <c r="M226" s="71"/>
      <c r="N226" s="71">
        <v>0</v>
      </c>
      <c r="O226" s="71">
        <v>0</v>
      </c>
      <c r="P226" s="73"/>
      <c r="Q226" s="71"/>
      <c r="R226" s="71"/>
      <c r="S226" s="71"/>
      <c r="T226" s="71"/>
    </row>
    <row r="227" spans="1:20" x14ac:dyDescent="0.25">
      <c r="A227" s="71" t="s">
        <v>201</v>
      </c>
      <c r="B227" s="73"/>
      <c r="C227" s="71">
        <v>424.52359999999999</v>
      </c>
      <c r="D227" s="73">
        <v>424.52359999999999</v>
      </c>
      <c r="E227" s="73">
        <v>0</v>
      </c>
      <c r="F227" s="73">
        <v>71.022800000000004</v>
      </c>
      <c r="G227" s="73"/>
      <c r="H227" s="68"/>
      <c r="I227" s="73">
        <v>56.461599999999997</v>
      </c>
      <c r="J227" s="71"/>
      <c r="K227" s="68"/>
      <c r="L227" s="71">
        <v>8.8725000000000005</v>
      </c>
      <c r="M227" s="73"/>
      <c r="N227" s="71">
        <v>0</v>
      </c>
      <c r="O227" s="71">
        <v>0</v>
      </c>
      <c r="P227" s="73"/>
      <c r="Q227" s="71"/>
      <c r="R227" s="71"/>
      <c r="S227" s="71"/>
      <c r="T227" s="71"/>
    </row>
    <row r="228" spans="1:20" x14ac:dyDescent="0.25">
      <c r="A228" s="71" t="s">
        <v>202</v>
      </c>
      <c r="B228" s="73"/>
      <c r="C228" s="71">
        <v>17.421500000000002</v>
      </c>
      <c r="D228" s="73">
        <v>17.421500000000002</v>
      </c>
      <c r="E228" s="73">
        <v>0</v>
      </c>
      <c r="F228" s="71">
        <v>2.9146000000000001</v>
      </c>
      <c r="G228" s="71"/>
      <c r="H228" s="71"/>
      <c r="I228" s="71">
        <v>2.3170999999999999</v>
      </c>
      <c r="J228" s="71"/>
      <c r="K228" s="71"/>
      <c r="L228" s="71">
        <v>0.36409999999999998</v>
      </c>
      <c r="M228" s="71"/>
      <c r="N228" s="71">
        <v>0</v>
      </c>
      <c r="O228" s="71">
        <v>0</v>
      </c>
      <c r="P228" s="73"/>
      <c r="Q228" s="71"/>
      <c r="R228" s="71"/>
      <c r="S228" s="71"/>
      <c r="T228" s="71"/>
    </row>
    <row r="229" spans="1:20" x14ac:dyDescent="0.25">
      <c r="A229" s="71" t="s">
        <v>203</v>
      </c>
      <c r="B229" s="73"/>
      <c r="C229" s="71">
        <v>50.960799999999999</v>
      </c>
      <c r="D229" s="73">
        <v>50.960799999999999</v>
      </c>
      <c r="E229" s="71">
        <v>0</v>
      </c>
      <c r="F229" s="71">
        <v>8.5257000000000005</v>
      </c>
      <c r="G229" s="71"/>
      <c r="H229" s="71"/>
      <c r="I229" s="71">
        <v>6.7778</v>
      </c>
      <c r="J229" s="71"/>
      <c r="K229" s="71"/>
      <c r="L229" s="71">
        <v>1.0650999999999999</v>
      </c>
      <c r="M229" s="71"/>
      <c r="N229" s="71">
        <v>0</v>
      </c>
      <c r="O229" s="71">
        <v>0</v>
      </c>
      <c r="P229" s="73"/>
      <c r="Q229" s="71"/>
      <c r="R229" s="71"/>
      <c r="S229" s="71"/>
      <c r="T229" s="71"/>
    </row>
    <row r="230" spans="1:20" x14ac:dyDescent="0.25">
      <c r="A230" s="71" t="s">
        <v>204</v>
      </c>
      <c r="B230" s="73"/>
      <c r="C230" s="71">
        <v>109.1863</v>
      </c>
      <c r="D230" s="73">
        <v>109.1863</v>
      </c>
      <c r="E230" s="73">
        <v>0</v>
      </c>
      <c r="F230" s="71">
        <v>18.2669</v>
      </c>
      <c r="G230" s="71"/>
      <c r="H230" s="71"/>
      <c r="I230" s="71">
        <v>14.521800000000001</v>
      </c>
      <c r="J230" s="71"/>
      <c r="K230" s="71"/>
      <c r="L230" s="71">
        <v>2.282</v>
      </c>
      <c r="M230" s="71"/>
      <c r="N230" s="71">
        <v>0</v>
      </c>
      <c r="O230" s="71">
        <v>0</v>
      </c>
      <c r="P230" s="73"/>
      <c r="Q230" s="71"/>
      <c r="R230" s="71"/>
      <c r="S230" s="71"/>
      <c r="T230" s="71"/>
    </row>
    <row r="231" spans="1:20" x14ac:dyDescent="0.25">
      <c r="A231" s="71" t="s">
        <v>205</v>
      </c>
      <c r="B231" s="71"/>
      <c r="C231" s="71">
        <v>6.1520000000000001</v>
      </c>
      <c r="D231" s="71">
        <v>6.1520000000000001</v>
      </c>
      <c r="E231" s="71">
        <v>0</v>
      </c>
      <c r="F231" s="71">
        <v>1.0291999999999999</v>
      </c>
      <c r="G231" s="71"/>
      <c r="H231" s="71"/>
      <c r="I231" s="71">
        <v>0.81820000000000004</v>
      </c>
      <c r="J231" s="71"/>
      <c r="K231" s="71"/>
      <c r="L231" s="71">
        <v>0.12859999999999999</v>
      </c>
      <c r="M231" s="71"/>
      <c r="N231" s="71">
        <v>0</v>
      </c>
      <c r="O231" s="71">
        <v>0</v>
      </c>
      <c r="P231" s="71"/>
      <c r="Q231" s="71"/>
      <c r="R231" s="71"/>
      <c r="S231" s="71"/>
      <c r="T231" s="71"/>
    </row>
    <row r="232" spans="1:20" x14ac:dyDescent="0.25">
      <c r="A232" s="71" t="s">
        <v>206</v>
      </c>
      <c r="B232" s="71"/>
      <c r="C232" s="71">
        <v>6.8776000000000002</v>
      </c>
      <c r="D232" s="71">
        <v>6.8776000000000002</v>
      </c>
      <c r="E232" s="71">
        <v>0</v>
      </c>
      <c r="F232" s="71">
        <v>1.1506000000000001</v>
      </c>
      <c r="G232" s="71"/>
      <c r="H232" s="71"/>
      <c r="I232" s="71">
        <v>0.91469999999999996</v>
      </c>
      <c r="J232" s="71"/>
      <c r="K232" s="71"/>
      <c r="L232" s="71">
        <v>0.14369999999999999</v>
      </c>
      <c r="M232" s="71"/>
      <c r="N232" s="71">
        <v>0</v>
      </c>
      <c r="O232" s="71">
        <v>0</v>
      </c>
      <c r="P232" s="71"/>
      <c r="Q232" s="71"/>
      <c r="R232" s="71"/>
      <c r="S232" s="71"/>
      <c r="T232" s="71"/>
    </row>
    <row r="233" spans="1:20" x14ac:dyDescent="0.25">
      <c r="A233" s="71" t="s">
        <v>207</v>
      </c>
      <c r="B233" s="71"/>
      <c r="C233" s="71">
        <v>18.968900000000001</v>
      </c>
      <c r="D233" s="71">
        <v>18.968900000000001</v>
      </c>
      <c r="E233" s="71"/>
      <c r="F233" s="71">
        <v>3.1735000000000002</v>
      </c>
      <c r="G233" s="71"/>
      <c r="H233" s="71"/>
      <c r="I233" s="71">
        <v>2.5228999999999999</v>
      </c>
      <c r="J233" s="71"/>
      <c r="K233" s="71"/>
      <c r="L233" s="71">
        <v>0.39650000000000002</v>
      </c>
      <c r="M233" s="71"/>
      <c r="N233" s="71">
        <v>0</v>
      </c>
      <c r="O233" s="71">
        <v>0</v>
      </c>
      <c r="P233" s="71"/>
      <c r="Q233" s="71"/>
      <c r="R233" s="71"/>
      <c r="S233" s="71"/>
      <c r="T233" s="71"/>
    </row>
    <row r="234" spans="1:20" x14ac:dyDescent="0.25">
      <c r="A234" s="71" t="s">
        <v>208</v>
      </c>
      <c r="B234" s="71"/>
      <c r="C234" s="71">
        <v>23.085699999999999</v>
      </c>
      <c r="D234" s="71">
        <v>23.085699999999999</v>
      </c>
      <c r="E234" s="71">
        <v>0</v>
      </c>
      <c r="F234" s="71">
        <v>3.8622000000000001</v>
      </c>
      <c r="G234" s="71"/>
      <c r="H234" s="71"/>
      <c r="I234" s="71">
        <v>3.0703999999999998</v>
      </c>
      <c r="J234" s="71"/>
      <c r="K234" s="71"/>
      <c r="L234" s="71">
        <v>0.48249999999999998</v>
      </c>
      <c r="M234" s="71"/>
      <c r="N234" s="71">
        <v>0</v>
      </c>
      <c r="O234" s="71">
        <v>0</v>
      </c>
      <c r="P234" s="71"/>
      <c r="Q234" s="71"/>
      <c r="R234" s="71"/>
      <c r="S234" s="71"/>
      <c r="T234" s="71"/>
    </row>
    <row r="235" spans="1:20" x14ac:dyDescent="0.25">
      <c r="A235" s="71" t="s">
        <v>210</v>
      </c>
      <c r="B235" s="71"/>
      <c r="C235" s="71">
        <v>11.451599999999999</v>
      </c>
      <c r="D235" s="71">
        <v>11.451599999999999</v>
      </c>
      <c r="E235" s="71">
        <v>0</v>
      </c>
      <c r="F235" s="71">
        <v>1.9158999999999999</v>
      </c>
      <c r="G235" s="71"/>
      <c r="H235" s="71"/>
      <c r="I235" s="71">
        <v>1.5230999999999999</v>
      </c>
      <c r="J235" s="71"/>
      <c r="K235" s="71"/>
      <c r="L235" s="71">
        <v>0.23930000000000001</v>
      </c>
      <c r="M235" s="71"/>
      <c r="N235" s="71">
        <v>0</v>
      </c>
      <c r="O235" s="71">
        <v>0</v>
      </c>
      <c r="P235" s="73"/>
      <c r="Q235" s="71"/>
      <c r="R235" s="71"/>
      <c r="S235" s="71"/>
      <c r="T235" s="71"/>
    </row>
    <row r="236" spans="1:20" x14ac:dyDescent="0.25">
      <c r="A236" s="71" t="s">
        <v>211</v>
      </c>
      <c r="B236" s="71">
        <v>139</v>
      </c>
      <c r="C236" s="71">
        <v>7.0103999999999997</v>
      </c>
      <c r="D236" s="71">
        <v>146.0104</v>
      </c>
      <c r="E236" s="71">
        <v>142.34</v>
      </c>
      <c r="F236" s="71">
        <v>24.427499999999998</v>
      </c>
      <c r="G236" s="71">
        <v>29.4771</v>
      </c>
      <c r="H236" s="71">
        <v>10</v>
      </c>
      <c r="I236" s="71">
        <v>19.4194</v>
      </c>
      <c r="J236" s="71"/>
      <c r="K236" s="71">
        <v>43</v>
      </c>
      <c r="L236" s="71">
        <v>3.0516000000000001</v>
      </c>
      <c r="M236" s="71">
        <v>23.969000000000001</v>
      </c>
      <c r="N236" s="71">
        <v>0</v>
      </c>
      <c r="O236" s="71">
        <v>0</v>
      </c>
      <c r="P236" s="71">
        <v>199.45650000000001</v>
      </c>
      <c r="Q236" s="71"/>
      <c r="R236" s="71"/>
      <c r="S236" s="71"/>
      <c r="T236" s="71"/>
    </row>
    <row r="237" spans="1:20" x14ac:dyDescent="0.25">
      <c r="A237" s="71" t="s">
        <v>212</v>
      </c>
      <c r="B237" s="73">
        <v>1419</v>
      </c>
      <c r="C237" s="71">
        <v>91.531199999999998</v>
      </c>
      <c r="D237" s="73">
        <v>1510.5311999999999</v>
      </c>
      <c r="E237" s="71">
        <v>414</v>
      </c>
      <c r="F237" s="71">
        <v>252.71190000000001</v>
      </c>
      <c r="G237" s="71">
        <v>40.322000000000003</v>
      </c>
      <c r="H237" s="71">
        <v>110</v>
      </c>
      <c r="I237" s="71">
        <v>200.9006</v>
      </c>
      <c r="J237" s="71"/>
      <c r="K237" s="71">
        <v>61</v>
      </c>
      <c r="L237" s="71">
        <v>31.5701</v>
      </c>
      <c r="M237" s="71">
        <v>17.657900000000001</v>
      </c>
      <c r="N237" s="71">
        <v>16</v>
      </c>
      <c r="O237" s="71">
        <v>0</v>
      </c>
      <c r="P237" s="73">
        <v>1584.5110999999999</v>
      </c>
      <c r="Q237" s="71"/>
      <c r="R237" s="71"/>
      <c r="S237" s="71"/>
      <c r="T237" s="71"/>
    </row>
    <row r="238" spans="1:20" x14ac:dyDescent="0.25">
      <c r="A238" s="71" t="s">
        <v>213</v>
      </c>
      <c r="B238" s="71"/>
      <c r="C238" s="71">
        <v>13.448600000000001</v>
      </c>
      <c r="D238" s="71">
        <v>13.448600000000001</v>
      </c>
      <c r="E238" s="71">
        <v>0</v>
      </c>
      <c r="F238" s="71">
        <v>2.25</v>
      </c>
      <c r="G238" s="71"/>
      <c r="H238" s="71"/>
      <c r="I238" s="71">
        <v>1.7887</v>
      </c>
      <c r="J238" s="71"/>
      <c r="K238" s="71"/>
      <c r="L238" s="71">
        <v>0.28110000000000002</v>
      </c>
      <c r="M238" s="71"/>
      <c r="N238" s="71">
        <v>0</v>
      </c>
      <c r="O238" s="71">
        <v>0</v>
      </c>
      <c r="P238" s="71"/>
      <c r="Q238" s="71"/>
      <c r="R238" s="71"/>
      <c r="S238" s="71"/>
      <c r="T238" s="71"/>
    </row>
    <row r="239" spans="1:20" x14ac:dyDescent="0.25">
      <c r="A239" s="71" t="s">
        <v>214</v>
      </c>
      <c r="B239" s="71">
        <v>772</v>
      </c>
      <c r="C239" s="71">
        <v>25.9253</v>
      </c>
      <c r="D239" s="71">
        <v>797.92529999999999</v>
      </c>
      <c r="E239" s="71">
        <v>771.77</v>
      </c>
      <c r="F239" s="71">
        <v>133.49289999999999</v>
      </c>
      <c r="G239" s="71">
        <v>159.56890000000001</v>
      </c>
      <c r="H239" s="71">
        <v>133</v>
      </c>
      <c r="I239" s="71">
        <v>106.1241</v>
      </c>
      <c r="J239" s="71">
        <v>20.157</v>
      </c>
      <c r="K239" s="71">
        <v>23</v>
      </c>
      <c r="L239" s="71">
        <v>16.676600000000001</v>
      </c>
      <c r="M239" s="71">
        <v>3.794</v>
      </c>
      <c r="N239" s="71">
        <v>57</v>
      </c>
      <c r="O239" s="71">
        <v>0</v>
      </c>
      <c r="P239" s="73">
        <v>1038.4452000000001</v>
      </c>
      <c r="Q239" s="71"/>
      <c r="R239" s="71"/>
      <c r="S239" s="71"/>
      <c r="T239" s="71"/>
    </row>
    <row r="240" spans="1:20" x14ac:dyDescent="0.25">
      <c r="A240" s="71" t="s">
        <v>215</v>
      </c>
      <c r="B240" s="71"/>
      <c r="C240" s="71">
        <v>9.5352999999999994</v>
      </c>
      <c r="D240" s="71">
        <v>9.5352999999999994</v>
      </c>
      <c r="E240" s="71">
        <v>0</v>
      </c>
      <c r="F240" s="71">
        <v>1.5952999999999999</v>
      </c>
      <c r="G240" s="71"/>
      <c r="H240" s="71"/>
      <c r="I240" s="71">
        <v>1.2682</v>
      </c>
      <c r="J240" s="71"/>
      <c r="K240" s="71"/>
      <c r="L240" s="71">
        <v>0.1993</v>
      </c>
      <c r="M240" s="71"/>
      <c r="N240" s="71">
        <v>0</v>
      </c>
      <c r="O240" s="71">
        <v>0</v>
      </c>
      <c r="P240" s="73"/>
      <c r="Q240" s="71"/>
      <c r="R240" s="71"/>
      <c r="S240" s="71"/>
      <c r="T240" s="71"/>
    </row>
    <row r="241" spans="1:20" x14ac:dyDescent="0.25">
      <c r="A241" s="71" t="s">
        <v>217</v>
      </c>
      <c r="B241" s="73"/>
      <c r="C241" s="71">
        <v>80.269300000000001</v>
      </c>
      <c r="D241" s="73">
        <v>80.269300000000001</v>
      </c>
      <c r="E241" s="73"/>
      <c r="F241" s="71">
        <v>13.4291</v>
      </c>
      <c r="G241" s="71"/>
      <c r="H241" s="71"/>
      <c r="I241" s="71">
        <v>10.675800000000001</v>
      </c>
      <c r="J241" s="71"/>
      <c r="K241" s="71"/>
      <c r="L241" s="71">
        <v>1.6776</v>
      </c>
      <c r="M241" s="71"/>
      <c r="N241" s="71">
        <v>0</v>
      </c>
      <c r="O241" s="71">
        <v>0</v>
      </c>
      <c r="P241" s="73"/>
      <c r="Q241" s="71"/>
      <c r="R241" s="71"/>
      <c r="S241" s="71"/>
      <c r="T241" s="71"/>
    </row>
    <row r="242" spans="1:20" x14ac:dyDescent="0.25">
      <c r="A242" s="71" t="s">
        <v>218</v>
      </c>
      <c r="B242" s="71">
        <v>230</v>
      </c>
      <c r="C242" s="71">
        <v>6.6010999999999997</v>
      </c>
      <c r="D242" s="71">
        <v>236.6011</v>
      </c>
      <c r="E242" s="71">
        <v>224.71</v>
      </c>
      <c r="F242" s="71">
        <v>39.583399999999997</v>
      </c>
      <c r="G242" s="71">
        <v>46.281700000000001</v>
      </c>
      <c r="H242" s="71">
        <v>28</v>
      </c>
      <c r="I242" s="71">
        <v>31.4679</v>
      </c>
      <c r="J242" s="71"/>
      <c r="K242" s="71"/>
      <c r="L242" s="71">
        <v>4.9450000000000003</v>
      </c>
      <c r="M242" s="71"/>
      <c r="N242" s="71">
        <v>0</v>
      </c>
      <c r="O242" s="71">
        <v>0</v>
      </c>
      <c r="P242" s="71">
        <v>282.88279999999997</v>
      </c>
      <c r="Q242" s="71"/>
      <c r="R242" s="71"/>
      <c r="S242" s="71"/>
      <c r="T242" s="71"/>
    </row>
    <row r="243" spans="1:20" x14ac:dyDescent="0.25">
      <c r="A243" s="71" t="s">
        <v>219</v>
      </c>
      <c r="B243" s="71">
        <v>988</v>
      </c>
      <c r="C243" s="71"/>
      <c r="D243" s="71">
        <v>988</v>
      </c>
      <c r="E243" s="71">
        <v>850.67</v>
      </c>
      <c r="F243" s="71">
        <v>165.29239999999999</v>
      </c>
      <c r="G243" s="71">
        <v>171.34389999999999</v>
      </c>
      <c r="H243" s="71">
        <v>96</v>
      </c>
      <c r="I243" s="71">
        <v>131.404</v>
      </c>
      <c r="J243" s="71"/>
      <c r="K243" s="71">
        <v>45</v>
      </c>
      <c r="L243" s="71">
        <v>20.6492</v>
      </c>
      <c r="M243" s="71">
        <v>14.6105</v>
      </c>
      <c r="N243" s="71">
        <v>0</v>
      </c>
      <c r="O243" s="71">
        <v>0</v>
      </c>
      <c r="P243" s="73">
        <v>1173.9544000000001</v>
      </c>
      <c r="Q243" s="71"/>
      <c r="R243" s="71"/>
      <c r="S243" s="71"/>
      <c r="T243" s="71"/>
    </row>
    <row r="244" spans="1:20" x14ac:dyDescent="0.25">
      <c r="A244" s="71" t="s">
        <v>220</v>
      </c>
      <c r="B244" s="71">
        <v>95</v>
      </c>
      <c r="C244" s="71">
        <v>4.3806000000000003</v>
      </c>
      <c r="D244" s="71">
        <v>99.380600000000001</v>
      </c>
      <c r="E244" s="71">
        <v>110.5</v>
      </c>
      <c r="F244" s="71">
        <v>16.6264</v>
      </c>
      <c r="G244" s="71">
        <v>23.4694</v>
      </c>
      <c r="H244" s="71">
        <v>11</v>
      </c>
      <c r="I244" s="71">
        <v>13.217599999999999</v>
      </c>
      <c r="J244" s="71"/>
      <c r="K244" s="71">
        <v>4</v>
      </c>
      <c r="L244" s="71">
        <v>2.0771000000000002</v>
      </c>
      <c r="M244" s="71">
        <v>1.1537999999999999</v>
      </c>
      <c r="N244" s="71">
        <v>8</v>
      </c>
      <c r="O244" s="71">
        <v>0</v>
      </c>
      <c r="P244" s="71">
        <v>132.00380000000001</v>
      </c>
      <c r="Q244" s="71"/>
      <c r="R244" s="71"/>
      <c r="S244" s="71"/>
      <c r="T244" s="71"/>
    </row>
    <row r="245" spans="1:20" x14ac:dyDescent="0.25">
      <c r="A245" s="71" t="s">
        <v>221</v>
      </c>
      <c r="B245" s="73">
        <v>1037</v>
      </c>
      <c r="C245" s="71">
        <v>452.63369999999998</v>
      </c>
      <c r="D245" s="73">
        <v>1489.6337000000001</v>
      </c>
      <c r="E245" s="71">
        <v>651</v>
      </c>
      <c r="F245" s="71">
        <v>249.2157</v>
      </c>
      <c r="G245" s="71">
        <v>100.4461</v>
      </c>
      <c r="H245" s="71">
        <v>144</v>
      </c>
      <c r="I245" s="71">
        <v>198.12129999999999</v>
      </c>
      <c r="J245" s="71"/>
      <c r="K245" s="71">
        <v>104</v>
      </c>
      <c r="L245" s="71">
        <v>31.133299999999998</v>
      </c>
      <c r="M245" s="71">
        <v>43.72</v>
      </c>
      <c r="N245" s="71">
        <v>18</v>
      </c>
      <c r="O245" s="71">
        <v>0</v>
      </c>
      <c r="P245" s="73">
        <v>1651.7998</v>
      </c>
      <c r="Q245" s="71"/>
      <c r="R245" s="71"/>
      <c r="S245" s="71"/>
      <c r="T245" s="71"/>
    </row>
    <row r="246" spans="1:20" x14ac:dyDescent="0.25">
      <c r="A246" s="71" t="s">
        <v>222</v>
      </c>
      <c r="B246" s="71">
        <v>259</v>
      </c>
      <c r="C246" s="71">
        <v>2.5596000000000001</v>
      </c>
      <c r="D246" s="71">
        <v>261.55959999999999</v>
      </c>
      <c r="E246" s="71">
        <v>257.94</v>
      </c>
      <c r="F246" s="71">
        <v>43.758899999999997</v>
      </c>
      <c r="G246" s="71">
        <v>53.544800000000002</v>
      </c>
      <c r="H246" s="71">
        <v>35</v>
      </c>
      <c r="I246" s="71">
        <v>34.787399999999998</v>
      </c>
      <c r="J246" s="71">
        <v>0.15939999999999999</v>
      </c>
      <c r="K246" s="71"/>
      <c r="L246" s="71">
        <v>5.4665999999999997</v>
      </c>
      <c r="M246" s="71"/>
      <c r="N246" s="71">
        <v>10</v>
      </c>
      <c r="O246" s="71">
        <v>0</v>
      </c>
      <c r="P246" s="71">
        <v>325.2638</v>
      </c>
      <c r="Q246" s="71"/>
      <c r="R246" s="71"/>
      <c r="S246" s="71"/>
      <c r="T246" s="71"/>
    </row>
    <row r="247" spans="1:20" x14ac:dyDescent="0.25">
      <c r="A247" s="71" t="s">
        <v>1165</v>
      </c>
      <c r="B247" s="71">
        <v>442</v>
      </c>
      <c r="C247" s="71">
        <v>10.597899999999999</v>
      </c>
      <c r="D247" s="71">
        <v>452.59789999999998</v>
      </c>
      <c r="E247" s="71">
        <v>231</v>
      </c>
      <c r="F247" s="71">
        <v>75.7196</v>
      </c>
      <c r="G247" s="71">
        <v>38.820099999999996</v>
      </c>
      <c r="H247" s="71">
        <v>65</v>
      </c>
      <c r="I247" s="71">
        <v>60.195500000000003</v>
      </c>
      <c r="J247" s="71">
        <v>3.6034000000000002</v>
      </c>
      <c r="K247" s="71">
        <v>22</v>
      </c>
      <c r="L247" s="71">
        <v>9.4593000000000007</v>
      </c>
      <c r="M247" s="71">
        <v>7.5244</v>
      </c>
      <c r="N247" s="71">
        <v>12</v>
      </c>
      <c r="O247" s="71">
        <v>0</v>
      </c>
      <c r="P247" s="71">
        <v>514.54579999999999</v>
      </c>
      <c r="Q247" s="71"/>
      <c r="R247" s="71"/>
      <c r="S247" s="71"/>
      <c r="T247" s="71"/>
    </row>
    <row r="248" spans="1:20" x14ac:dyDescent="0.25">
      <c r="A248" s="71" t="s">
        <v>1223</v>
      </c>
      <c r="B248" s="71"/>
      <c r="C248" s="71"/>
      <c r="D248" s="71">
        <v>0</v>
      </c>
      <c r="E248" s="71">
        <v>0</v>
      </c>
      <c r="F248" s="71"/>
      <c r="G248" s="71"/>
      <c r="H248" s="71"/>
      <c r="I248" s="71">
        <v>0</v>
      </c>
      <c r="J248" s="71"/>
      <c r="K248" s="71"/>
      <c r="L248" s="71">
        <v>0</v>
      </c>
      <c r="M248" s="71"/>
      <c r="N248" s="71">
        <v>0</v>
      </c>
      <c r="O248" s="71">
        <v>0</v>
      </c>
      <c r="P248" s="71"/>
      <c r="Q248" s="71"/>
      <c r="R248" s="71"/>
      <c r="S248" s="71"/>
      <c r="T248" s="71"/>
    </row>
    <row r="249" spans="1:20" x14ac:dyDescent="0.25">
      <c r="A249" s="71" t="s">
        <v>223</v>
      </c>
      <c r="B249" s="73"/>
      <c r="C249" s="71">
        <v>58.843400000000003</v>
      </c>
      <c r="D249" s="73">
        <v>58.843400000000003</v>
      </c>
      <c r="E249" s="73"/>
      <c r="F249" s="71">
        <v>9.8445</v>
      </c>
      <c r="G249" s="71"/>
      <c r="H249" s="71"/>
      <c r="I249" s="71">
        <v>7.8262</v>
      </c>
      <c r="J249" s="71"/>
      <c r="K249" s="71"/>
      <c r="L249" s="71">
        <v>1.2298</v>
      </c>
      <c r="M249" s="71"/>
      <c r="N249" s="71">
        <v>0</v>
      </c>
      <c r="O249" s="71">
        <v>0</v>
      </c>
      <c r="P249" s="73"/>
      <c r="Q249" s="71"/>
      <c r="R249" s="71"/>
      <c r="S249" s="71"/>
      <c r="T249" s="71"/>
    </row>
    <row r="250" spans="1:20" x14ac:dyDescent="0.25">
      <c r="A250" s="71" t="s">
        <v>532</v>
      </c>
      <c r="B250" s="71"/>
      <c r="C250" s="71">
        <v>0.25</v>
      </c>
      <c r="D250" s="71"/>
      <c r="E250" s="71"/>
      <c r="F250" s="71">
        <v>4.1799999999999997E-2</v>
      </c>
      <c r="G250" s="71"/>
      <c r="H250" s="71"/>
      <c r="I250" s="71">
        <v>0</v>
      </c>
      <c r="J250" s="71"/>
      <c r="K250" s="71"/>
      <c r="L250" s="71">
        <v>0</v>
      </c>
      <c r="M250" s="71"/>
      <c r="N250" s="71">
        <v>0</v>
      </c>
      <c r="O250" s="71">
        <v>0</v>
      </c>
      <c r="P250" s="71"/>
      <c r="Q250" s="71"/>
      <c r="R250" s="71"/>
      <c r="S250" s="71"/>
      <c r="T250" s="71"/>
    </row>
    <row r="251" spans="1:20" x14ac:dyDescent="0.25">
      <c r="A251" s="71" t="s">
        <v>224</v>
      </c>
      <c r="B251" s="71"/>
      <c r="C251" s="71"/>
      <c r="D251" s="71">
        <v>0</v>
      </c>
      <c r="E251" s="71"/>
      <c r="F251" s="71"/>
      <c r="G251" s="71"/>
      <c r="H251" s="71"/>
      <c r="I251" s="71">
        <v>0</v>
      </c>
      <c r="J251" s="71"/>
      <c r="K251" s="71"/>
      <c r="L251" s="71">
        <v>0</v>
      </c>
      <c r="M251" s="71"/>
      <c r="N251" s="71">
        <v>0</v>
      </c>
      <c r="O251" s="71">
        <v>0</v>
      </c>
      <c r="P251" s="71"/>
      <c r="Q251" s="71"/>
      <c r="R251" s="71"/>
      <c r="S251" s="71"/>
      <c r="T251" s="71"/>
    </row>
    <row r="252" spans="1:20" x14ac:dyDescent="0.25">
      <c r="A252" s="71" t="s">
        <v>225</v>
      </c>
      <c r="B252" s="71"/>
      <c r="C252" s="71">
        <v>52.912399999999998</v>
      </c>
      <c r="D252" s="71">
        <v>52.912399999999998</v>
      </c>
      <c r="E252" s="71"/>
      <c r="F252" s="71">
        <v>8.8521999999999998</v>
      </c>
      <c r="G252" s="71"/>
      <c r="H252" s="71"/>
      <c r="I252" s="71">
        <v>7.0373000000000001</v>
      </c>
      <c r="J252" s="71"/>
      <c r="K252" s="71"/>
      <c r="L252" s="71">
        <v>1.1059000000000001</v>
      </c>
      <c r="M252" s="71"/>
      <c r="N252" s="71">
        <v>0</v>
      </c>
      <c r="O252" s="71">
        <v>0</v>
      </c>
      <c r="P252" s="71"/>
      <c r="Q252" s="71"/>
      <c r="R252" s="71"/>
      <c r="S252" s="71"/>
      <c r="T252" s="71"/>
    </row>
    <row r="253" spans="1:20" x14ac:dyDescent="0.25">
      <c r="A253" s="71" t="s">
        <v>226</v>
      </c>
      <c r="B253" s="73"/>
      <c r="C253" s="71">
        <v>147.28110000000001</v>
      </c>
      <c r="D253" s="73">
        <v>147.28110000000001</v>
      </c>
      <c r="E253" s="73"/>
      <c r="F253" s="71">
        <v>24.6401</v>
      </c>
      <c r="G253" s="71"/>
      <c r="H253" s="71"/>
      <c r="I253" s="71">
        <v>19.5884</v>
      </c>
      <c r="J253" s="71"/>
      <c r="K253" s="68"/>
      <c r="L253" s="71">
        <v>3.0781999999999998</v>
      </c>
      <c r="M253" s="71"/>
      <c r="N253" s="71">
        <v>0</v>
      </c>
      <c r="O253" s="71">
        <v>0</v>
      </c>
      <c r="P253" s="73"/>
      <c r="Q253" s="71"/>
      <c r="R253" s="71"/>
      <c r="S253" s="71"/>
      <c r="T253" s="71"/>
    </row>
    <row r="254" spans="1:20" x14ac:dyDescent="0.25">
      <c r="A254" s="71" t="s">
        <v>227</v>
      </c>
      <c r="B254" s="73"/>
      <c r="C254" s="71">
        <v>154.71969999999999</v>
      </c>
      <c r="D254" s="73">
        <v>154.71969999999999</v>
      </c>
      <c r="E254" s="73"/>
      <c r="F254" s="71">
        <v>25.884599999999999</v>
      </c>
      <c r="G254" s="71"/>
      <c r="H254" s="71"/>
      <c r="I254" s="71">
        <v>20.5777</v>
      </c>
      <c r="J254" s="71"/>
      <c r="K254" s="71"/>
      <c r="L254" s="71">
        <v>3.2336</v>
      </c>
      <c r="M254" s="71"/>
      <c r="N254" s="71">
        <v>0</v>
      </c>
      <c r="O254" s="71">
        <v>0</v>
      </c>
      <c r="P254" s="73"/>
      <c r="Q254" s="71"/>
      <c r="R254" s="71"/>
      <c r="S254" s="71"/>
      <c r="T254" s="71"/>
    </row>
    <row r="255" spans="1:20" x14ac:dyDescent="0.25">
      <c r="A255" s="71" t="s">
        <v>228</v>
      </c>
      <c r="B255" s="73"/>
      <c r="C255" s="71">
        <v>289.4588</v>
      </c>
      <c r="D255" s="73">
        <v>289.4588</v>
      </c>
      <c r="E255" s="73"/>
      <c r="F255" s="73">
        <v>48.426499999999997</v>
      </c>
      <c r="G255" s="71"/>
      <c r="H255" s="68"/>
      <c r="I255" s="73">
        <v>38.497999999999998</v>
      </c>
      <c r="J255" s="71"/>
      <c r="K255" s="71"/>
      <c r="L255" s="71">
        <v>6.0496999999999996</v>
      </c>
      <c r="M255" s="71"/>
      <c r="N255" s="71">
        <v>0</v>
      </c>
      <c r="O255" s="71">
        <v>0</v>
      </c>
      <c r="P255" s="73"/>
      <c r="Q255" s="71"/>
      <c r="R255" s="71"/>
      <c r="S255" s="71"/>
      <c r="T255" s="71"/>
    </row>
    <row r="256" spans="1:20" x14ac:dyDescent="0.25">
      <c r="A256" s="71" t="s">
        <v>229</v>
      </c>
      <c r="B256" s="73"/>
      <c r="C256" s="71">
        <v>180.32740000000001</v>
      </c>
      <c r="D256" s="73">
        <v>180.32740000000001</v>
      </c>
      <c r="E256" s="73"/>
      <c r="F256" s="71">
        <v>30.168800000000001</v>
      </c>
      <c r="G256" s="71"/>
      <c r="H256" s="71"/>
      <c r="I256" s="71">
        <v>23.983499999999999</v>
      </c>
      <c r="J256" s="71"/>
      <c r="K256" s="71"/>
      <c r="L256" s="71">
        <v>3.7688000000000001</v>
      </c>
      <c r="M256" s="71"/>
      <c r="N256" s="71">
        <v>0</v>
      </c>
      <c r="O256" s="71">
        <v>0</v>
      </c>
      <c r="P256" s="73"/>
      <c r="Q256" s="71"/>
      <c r="R256" s="71"/>
      <c r="S256" s="71"/>
      <c r="T256" s="71"/>
    </row>
    <row r="257" spans="1:20" x14ac:dyDescent="0.25">
      <c r="A257" s="71" t="s">
        <v>230</v>
      </c>
      <c r="B257" s="71"/>
      <c r="C257" s="71">
        <v>273.08659999999998</v>
      </c>
      <c r="D257" s="71">
        <v>273.08659999999998</v>
      </c>
      <c r="E257" s="71"/>
      <c r="F257" s="71">
        <v>45.687399999999997</v>
      </c>
      <c r="G257" s="71"/>
      <c r="H257" s="71"/>
      <c r="I257" s="71">
        <v>36.320500000000003</v>
      </c>
      <c r="J257" s="71"/>
      <c r="K257" s="71"/>
      <c r="L257" s="71">
        <v>5.7074999999999996</v>
      </c>
      <c r="M257" s="71"/>
      <c r="N257" s="71">
        <v>0</v>
      </c>
      <c r="O257" s="71">
        <v>0</v>
      </c>
      <c r="P257" s="71"/>
      <c r="Q257" s="73"/>
      <c r="R257" s="71"/>
      <c r="S257" s="73"/>
      <c r="T257" s="73"/>
    </row>
    <row r="258" spans="1:20" x14ac:dyDescent="0.25">
      <c r="A258" s="71" t="s">
        <v>231</v>
      </c>
      <c r="B258" s="73"/>
      <c r="C258" s="71">
        <v>72.840599999999995</v>
      </c>
      <c r="D258" s="73">
        <v>72.840599999999995</v>
      </c>
      <c r="E258" s="71"/>
      <c r="F258" s="71">
        <v>12.186199999999999</v>
      </c>
      <c r="G258" s="71"/>
      <c r="H258" s="71"/>
      <c r="I258" s="71">
        <v>9.6877999999999993</v>
      </c>
      <c r="J258" s="71"/>
      <c r="K258" s="71"/>
      <c r="L258" s="71">
        <v>1.5224</v>
      </c>
      <c r="M258" s="71"/>
      <c r="N258" s="71">
        <v>0</v>
      </c>
      <c r="O258" s="71">
        <v>0</v>
      </c>
      <c r="P258" s="73"/>
      <c r="Q258" s="71"/>
      <c r="R258" s="71"/>
      <c r="S258" s="71"/>
      <c r="T258" s="71"/>
    </row>
    <row r="259" spans="1:20" x14ac:dyDescent="0.25">
      <c r="A259" s="71" t="s">
        <v>232</v>
      </c>
      <c r="B259" s="73"/>
      <c r="C259" s="71">
        <v>63.800199999999997</v>
      </c>
      <c r="D259" s="73">
        <v>63.800199999999997</v>
      </c>
      <c r="E259" s="71"/>
      <c r="F259" s="71">
        <v>10.6738</v>
      </c>
      <c r="G259" s="71"/>
      <c r="H259" s="71"/>
      <c r="I259" s="71">
        <v>8.4854000000000003</v>
      </c>
      <c r="J259" s="71"/>
      <c r="K259" s="71"/>
      <c r="L259" s="71">
        <v>1.3333999999999999</v>
      </c>
      <c r="M259" s="71"/>
      <c r="N259" s="71">
        <v>0</v>
      </c>
      <c r="O259" s="71">
        <v>0</v>
      </c>
      <c r="P259" s="73"/>
      <c r="Q259" s="71"/>
      <c r="R259" s="71"/>
      <c r="S259" s="71"/>
      <c r="T259" s="71"/>
    </row>
    <row r="260" spans="1:20" x14ac:dyDescent="0.25">
      <c r="A260" s="71" t="s">
        <v>233</v>
      </c>
      <c r="B260" s="73"/>
      <c r="C260" s="71">
        <v>119.2764</v>
      </c>
      <c r="D260" s="73">
        <v>119.2764</v>
      </c>
      <c r="E260" s="71"/>
      <c r="F260" s="71">
        <v>19.954899999999999</v>
      </c>
      <c r="G260" s="71"/>
      <c r="H260" s="71"/>
      <c r="I260" s="71">
        <v>15.863799999999999</v>
      </c>
      <c r="J260" s="71"/>
      <c r="K260" s="71"/>
      <c r="L260" s="71">
        <v>2.4929000000000001</v>
      </c>
      <c r="M260" s="71"/>
      <c r="N260" s="71">
        <v>0</v>
      </c>
      <c r="O260" s="71">
        <v>0</v>
      </c>
      <c r="P260" s="73"/>
      <c r="Q260" s="71"/>
      <c r="R260" s="71"/>
      <c r="S260" s="71"/>
      <c r="T260" s="71"/>
    </row>
    <row r="261" spans="1:20" x14ac:dyDescent="0.25">
      <c r="A261" s="71" t="s">
        <v>234</v>
      </c>
      <c r="B261" s="71"/>
      <c r="C261" s="71">
        <v>16.160799999999998</v>
      </c>
      <c r="D261" s="71">
        <v>16.160799999999998</v>
      </c>
      <c r="E261" s="71"/>
      <c r="F261" s="71">
        <v>2.7037</v>
      </c>
      <c r="G261" s="71"/>
      <c r="H261" s="71"/>
      <c r="I261" s="71">
        <v>2.1494</v>
      </c>
      <c r="J261" s="71"/>
      <c r="K261" s="71"/>
      <c r="L261" s="71">
        <v>0.33779999999999999</v>
      </c>
      <c r="M261" s="71"/>
      <c r="N261" s="71">
        <v>0</v>
      </c>
      <c r="O261" s="71">
        <v>0</v>
      </c>
      <c r="P261" s="71"/>
      <c r="Q261" s="71"/>
      <c r="R261" s="71"/>
      <c r="S261" s="71"/>
      <c r="T261" s="71"/>
    </row>
    <row r="262" spans="1:20" x14ac:dyDescent="0.25">
      <c r="A262" s="71" t="s">
        <v>533</v>
      </c>
      <c r="B262" s="71"/>
      <c r="C262" s="71"/>
      <c r="D262" s="71"/>
      <c r="E262" s="71"/>
      <c r="F262" s="71"/>
      <c r="G262" s="71"/>
      <c r="H262" s="71"/>
      <c r="I262" s="71">
        <v>0</v>
      </c>
      <c r="J262" s="71"/>
      <c r="K262" s="71"/>
      <c r="L262" s="71">
        <v>0</v>
      </c>
      <c r="M262" s="71"/>
      <c r="N262" s="71">
        <v>0</v>
      </c>
      <c r="O262" s="71">
        <v>0</v>
      </c>
      <c r="P262" s="71"/>
      <c r="Q262" s="71"/>
      <c r="R262" s="71"/>
      <c r="S262" s="71"/>
      <c r="T262" s="71"/>
    </row>
    <row r="263" spans="1:20" x14ac:dyDescent="0.25">
      <c r="A263" s="71" t="s">
        <v>235</v>
      </c>
      <c r="B263" s="73"/>
      <c r="C263" s="71">
        <v>124.5188</v>
      </c>
      <c r="D263" s="73">
        <v>124.5188</v>
      </c>
      <c r="E263" s="71"/>
      <c r="F263" s="71">
        <v>20.832000000000001</v>
      </c>
      <c r="G263" s="71"/>
      <c r="H263" s="71"/>
      <c r="I263" s="71">
        <v>16.561</v>
      </c>
      <c r="J263" s="71"/>
      <c r="K263" s="71"/>
      <c r="L263" s="71">
        <v>2.6023999999999998</v>
      </c>
      <c r="M263" s="71"/>
      <c r="N263" s="71">
        <v>0</v>
      </c>
      <c r="O263" s="71">
        <v>0</v>
      </c>
      <c r="P263" s="73"/>
      <c r="Q263" s="71"/>
      <c r="R263" s="71"/>
      <c r="S263" s="71"/>
      <c r="T263" s="71"/>
    </row>
    <row r="264" spans="1:20" x14ac:dyDescent="0.25">
      <c r="A264" s="71" t="s">
        <v>236</v>
      </c>
      <c r="B264" s="73"/>
      <c r="C264" s="71">
        <v>281.15859999999998</v>
      </c>
      <c r="D264" s="73">
        <v>281.15859999999998</v>
      </c>
      <c r="E264" s="73"/>
      <c r="F264" s="73">
        <v>47.037799999999997</v>
      </c>
      <c r="G264" s="71"/>
      <c r="H264" s="68"/>
      <c r="I264" s="73">
        <v>37.394100000000002</v>
      </c>
      <c r="J264" s="71"/>
      <c r="K264" s="71"/>
      <c r="L264" s="71">
        <v>5.8761999999999999</v>
      </c>
      <c r="M264" s="71"/>
      <c r="N264" s="71">
        <v>0</v>
      </c>
      <c r="O264" s="71">
        <v>0</v>
      </c>
      <c r="P264" s="73"/>
      <c r="Q264" s="71"/>
      <c r="R264" s="71"/>
      <c r="S264" s="71"/>
      <c r="T264" s="71"/>
    </row>
    <row r="265" spans="1:20" x14ac:dyDescent="0.25">
      <c r="A265" s="71" t="s">
        <v>237</v>
      </c>
      <c r="B265" s="71"/>
      <c r="C265" s="71">
        <v>18.452500000000001</v>
      </c>
      <c r="D265" s="71">
        <v>18.452500000000001</v>
      </c>
      <c r="E265" s="71"/>
      <c r="F265" s="71">
        <v>3.0871</v>
      </c>
      <c r="G265" s="71"/>
      <c r="H265" s="71"/>
      <c r="I265" s="71">
        <v>2.4542000000000002</v>
      </c>
      <c r="J265" s="71"/>
      <c r="K265" s="71"/>
      <c r="L265" s="71">
        <v>0.38569999999999999</v>
      </c>
      <c r="M265" s="71"/>
      <c r="N265" s="71">
        <v>0</v>
      </c>
      <c r="O265" s="71">
        <v>0</v>
      </c>
      <c r="P265" s="71"/>
      <c r="Q265" s="71"/>
      <c r="R265" s="71"/>
      <c r="S265" s="71"/>
      <c r="T265" s="71"/>
    </row>
    <row r="266" spans="1:20" x14ac:dyDescent="0.25">
      <c r="A266" s="71" t="s">
        <v>238</v>
      </c>
      <c r="B266" s="73"/>
      <c r="C266" s="71">
        <v>52.2164</v>
      </c>
      <c r="D266" s="73">
        <v>52.2164</v>
      </c>
      <c r="E266" s="71"/>
      <c r="F266" s="71">
        <v>8.7357999999999993</v>
      </c>
      <c r="G266" s="71"/>
      <c r="H266" s="71"/>
      <c r="I266" s="71">
        <v>6.9447999999999999</v>
      </c>
      <c r="J266" s="71"/>
      <c r="K266" s="71"/>
      <c r="L266" s="71">
        <v>1.0912999999999999</v>
      </c>
      <c r="M266" s="71"/>
      <c r="N266" s="71">
        <v>0</v>
      </c>
      <c r="O266" s="71">
        <v>0</v>
      </c>
      <c r="P266" s="73"/>
      <c r="Q266" s="71"/>
      <c r="R266" s="71"/>
      <c r="S266" s="71"/>
      <c r="T266" s="71"/>
    </row>
    <row r="267" spans="1:20" x14ac:dyDescent="0.25">
      <c r="A267" s="71" t="s">
        <v>239</v>
      </c>
      <c r="B267" s="71"/>
      <c r="C267" s="71"/>
      <c r="D267" s="71">
        <v>0</v>
      </c>
      <c r="E267" s="71"/>
      <c r="F267" s="71"/>
      <c r="G267" s="71"/>
      <c r="H267" s="71"/>
      <c r="I267" s="71">
        <v>0</v>
      </c>
      <c r="J267" s="71"/>
      <c r="K267" s="71"/>
      <c r="L267" s="71">
        <v>0</v>
      </c>
      <c r="M267" s="71"/>
      <c r="N267" s="71">
        <v>0</v>
      </c>
      <c r="O267" s="71">
        <v>0</v>
      </c>
      <c r="P267" s="71"/>
      <c r="Q267" s="71"/>
      <c r="R267" s="71"/>
      <c r="S267" s="71"/>
      <c r="T267" s="71"/>
    </row>
    <row r="268" spans="1:20" x14ac:dyDescent="0.25">
      <c r="A268" s="71" t="s">
        <v>240</v>
      </c>
      <c r="B268" s="73"/>
      <c r="C268" s="71">
        <v>52.360399999999998</v>
      </c>
      <c r="D268" s="73">
        <v>52.360399999999998</v>
      </c>
      <c r="E268" s="71"/>
      <c r="F268" s="71">
        <v>8.7599</v>
      </c>
      <c r="G268" s="71"/>
      <c r="H268" s="71"/>
      <c r="I268" s="71">
        <v>6.9638999999999998</v>
      </c>
      <c r="J268" s="71"/>
      <c r="K268" s="71"/>
      <c r="L268" s="71">
        <v>1.0943000000000001</v>
      </c>
      <c r="M268" s="71"/>
      <c r="N268" s="71">
        <v>0</v>
      </c>
      <c r="O268" s="71">
        <v>0</v>
      </c>
      <c r="P268" s="73"/>
      <c r="Q268" s="71"/>
      <c r="R268" s="71"/>
      <c r="S268" s="71"/>
      <c r="T268" s="71"/>
    </row>
    <row r="269" spans="1:20" x14ac:dyDescent="0.25">
      <c r="A269" s="71" t="s">
        <v>241</v>
      </c>
      <c r="B269" s="71"/>
      <c r="C269" s="71">
        <v>1.9525999999999999</v>
      </c>
      <c r="D269" s="71">
        <v>1.9525999999999999</v>
      </c>
      <c r="E269" s="71"/>
      <c r="F269" s="71">
        <v>0.32669999999999999</v>
      </c>
      <c r="G269" s="71"/>
      <c r="H269" s="71"/>
      <c r="I269" s="71">
        <v>0.25969999999999999</v>
      </c>
      <c r="J269" s="71"/>
      <c r="K269" s="71"/>
      <c r="L269" s="71">
        <v>4.0800000000000003E-2</v>
      </c>
      <c r="M269" s="71"/>
      <c r="N269" s="71">
        <v>0</v>
      </c>
      <c r="O269" s="71">
        <v>0</v>
      </c>
      <c r="P269" s="71"/>
      <c r="Q269" s="71"/>
      <c r="R269" s="71"/>
      <c r="S269" s="71"/>
      <c r="T269" s="71"/>
    </row>
    <row r="270" spans="1:20" x14ac:dyDescent="0.25">
      <c r="A270" s="71" t="s">
        <v>242</v>
      </c>
      <c r="B270" s="71"/>
      <c r="C270" s="71">
        <v>13.660600000000001</v>
      </c>
      <c r="D270" s="71">
        <v>13.660600000000001</v>
      </c>
      <c r="E270" s="71"/>
      <c r="F270" s="71">
        <v>2.2854000000000001</v>
      </c>
      <c r="G270" s="71"/>
      <c r="H270" s="71"/>
      <c r="I270" s="71">
        <v>1.8169</v>
      </c>
      <c r="J270" s="71"/>
      <c r="K270" s="71"/>
      <c r="L270" s="71">
        <v>0.28549999999999998</v>
      </c>
      <c r="M270" s="71"/>
      <c r="N270" s="71">
        <v>0</v>
      </c>
      <c r="O270" s="71">
        <v>0</v>
      </c>
      <c r="P270" s="71"/>
      <c r="Q270" s="71"/>
      <c r="R270" s="71"/>
      <c r="S270" s="71"/>
      <c r="T270" s="71"/>
    </row>
    <row r="271" spans="1:20" x14ac:dyDescent="0.25">
      <c r="A271" s="71" t="s">
        <v>243</v>
      </c>
      <c r="B271" s="73"/>
      <c r="C271" s="71">
        <v>57.343400000000003</v>
      </c>
      <c r="D271" s="73">
        <v>57.343400000000003</v>
      </c>
      <c r="E271" s="71"/>
      <c r="F271" s="71">
        <v>13.595499999999999</v>
      </c>
      <c r="G271" s="71"/>
      <c r="H271" s="71"/>
      <c r="I271" s="71">
        <v>10.808199999999999</v>
      </c>
      <c r="J271" s="71"/>
      <c r="K271" s="71"/>
      <c r="L271" s="71">
        <v>1.6983999999999999</v>
      </c>
      <c r="M271" s="71"/>
      <c r="N271" s="71">
        <v>0</v>
      </c>
      <c r="O271" s="71">
        <v>0</v>
      </c>
      <c r="P271" s="73"/>
      <c r="Q271" s="71"/>
      <c r="R271" s="71"/>
      <c r="S271" s="71"/>
      <c r="T271" s="71"/>
    </row>
    <row r="272" spans="1:20" x14ac:dyDescent="0.25">
      <c r="A272" s="71" t="s">
        <v>244</v>
      </c>
      <c r="B272" s="71"/>
      <c r="C272" s="71"/>
      <c r="D272" s="71">
        <v>0</v>
      </c>
      <c r="E272" s="71"/>
      <c r="F272" s="71"/>
      <c r="G272" s="71"/>
      <c r="H272" s="71"/>
      <c r="I272" s="71">
        <v>0</v>
      </c>
      <c r="J272" s="71"/>
      <c r="K272" s="71"/>
      <c r="L272" s="71">
        <v>0</v>
      </c>
      <c r="M272" s="71"/>
      <c r="N272" s="71">
        <v>0</v>
      </c>
      <c r="O272" s="71">
        <v>0</v>
      </c>
      <c r="P272" s="71"/>
      <c r="Q272" s="71"/>
      <c r="R272" s="71"/>
      <c r="S272" s="71"/>
      <c r="T272" s="71"/>
    </row>
    <row r="273" spans="1:20" x14ac:dyDescent="0.25">
      <c r="A273" s="71" t="s">
        <v>245</v>
      </c>
      <c r="B273" s="73"/>
      <c r="C273" s="71">
        <v>73.890500000000003</v>
      </c>
      <c r="D273" s="73">
        <v>73.890500000000003</v>
      </c>
      <c r="E273" s="73"/>
      <c r="F273" s="71">
        <v>12.3619</v>
      </c>
      <c r="G273" s="71"/>
      <c r="H273" s="71"/>
      <c r="I273" s="71">
        <v>9.8274000000000008</v>
      </c>
      <c r="J273" s="71"/>
      <c r="K273" s="71"/>
      <c r="L273" s="71">
        <v>1.5443</v>
      </c>
      <c r="M273" s="71"/>
      <c r="N273" s="71">
        <v>0</v>
      </c>
      <c r="O273" s="71">
        <v>0</v>
      </c>
      <c r="P273" s="73"/>
      <c r="Q273" s="71"/>
      <c r="R273" s="71"/>
      <c r="S273" s="71"/>
      <c r="T273" s="71"/>
    </row>
    <row r="274" spans="1:20" x14ac:dyDescent="0.25">
      <c r="A274" s="71" t="s">
        <v>246</v>
      </c>
      <c r="B274" s="71"/>
      <c r="C274" s="71">
        <v>23.920999999999999</v>
      </c>
      <c r="D274" s="71">
        <v>23.920999999999999</v>
      </c>
      <c r="E274" s="71"/>
      <c r="F274" s="71">
        <v>4.0019999999999998</v>
      </c>
      <c r="G274" s="71"/>
      <c r="H274" s="71"/>
      <c r="I274" s="71">
        <v>3.1815000000000002</v>
      </c>
      <c r="J274" s="71"/>
      <c r="K274" s="71"/>
      <c r="L274" s="71">
        <v>0.49990000000000001</v>
      </c>
      <c r="M274" s="71"/>
      <c r="N274" s="71">
        <v>0</v>
      </c>
      <c r="O274" s="71">
        <v>0</v>
      </c>
      <c r="P274" s="71"/>
      <c r="Q274" s="71"/>
      <c r="R274" s="71"/>
      <c r="S274" s="71"/>
      <c r="T274" s="71"/>
    </row>
    <row r="275" spans="1:20" x14ac:dyDescent="0.25">
      <c r="A275" s="71" t="s">
        <v>247</v>
      </c>
      <c r="B275" s="71"/>
      <c r="C275" s="71">
        <v>13.171099999999999</v>
      </c>
      <c r="D275" s="71">
        <v>13.171099999999999</v>
      </c>
      <c r="E275" s="71"/>
      <c r="F275" s="71">
        <v>2.2035</v>
      </c>
      <c r="G275" s="71"/>
      <c r="H275" s="71"/>
      <c r="I275" s="71">
        <v>1.7518</v>
      </c>
      <c r="J275" s="71"/>
      <c r="K275" s="71"/>
      <c r="L275" s="71">
        <v>0.27529999999999999</v>
      </c>
      <c r="M275" s="71"/>
      <c r="N275" s="71">
        <v>0</v>
      </c>
      <c r="O275" s="71">
        <v>0</v>
      </c>
      <c r="P275" s="71"/>
      <c r="Q275" s="71"/>
      <c r="R275" s="71"/>
      <c r="S275" s="71"/>
      <c r="T275" s="71"/>
    </row>
    <row r="276" spans="1:20" x14ac:dyDescent="0.25">
      <c r="A276" s="71" t="s">
        <v>248</v>
      </c>
      <c r="B276" s="71"/>
      <c r="C276" s="71">
        <v>24.2258</v>
      </c>
      <c r="D276" s="71">
        <v>24.2258</v>
      </c>
      <c r="E276" s="71"/>
      <c r="F276" s="71">
        <v>4.0529999999999999</v>
      </c>
      <c r="G276" s="71"/>
      <c r="H276" s="71"/>
      <c r="I276" s="71">
        <v>3.222</v>
      </c>
      <c r="J276" s="71"/>
      <c r="K276" s="71"/>
      <c r="L276" s="71">
        <v>0.50629999999999997</v>
      </c>
      <c r="M276" s="71"/>
      <c r="N276" s="71">
        <v>0</v>
      </c>
      <c r="O276" s="71">
        <v>0</v>
      </c>
      <c r="P276" s="71"/>
      <c r="Q276" s="71"/>
      <c r="R276" s="71"/>
      <c r="S276" s="71"/>
      <c r="T276" s="71"/>
    </row>
    <row r="277" spans="1:20" x14ac:dyDescent="0.25">
      <c r="A277" s="71" t="s">
        <v>534</v>
      </c>
      <c r="B277" s="71"/>
      <c r="C277" s="71"/>
      <c r="D277" s="71"/>
      <c r="E277" s="71">
        <v>0</v>
      </c>
      <c r="F277" s="71"/>
      <c r="G277" s="71"/>
      <c r="H277" s="71"/>
      <c r="I277" s="71">
        <v>0</v>
      </c>
      <c r="J277" s="71"/>
      <c r="K277" s="71"/>
      <c r="L277" s="71">
        <v>0</v>
      </c>
      <c r="M277" s="71"/>
      <c r="N277" s="71">
        <v>0</v>
      </c>
      <c r="O277" s="71">
        <v>0</v>
      </c>
      <c r="P277" s="71"/>
      <c r="Q277" s="71"/>
      <c r="R277" s="71"/>
      <c r="S277" s="71"/>
      <c r="T277" s="71"/>
    </row>
    <row r="278" spans="1:20" x14ac:dyDescent="0.25">
      <c r="A278" s="71" t="s">
        <v>249</v>
      </c>
      <c r="B278" s="73"/>
      <c r="C278" s="71">
        <v>148.1311</v>
      </c>
      <c r="D278" s="73">
        <v>148.1311</v>
      </c>
      <c r="E278" s="73"/>
      <c r="F278" s="71">
        <v>24.782299999999999</v>
      </c>
      <c r="G278" s="71"/>
      <c r="H278" s="71"/>
      <c r="I278" s="71">
        <v>19.7014</v>
      </c>
      <c r="J278" s="71"/>
      <c r="K278" s="71"/>
      <c r="L278" s="71">
        <v>3.0958999999999999</v>
      </c>
      <c r="M278" s="71"/>
      <c r="N278" s="71">
        <v>0</v>
      </c>
      <c r="O278" s="71">
        <v>0</v>
      </c>
      <c r="P278" s="73"/>
      <c r="Q278" s="71"/>
      <c r="R278" s="71"/>
      <c r="S278" s="71"/>
      <c r="T278" s="71"/>
    </row>
    <row r="279" spans="1:20" x14ac:dyDescent="0.25">
      <c r="A279" s="71" t="s">
        <v>535</v>
      </c>
      <c r="B279" s="71"/>
      <c r="C279" s="71">
        <v>16.797799999999999</v>
      </c>
      <c r="D279" s="71"/>
      <c r="E279" s="71">
        <v>0</v>
      </c>
      <c r="F279" s="71">
        <v>2.8102999999999998</v>
      </c>
      <c r="G279" s="71"/>
      <c r="H279" s="71"/>
      <c r="I279" s="71">
        <v>0</v>
      </c>
      <c r="J279" s="71"/>
      <c r="K279" s="71"/>
      <c r="L279" s="71">
        <v>0</v>
      </c>
      <c r="M279" s="71"/>
      <c r="N279" s="71">
        <v>0</v>
      </c>
      <c r="O279" s="71">
        <v>0</v>
      </c>
      <c r="P279" s="71"/>
      <c r="Q279" s="71"/>
      <c r="R279" s="71"/>
      <c r="S279" s="71"/>
      <c r="T279" s="71"/>
    </row>
    <row r="280" spans="1:20" x14ac:dyDescent="0.25">
      <c r="A280" s="71" t="s">
        <v>250</v>
      </c>
      <c r="B280" s="71"/>
      <c r="C280" s="71">
        <v>5.7150999999999996</v>
      </c>
      <c r="D280" s="71">
        <v>5.7150999999999996</v>
      </c>
      <c r="E280" s="71"/>
      <c r="F280" s="71">
        <v>0.95609999999999995</v>
      </c>
      <c r="G280" s="71"/>
      <c r="H280" s="71"/>
      <c r="I280" s="71">
        <v>0.7601</v>
      </c>
      <c r="J280" s="71"/>
      <c r="K280" s="71"/>
      <c r="L280" s="71">
        <v>0.11940000000000001</v>
      </c>
      <c r="M280" s="71"/>
      <c r="N280" s="71">
        <v>0</v>
      </c>
      <c r="O280" s="71">
        <v>0</v>
      </c>
      <c r="P280" s="71"/>
      <c r="Q280" s="71"/>
      <c r="R280" s="71"/>
      <c r="S280" s="71"/>
      <c r="T280" s="71"/>
    </row>
    <row r="281" spans="1:20" x14ac:dyDescent="0.25">
      <c r="A281" s="71" t="s">
        <v>251</v>
      </c>
      <c r="B281" s="71"/>
      <c r="C281" s="71">
        <v>23.302499999999998</v>
      </c>
      <c r="D281" s="71">
        <v>23.302499999999998</v>
      </c>
      <c r="E281" s="71"/>
      <c r="F281" s="71">
        <v>3.8984999999999999</v>
      </c>
      <c r="G281" s="71"/>
      <c r="H281" s="71"/>
      <c r="I281" s="71">
        <v>3.0992000000000002</v>
      </c>
      <c r="J281" s="71"/>
      <c r="K281" s="71"/>
      <c r="L281" s="71">
        <v>0.48699999999999999</v>
      </c>
      <c r="M281" s="71"/>
      <c r="N281" s="71">
        <v>0</v>
      </c>
      <c r="O281" s="71">
        <v>0</v>
      </c>
      <c r="P281" s="71"/>
      <c r="Q281" s="71"/>
      <c r="R281" s="71"/>
      <c r="S281" s="71"/>
      <c r="T281" s="71"/>
    </row>
    <row r="282" spans="1:20" x14ac:dyDescent="0.25">
      <c r="A282" s="71" t="s">
        <v>252</v>
      </c>
      <c r="B282" s="73"/>
      <c r="C282" s="71">
        <v>39.469700000000003</v>
      </c>
      <c r="D282" s="73">
        <v>39.469700000000003</v>
      </c>
      <c r="E282" s="71"/>
      <c r="F282" s="71">
        <v>6.6032999999999999</v>
      </c>
      <c r="G282" s="71"/>
      <c r="H282" s="71"/>
      <c r="I282" s="71">
        <v>5.2495000000000003</v>
      </c>
      <c r="J282" s="71"/>
      <c r="K282" s="71"/>
      <c r="L282" s="71">
        <v>0.82489999999999997</v>
      </c>
      <c r="M282" s="71"/>
      <c r="N282" s="71">
        <v>0</v>
      </c>
      <c r="O282" s="71">
        <v>0</v>
      </c>
      <c r="P282" s="73"/>
      <c r="Q282" s="71"/>
      <c r="R282" s="71"/>
      <c r="S282" s="71"/>
      <c r="T282" s="71"/>
    </row>
    <row r="283" spans="1:20" x14ac:dyDescent="0.25">
      <c r="A283" s="71" t="s">
        <v>253</v>
      </c>
      <c r="B283" s="71"/>
      <c r="C283" s="71"/>
      <c r="D283" s="71">
        <v>0</v>
      </c>
      <c r="E283" s="71"/>
      <c r="F283" s="71"/>
      <c r="G283" s="71"/>
      <c r="H283" s="71"/>
      <c r="I283" s="71">
        <v>0</v>
      </c>
      <c r="J283" s="71"/>
      <c r="K283" s="71"/>
      <c r="L283" s="71">
        <v>0</v>
      </c>
      <c r="M283" s="71"/>
      <c r="N283" s="71">
        <v>0</v>
      </c>
      <c r="O283" s="71">
        <v>0</v>
      </c>
      <c r="P283" s="71"/>
      <c r="Q283" s="71"/>
      <c r="R283" s="71"/>
      <c r="S283" s="71"/>
      <c r="T283" s="71"/>
    </row>
    <row r="284" spans="1:20" x14ac:dyDescent="0.25">
      <c r="A284" s="71" t="s">
        <v>254</v>
      </c>
      <c r="B284" s="71"/>
      <c r="C284" s="71"/>
      <c r="D284" s="71">
        <v>0</v>
      </c>
      <c r="E284" s="71"/>
      <c r="F284" s="71"/>
      <c r="G284" s="71"/>
      <c r="H284" s="71"/>
      <c r="I284" s="71">
        <v>0</v>
      </c>
      <c r="J284" s="71"/>
      <c r="K284" s="71"/>
      <c r="L284" s="71">
        <v>0</v>
      </c>
      <c r="M284" s="71"/>
      <c r="N284" s="71">
        <v>0</v>
      </c>
      <c r="O284" s="71">
        <v>0</v>
      </c>
      <c r="P284" s="71"/>
      <c r="Q284" s="71"/>
      <c r="R284" s="71"/>
      <c r="S284" s="71"/>
      <c r="T284" s="71"/>
    </row>
    <row r="285" spans="1:20" x14ac:dyDescent="0.25">
      <c r="A285" s="71" t="s">
        <v>255</v>
      </c>
      <c r="B285" s="71"/>
      <c r="C285" s="71">
        <v>19.808499999999999</v>
      </c>
      <c r="D285" s="71">
        <v>19.808499999999999</v>
      </c>
      <c r="E285" s="71"/>
      <c r="F285" s="71">
        <v>3.3140000000000001</v>
      </c>
      <c r="G285" s="71"/>
      <c r="H285" s="71"/>
      <c r="I285" s="71">
        <v>2.6345000000000001</v>
      </c>
      <c r="J285" s="71"/>
      <c r="K285" s="71"/>
      <c r="L285" s="71">
        <v>0.41399999999999998</v>
      </c>
      <c r="M285" s="71"/>
      <c r="N285" s="71">
        <v>0</v>
      </c>
      <c r="O285" s="71">
        <v>0</v>
      </c>
      <c r="P285" s="71"/>
      <c r="Q285" s="71"/>
      <c r="R285" s="71"/>
      <c r="S285" s="71"/>
      <c r="T285" s="71"/>
    </row>
    <row r="286" spans="1:20" x14ac:dyDescent="0.25">
      <c r="A286" s="71" t="s">
        <v>256</v>
      </c>
      <c r="B286" s="71"/>
      <c r="C286" s="71">
        <v>14.4291</v>
      </c>
      <c r="D286" s="71">
        <v>14.4291</v>
      </c>
      <c r="E286" s="71"/>
      <c r="F286" s="71">
        <v>2.4140000000000001</v>
      </c>
      <c r="G286" s="71"/>
      <c r="H286" s="71"/>
      <c r="I286" s="71">
        <v>1.9191</v>
      </c>
      <c r="J286" s="71"/>
      <c r="K286" s="71"/>
      <c r="L286" s="71">
        <v>0.30159999999999998</v>
      </c>
      <c r="M286" s="71"/>
      <c r="N286" s="71">
        <v>0</v>
      </c>
      <c r="O286" s="71">
        <v>0</v>
      </c>
      <c r="P286" s="71"/>
      <c r="Q286" s="71"/>
      <c r="R286" s="71"/>
      <c r="S286" s="71"/>
      <c r="T286" s="71"/>
    </row>
    <row r="287" spans="1:20" x14ac:dyDescent="0.25">
      <c r="A287" s="71" t="s">
        <v>257</v>
      </c>
      <c r="B287" s="71"/>
      <c r="C287" s="71">
        <v>39.137799999999999</v>
      </c>
      <c r="D287" s="71">
        <v>39.137799999999999</v>
      </c>
      <c r="E287" s="71"/>
      <c r="F287" s="71">
        <v>6.5477999999999996</v>
      </c>
      <c r="G287" s="71"/>
      <c r="H287" s="71"/>
      <c r="I287" s="71">
        <v>5.2053000000000003</v>
      </c>
      <c r="J287" s="71"/>
      <c r="K287" s="71"/>
      <c r="L287" s="71">
        <v>0.81799999999999995</v>
      </c>
      <c r="M287" s="71"/>
      <c r="N287" s="71">
        <v>0</v>
      </c>
      <c r="O287" s="71">
        <v>0</v>
      </c>
      <c r="P287" s="71"/>
      <c r="Q287" s="71"/>
      <c r="R287" s="71"/>
      <c r="S287" s="71"/>
      <c r="T287" s="71"/>
    </row>
    <row r="288" spans="1:20" x14ac:dyDescent="0.25">
      <c r="A288" s="71" t="s">
        <v>258</v>
      </c>
      <c r="B288" s="71">
        <v>741</v>
      </c>
      <c r="C288" s="71">
        <v>33.072299999999998</v>
      </c>
      <c r="D288" s="71">
        <v>774.07230000000004</v>
      </c>
      <c r="E288" s="71">
        <v>350.87</v>
      </c>
      <c r="F288" s="71">
        <v>129.50229999999999</v>
      </c>
      <c r="G288" s="71">
        <v>55.341900000000003</v>
      </c>
      <c r="H288" s="71">
        <v>97</v>
      </c>
      <c r="I288" s="71">
        <v>102.9516</v>
      </c>
      <c r="J288" s="71"/>
      <c r="K288" s="71">
        <v>5</v>
      </c>
      <c r="L288" s="71">
        <v>16.178100000000001</v>
      </c>
      <c r="M288" s="71"/>
      <c r="N288" s="71">
        <v>30</v>
      </c>
      <c r="O288" s="71">
        <v>0</v>
      </c>
      <c r="P288" s="71">
        <v>859.41420000000005</v>
      </c>
      <c r="Q288" s="71"/>
      <c r="R288" s="71"/>
      <c r="S288" s="71"/>
      <c r="T288" s="71"/>
    </row>
    <row r="289" spans="1:20" x14ac:dyDescent="0.25">
      <c r="A289" s="71" t="s">
        <v>259</v>
      </c>
      <c r="B289" s="73"/>
      <c r="C289" s="71">
        <v>55.820999999999998</v>
      </c>
      <c r="D289" s="73">
        <v>55.820999999999998</v>
      </c>
      <c r="E289" s="71"/>
      <c r="F289" s="71">
        <v>9.3389000000000006</v>
      </c>
      <c r="G289" s="71"/>
      <c r="H289" s="71"/>
      <c r="I289" s="71">
        <v>7.4241999999999999</v>
      </c>
      <c r="J289" s="71"/>
      <c r="K289" s="71"/>
      <c r="L289" s="71">
        <v>1.1667000000000001</v>
      </c>
      <c r="M289" s="71"/>
      <c r="N289" s="71">
        <v>0</v>
      </c>
      <c r="O289" s="71">
        <v>0</v>
      </c>
      <c r="P289" s="73"/>
      <c r="Q289" s="71"/>
      <c r="R289" s="71"/>
      <c r="S289" s="71"/>
      <c r="T289" s="71"/>
    </row>
    <row r="290" spans="1:20" x14ac:dyDescent="0.25">
      <c r="A290" s="71" t="s">
        <v>260</v>
      </c>
      <c r="B290" s="73"/>
      <c r="C290" s="71">
        <v>95.778999999999996</v>
      </c>
      <c r="D290" s="73">
        <v>95.778999999999996</v>
      </c>
      <c r="E290" s="73">
        <v>0</v>
      </c>
      <c r="F290" s="71">
        <v>16.023800000000001</v>
      </c>
      <c r="G290" s="71"/>
      <c r="H290" s="71"/>
      <c r="I290" s="71">
        <v>12.7386</v>
      </c>
      <c r="J290" s="71"/>
      <c r="K290" s="71"/>
      <c r="L290" s="71">
        <v>2.0017999999999998</v>
      </c>
      <c r="M290" s="71"/>
      <c r="N290" s="71">
        <v>0</v>
      </c>
      <c r="O290" s="71">
        <v>0</v>
      </c>
      <c r="P290" s="73"/>
      <c r="Q290" s="71"/>
      <c r="R290" s="71"/>
      <c r="S290" s="71"/>
      <c r="T290" s="71"/>
    </row>
    <row r="291" spans="1:20" x14ac:dyDescent="0.25">
      <c r="A291" s="71" t="s">
        <v>261</v>
      </c>
      <c r="B291" s="71"/>
      <c r="C291" s="71">
        <v>7.1638999999999999</v>
      </c>
      <c r="D291" s="71">
        <v>7.1638999999999999</v>
      </c>
      <c r="E291" s="71">
        <v>0</v>
      </c>
      <c r="F291" s="71">
        <v>1.1984999999999999</v>
      </c>
      <c r="G291" s="71"/>
      <c r="H291" s="71"/>
      <c r="I291" s="71">
        <v>0.95279999999999998</v>
      </c>
      <c r="J291" s="71"/>
      <c r="K291" s="71"/>
      <c r="L291" s="71">
        <v>0.1497</v>
      </c>
      <c r="M291" s="71"/>
      <c r="N291" s="71">
        <v>0</v>
      </c>
      <c r="O291" s="71">
        <v>0</v>
      </c>
      <c r="P291" s="71"/>
      <c r="Q291" s="71"/>
      <c r="R291" s="71"/>
      <c r="S291" s="71"/>
      <c r="T291" s="71"/>
    </row>
    <row r="292" spans="1:20" x14ac:dyDescent="0.25">
      <c r="A292" s="71" t="s">
        <v>262</v>
      </c>
      <c r="B292" s="71"/>
      <c r="C292" s="71">
        <v>7.9272</v>
      </c>
      <c r="D292" s="71">
        <v>7.9272</v>
      </c>
      <c r="E292" s="71"/>
      <c r="F292" s="71">
        <v>1.3262</v>
      </c>
      <c r="G292" s="71"/>
      <c r="H292" s="71"/>
      <c r="I292" s="71">
        <v>1.0543</v>
      </c>
      <c r="J292" s="71"/>
      <c r="K292" s="71"/>
      <c r="L292" s="71">
        <v>0.16569999999999999</v>
      </c>
      <c r="M292" s="71"/>
      <c r="N292" s="71">
        <v>0</v>
      </c>
      <c r="O292" s="71">
        <v>0</v>
      </c>
      <c r="P292" s="71"/>
      <c r="Q292" s="71"/>
      <c r="R292" s="71"/>
      <c r="S292" s="71"/>
      <c r="T292" s="71"/>
    </row>
    <row r="293" spans="1:20" x14ac:dyDescent="0.25">
      <c r="A293" s="71" t="s">
        <v>263</v>
      </c>
      <c r="B293" s="71"/>
      <c r="C293" s="71">
        <v>33.536099999999998</v>
      </c>
      <c r="D293" s="71">
        <v>33.536099999999998</v>
      </c>
      <c r="E293" s="71"/>
      <c r="F293" s="71">
        <v>5.6105999999999998</v>
      </c>
      <c r="G293" s="71"/>
      <c r="H293" s="71"/>
      <c r="I293" s="71">
        <v>4.4603000000000002</v>
      </c>
      <c r="J293" s="71"/>
      <c r="K293" s="71"/>
      <c r="L293" s="71">
        <v>0.70089999999999997</v>
      </c>
      <c r="M293" s="71"/>
      <c r="N293" s="71">
        <v>0</v>
      </c>
      <c r="O293" s="71">
        <v>0</v>
      </c>
      <c r="P293" s="71"/>
      <c r="Q293" s="71"/>
      <c r="R293" s="71"/>
      <c r="S293" s="71"/>
      <c r="T293" s="71"/>
    </row>
    <row r="294" spans="1:20" x14ac:dyDescent="0.25">
      <c r="A294" s="71" t="s">
        <v>264</v>
      </c>
      <c r="B294" s="71"/>
      <c r="C294" s="71">
        <v>2.3751000000000002</v>
      </c>
      <c r="D294" s="71">
        <v>2.3751000000000002</v>
      </c>
      <c r="E294" s="71"/>
      <c r="F294" s="71">
        <v>0.39739999999999998</v>
      </c>
      <c r="G294" s="71"/>
      <c r="H294" s="71"/>
      <c r="I294" s="71">
        <v>0.31590000000000001</v>
      </c>
      <c r="J294" s="71"/>
      <c r="K294" s="71"/>
      <c r="L294" s="71">
        <v>4.9599999999999998E-2</v>
      </c>
      <c r="M294" s="71"/>
      <c r="N294" s="71">
        <v>0</v>
      </c>
      <c r="O294" s="71">
        <v>0</v>
      </c>
      <c r="P294" s="71"/>
      <c r="Q294" s="71"/>
      <c r="R294" s="71"/>
      <c r="S294" s="71"/>
      <c r="T294" s="71"/>
    </row>
    <row r="295" spans="1:20" x14ac:dyDescent="0.25">
      <c r="A295" s="71" t="s">
        <v>265</v>
      </c>
      <c r="B295" s="71"/>
      <c r="C295" s="71">
        <v>23.1128</v>
      </c>
      <c r="D295" s="71">
        <v>23.1128</v>
      </c>
      <c r="E295" s="71"/>
      <c r="F295" s="71">
        <v>3.8668</v>
      </c>
      <c r="G295" s="71"/>
      <c r="H295" s="71"/>
      <c r="I295" s="71">
        <v>3.0739999999999998</v>
      </c>
      <c r="J295" s="71"/>
      <c r="K295" s="71"/>
      <c r="L295" s="71">
        <v>0.48309999999999997</v>
      </c>
      <c r="M295" s="71"/>
      <c r="N295" s="71">
        <v>0</v>
      </c>
      <c r="O295" s="71">
        <v>0.1714</v>
      </c>
      <c r="P295" s="71"/>
      <c r="Q295" s="71"/>
      <c r="R295" s="71"/>
      <c r="S295" s="71"/>
      <c r="T295" s="71"/>
    </row>
    <row r="296" spans="1:20" x14ac:dyDescent="0.25">
      <c r="A296" s="71" t="s">
        <v>266</v>
      </c>
      <c r="B296" s="73"/>
      <c r="C296" s="71">
        <v>190.29910000000001</v>
      </c>
      <c r="D296" s="73">
        <v>190.29910000000001</v>
      </c>
      <c r="E296" s="73"/>
      <c r="F296" s="73">
        <v>31.837</v>
      </c>
      <c r="G296" s="71"/>
      <c r="H296" s="68"/>
      <c r="I296" s="71">
        <v>25.309799999999999</v>
      </c>
      <c r="J296" s="71"/>
      <c r="K296" s="71"/>
      <c r="L296" s="71">
        <v>3.9773000000000001</v>
      </c>
      <c r="M296" s="71"/>
      <c r="N296" s="71">
        <v>0</v>
      </c>
      <c r="O296" s="71">
        <v>0</v>
      </c>
      <c r="P296" s="73"/>
      <c r="Q296" s="71"/>
      <c r="R296" s="71"/>
      <c r="S296" s="71"/>
      <c r="T296" s="71"/>
    </row>
    <row r="297" spans="1:20" x14ac:dyDescent="0.25">
      <c r="A297" s="71" t="s">
        <v>267</v>
      </c>
      <c r="B297" s="73"/>
      <c r="C297" s="71">
        <v>35.072899999999997</v>
      </c>
      <c r="D297" s="73">
        <v>35.072899999999997</v>
      </c>
      <c r="E297" s="71"/>
      <c r="F297" s="71">
        <v>5.8677000000000001</v>
      </c>
      <c r="G297" s="71"/>
      <c r="H297" s="71"/>
      <c r="I297" s="71">
        <v>4.6646999999999998</v>
      </c>
      <c r="J297" s="71"/>
      <c r="K297" s="71"/>
      <c r="L297" s="71">
        <v>0.73299999999999998</v>
      </c>
      <c r="M297" s="71"/>
      <c r="N297" s="71">
        <v>0</v>
      </c>
      <c r="O297" s="71">
        <v>0</v>
      </c>
      <c r="P297" s="73"/>
      <c r="Q297" s="71"/>
      <c r="R297" s="71"/>
      <c r="S297" s="71"/>
      <c r="T297" s="71"/>
    </row>
    <row r="298" spans="1:20" x14ac:dyDescent="0.25">
      <c r="A298" s="71" t="s">
        <v>268</v>
      </c>
      <c r="B298" s="71"/>
      <c r="C298" s="71"/>
      <c r="D298" s="71">
        <v>0</v>
      </c>
      <c r="E298" s="71"/>
      <c r="F298" s="71"/>
      <c r="G298" s="71"/>
      <c r="H298" s="71"/>
      <c r="I298" s="71">
        <v>0</v>
      </c>
      <c r="J298" s="71"/>
      <c r="K298" s="71"/>
      <c r="L298" s="71">
        <v>0</v>
      </c>
      <c r="M298" s="71"/>
      <c r="N298" s="71">
        <v>0</v>
      </c>
      <c r="O298" s="71">
        <v>0</v>
      </c>
      <c r="P298" s="71"/>
      <c r="Q298" s="71"/>
      <c r="R298" s="71"/>
      <c r="S298" s="71"/>
      <c r="T298" s="71"/>
    </row>
    <row r="299" spans="1:20" x14ac:dyDescent="0.25">
      <c r="A299" s="71" t="s">
        <v>269</v>
      </c>
      <c r="B299" s="71"/>
      <c r="C299" s="71"/>
      <c r="D299" s="71">
        <v>0</v>
      </c>
      <c r="E299" s="71"/>
      <c r="F299" s="71"/>
      <c r="G299" s="71"/>
      <c r="H299" s="71"/>
      <c r="I299" s="71">
        <v>0</v>
      </c>
      <c r="J299" s="71"/>
      <c r="K299" s="71"/>
      <c r="L299" s="71">
        <v>0</v>
      </c>
      <c r="M299" s="71"/>
      <c r="N299" s="71">
        <v>0</v>
      </c>
      <c r="O299" s="71">
        <v>0</v>
      </c>
      <c r="P299" s="71"/>
      <c r="Q299" s="71"/>
      <c r="R299" s="71"/>
      <c r="S299" s="71"/>
      <c r="T299" s="71"/>
    </row>
    <row r="300" spans="1:20" x14ac:dyDescent="0.25">
      <c r="A300" s="71" t="s">
        <v>270</v>
      </c>
      <c r="B300" s="71"/>
      <c r="C300" s="71">
        <v>6.0747</v>
      </c>
      <c r="D300" s="71">
        <v>6.0747</v>
      </c>
      <c r="E300" s="71"/>
      <c r="F300" s="71">
        <v>1.0163</v>
      </c>
      <c r="G300" s="71"/>
      <c r="H300" s="71"/>
      <c r="I300" s="71">
        <v>0.80789999999999995</v>
      </c>
      <c r="J300" s="71"/>
      <c r="K300" s="71"/>
      <c r="L300" s="71">
        <v>0.127</v>
      </c>
      <c r="M300" s="71"/>
      <c r="N300" s="71">
        <v>0</v>
      </c>
      <c r="O300" s="71">
        <v>0</v>
      </c>
      <c r="P300" s="71"/>
      <c r="Q300" s="71"/>
      <c r="R300" s="71"/>
      <c r="S300" s="71"/>
      <c r="T300" s="71"/>
    </row>
    <row r="301" spans="1:20" x14ac:dyDescent="0.25">
      <c r="A301" s="71" t="s">
        <v>271</v>
      </c>
      <c r="B301" s="71"/>
      <c r="C301" s="71">
        <v>29.8355</v>
      </c>
      <c r="D301" s="71">
        <v>29.8355</v>
      </c>
      <c r="E301" s="71"/>
      <c r="F301" s="71">
        <v>4.9915000000000003</v>
      </c>
      <c r="G301" s="71"/>
      <c r="H301" s="71"/>
      <c r="I301" s="71">
        <v>3.9681000000000002</v>
      </c>
      <c r="J301" s="71"/>
      <c r="K301" s="71"/>
      <c r="L301" s="71">
        <v>0.62360000000000004</v>
      </c>
      <c r="M301" s="71"/>
      <c r="N301" s="71">
        <v>0</v>
      </c>
      <c r="O301" s="71">
        <v>0</v>
      </c>
      <c r="P301" s="71"/>
      <c r="Q301" s="71"/>
      <c r="R301" s="71"/>
      <c r="S301" s="71"/>
      <c r="T301" s="71"/>
    </row>
    <row r="302" spans="1:20" x14ac:dyDescent="0.25">
      <c r="A302" s="71" t="s">
        <v>272</v>
      </c>
      <c r="B302" s="71"/>
      <c r="C302" s="71">
        <v>2.9937999999999998</v>
      </c>
      <c r="D302" s="71">
        <v>2.9937999999999998</v>
      </c>
      <c r="E302" s="71"/>
      <c r="F302" s="71">
        <v>0.50090000000000001</v>
      </c>
      <c r="G302" s="71"/>
      <c r="H302" s="71"/>
      <c r="I302" s="71">
        <v>0.3982</v>
      </c>
      <c r="J302" s="71"/>
      <c r="K302" s="71"/>
      <c r="L302" s="71">
        <v>6.2600000000000003E-2</v>
      </c>
      <c r="M302" s="71"/>
      <c r="N302" s="71">
        <v>0</v>
      </c>
      <c r="O302" s="71">
        <v>0</v>
      </c>
      <c r="P302" s="71"/>
      <c r="Q302" s="71"/>
      <c r="R302" s="71"/>
      <c r="S302" s="71"/>
      <c r="T302" s="71"/>
    </row>
    <row r="303" spans="1:20" x14ac:dyDescent="0.25">
      <c r="A303" s="71" t="s">
        <v>273</v>
      </c>
      <c r="B303" s="71"/>
      <c r="C303" s="71"/>
      <c r="D303" s="71">
        <v>0</v>
      </c>
      <c r="E303" s="71"/>
      <c r="F303" s="71"/>
      <c r="G303" s="71"/>
      <c r="H303" s="71"/>
      <c r="I303" s="71">
        <v>0</v>
      </c>
      <c r="J303" s="71"/>
      <c r="K303" s="71"/>
      <c r="L303" s="71">
        <v>0</v>
      </c>
      <c r="M303" s="71"/>
      <c r="N303" s="71">
        <v>0</v>
      </c>
      <c r="O303" s="71">
        <v>0</v>
      </c>
      <c r="P303" s="71"/>
      <c r="Q303" s="71"/>
      <c r="R303" s="71"/>
      <c r="S303" s="71"/>
      <c r="T303" s="71"/>
    </row>
    <row r="304" spans="1:20" x14ac:dyDescent="0.25">
      <c r="A304" s="71" t="s">
        <v>536</v>
      </c>
      <c r="B304" s="71"/>
      <c r="C304" s="71"/>
      <c r="D304" s="71"/>
      <c r="E304" s="71"/>
      <c r="F304" s="71"/>
      <c r="G304" s="71"/>
      <c r="H304" s="71"/>
      <c r="I304" s="71">
        <v>0</v>
      </c>
      <c r="J304" s="71"/>
      <c r="K304" s="71"/>
      <c r="L304" s="71">
        <v>0</v>
      </c>
      <c r="M304" s="71"/>
      <c r="N304" s="71">
        <v>0</v>
      </c>
      <c r="O304" s="71">
        <v>0</v>
      </c>
      <c r="P304" s="71"/>
      <c r="Q304" s="71"/>
      <c r="R304" s="71"/>
      <c r="S304" s="71"/>
      <c r="T304" s="71"/>
    </row>
    <row r="305" spans="1:20" x14ac:dyDescent="0.25">
      <c r="A305" s="71" t="s">
        <v>274</v>
      </c>
      <c r="B305" s="73"/>
      <c r="C305" s="71">
        <v>64.482299999999995</v>
      </c>
      <c r="D305" s="73">
        <v>64.482299999999995</v>
      </c>
      <c r="E305" s="71"/>
      <c r="F305" s="71">
        <v>10.7879</v>
      </c>
      <c r="G305" s="71"/>
      <c r="H305" s="71"/>
      <c r="I305" s="71">
        <v>8.5761000000000003</v>
      </c>
      <c r="J305" s="71"/>
      <c r="K305" s="71"/>
      <c r="L305" s="71">
        <v>1.3476999999999999</v>
      </c>
      <c r="M305" s="71"/>
      <c r="N305" s="71">
        <v>0</v>
      </c>
      <c r="O305" s="71">
        <v>0</v>
      </c>
      <c r="P305" s="73"/>
      <c r="Q305" s="71"/>
      <c r="R305" s="71"/>
      <c r="S305" s="71"/>
      <c r="T305" s="71"/>
    </row>
    <row r="306" spans="1:20" x14ac:dyDescent="0.25">
      <c r="A306" s="71" t="s">
        <v>275</v>
      </c>
      <c r="B306" s="73"/>
      <c r="C306" s="71">
        <v>183.25540000000001</v>
      </c>
      <c r="D306" s="73">
        <v>183.25540000000001</v>
      </c>
      <c r="E306" s="73"/>
      <c r="F306" s="71">
        <v>30.6586</v>
      </c>
      <c r="G306" s="71"/>
      <c r="H306" s="71"/>
      <c r="I306" s="71">
        <v>24.373000000000001</v>
      </c>
      <c r="J306" s="71"/>
      <c r="K306" s="71"/>
      <c r="L306" s="71">
        <v>3.83</v>
      </c>
      <c r="M306" s="71"/>
      <c r="N306" s="71">
        <v>0</v>
      </c>
      <c r="O306" s="71">
        <v>0</v>
      </c>
      <c r="P306" s="73"/>
      <c r="Q306" s="71"/>
      <c r="R306" s="71"/>
      <c r="S306" s="71"/>
      <c r="T306" s="71"/>
    </row>
    <row r="307" spans="1:20" x14ac:dyDescent="0.25">
      <c r="A307" s="71" t="s">
        <v>276</v>
      </c>
      <c r="B307" s="71"/>
      <c r="C307" s="71">
        <v>2.0095999999999998</v>
      </c>
      <c r="D307" s="71">
        <v>2.0095999999999998</v>
      </c>
      <c r="E307" s="71"/>
      <c r="F307" s="71">
        <v>0.3362</v>
      </c>
      <c r="G307" s="71"/>
      <c r="H307" s="71"/>
      <c r="I307" s="71">
        <v>0.26729999999999998</v>
      </c>
      <c r="J307" s="71"/>
      <c r="K307" s="71"/>
      <c r="L307" s="71">
        <v>4.2000000000000003E-2</v>
      </c>
      <c r="M307" s="71"/>
      <c r="N307" s="71">
        <v>0</v>
      </c>
      <c r="O307" s="71">
        <v>0</v>
      </c>
      <c r="P307" s="71"/>
      <c r="Q307" s="71"/>
      <c r="R307" s="71"/>
      <c r="S307" s="71"/>
      <c r="T307" s="71"/>
    </row>
    <row r="308" spans="1:20" x14ac:dyDescent="0.25">
      <c r="A308" s="71" t="s">
        <v>277</v>
      </c>
      <c r="B308" s="71"/>
      <c r="C308" s="71"/>
      <c r="D308" s="71">
        <v>0</v>
      </c>
      <c r="E308" s="71"/>
      <c r="F308" s="71"/>
      <c r="G308" s="71"/>
      <c r="H308" s="71"/>
      <c r="I308" s="71">
        <v>0</v>
      </c>
      <c r="J308" s="71"/>
      <c r="K308" s="71"/>
      <c r="L308" s="71">
        <v>0</v>
      </c>
      <c r="M308" s="71"/>
      <c r="N308" s="71">
        <v>0</v>
      </c>
      <c r="O308" s="71">
        <v>0</v>
      </c>
      <c r="P308" s="71"/>
      <c r="Q308" s="71"/>
      <c r="R308" s="71"/>
      <c r="S308" s="71"/>
      <c r="T308" s="71"/>
    </row>
    <row r="309" spans="1:20" x14ac:dyDescent="0.25">
      <c r="A309" s="71" t="s">
        <v>278</v>
      </c>
      <c r="B309" s="71"/>
      <c r="C309" s="71"/>
      <c r="D309" s="71">
        <v>0</v>
      </c>
      <c r="E309" s="71"/>
      <c r="F309" s="71"/>
      <c r="G309" s="71"/>
      <c r="H309" s="71"/>
      <c r="I309" s="71">
        <v>0</v>
      </c>
      <c r="J309" s="71"/>
      <c r="K309" s="71"/>
      <c r="L309" s="71">
        <v>0</v>
      </c>
      <c r="M309" s="71"/>
      <c r="N309" s="71">
        <v>0</v>
      </c>
      <c r="O309" s="71">
        <v>0</v>
      </c>
      <c r="P309" s="71"/>
      <c r="Q309" s="71"/>
      <c r="R309" s="71"/>
      <c r="S309" s="71"/>
      <c r="T309" s="71"/>
    </row>
    <row r="310" spans="1:20" x14ac:dyDescent="0.25">
      <c r="A310" s="71" t="s">
        <v>279</v>
      </c>
      <c r="B310" s="73"/>
      <c r="C310" s="71">
        <v>50.504899999999999</v>
      </c>
      <c r="D310" s="73">
        <v>50.504899999999999</v>
      </c>
      <c r="E310" s="71"/>
      <c r="F310" s="71">
        <v>8.4495000000000005</v>
      </c>
      <c r="G310" s="71"/>
      <c r="H310" s="71"/>
      <c r="I310" s="71">
        <v>6.7172000000000001</v>
      </c>
      <c r="J310" s="71"/>
      <c r="K310" s="71"/>
      <c r="L310" s="71">
        <v>1.0556000000000001</v>
      </c>
      <c r="M310" s="71"/>
      <c r="N310" s="71">
        <v>0</v>
      </c>
      <c r="O310" s="71">
        <v>0</v>
      </c>
      <c r="P310" s="73"/>
      <c r="Q310" s="71"/>
      <c r="R310" s="71"/>
      <c r="S310" s="71"/>
      <c r="T310" s="71"/>
    </row>
    <row r="311" spans="1:20" x14ac:dyDescent="0.25">
      <c r="A311" s="71" t="s">
        <v>537</v>
      </c>
      <c r="B311" s="71"/>
      <c r="C311" s="71">
        <v>2.7099999999999999E-2</v>
      </c>
      <c r="D311" s="71"/>
      <c r="E311" s="71"/>
      <c r="F311" s="71">
        <v>4.4999999999999997E-3</v>
      </c>
      <c r="G311" s="71"/>
      <c r="H311" s="71"/>
      <c r="I311" s="71">
        <v>0</v>
      </c>
      <c r="J311" s="71"/>
      <c r="K311" s="71"/>
      <c r="L311" s="71">
        <v>0</v>
      </c>
      <c r="M311" s="71"/>
      <c r="N311" s="71">
        <v>0</v>
      </c>
      <c r="O311" s="71">
        <v>0</v>
      </c>
      <c r="P311" s="71"/>
      <c r="Q311" s="71"/>
      <c r="R311" s="71"/>
      <c r="S311" s="71"/>
      <c r="T311" s="71"/>
    </row>
    <row r="312" spans="1:20" x14ac:dyDescent="0.25">
      <c r="A312" s="71" t="s">
        <v>280</v>
      </c>
      <c r="B312" s="71"/>
      <c r="C312" s="71"/>
      <c r="D312" s="71">
        <v>0</v>
      </c>
      <c r="E312" s="71"/>
      <c r="F312" s="71"/>
      <c r="G312" s="71"/>
      <c r="H312" s="71"/>
      <c r="I312" s="71">
        <v>0</v>
      </c>
      <c r="J312" s="71"/>
      <c r="K312" s="71"/>
      <c r="L312" s="71">
        <v>0</v>
      </c>
      <c r="M312" s="71"/>
      <c r="N312" s="71">
        <v>0</v>
      </c>
      <c r="O312" s="71">
        <v>0</v>
      </c>
      <c r="P312" s="71"/>
      <c r="Q312" s="71"/>
      <c r="R312" s="71"/>
      <c r="S312" s="71"/>
      <c r="T312" s="71"/>
    </row>
    <row r="313" spans="1:20" x14ac:dyDescent="0.25">
      <c r="A313" s="71" t="s">
        <v>281</v>
      </c>
      <c r="B313" s="71"/>
      <c r="C313" s="71"/>
      <c r="D313" s="71">
        <v>0</v>
      </c>
      <c r="E313" s="71">
        <v>0</v>
      </c>
      <c r="F313" s="71"/>
      <c r="G313" s="71"/>
      <c r="H313" s="71"/>
      <c r="I313" s="71">
        <v>0</v>
      </c>
      <c r="J313" s="71"/>
      <c r="K313" s="71"/>
      <c r="L313" s="71">
        <v>0</v>
      </c>
      <c r="M313" s="71"/>
      <c r="N313" s="71">
        <v>0</v>
      </c>
      <c r="O313" s="71">
        <v>0</v>
      </c>
      <c r="P313" s="71"/>
      <c r="Q313" s="71"/>
      <c r="R313" s="71"/>
      <c r="S313" s="71"/>
      <c r="T313" s="71"/>
    </row>
    <row r="314" spans="1:20" x14ac:dyDescent="0.25">
      <c r="A314" s="71" t="s">
        <v>282</v>
      </c>
      <c r="B314" s="73"/>
      <c r="C314" s="71">
        <v>60.902700000000003</v>
      </c>
      <c r="D314" s="73">
        <v>60.902700000000003</v>
      </c>
      <c r="E314" s="71"/>
      <c r="F314" s="71">
        <v>10.189</v>
      </c>
      <c r="G314" s="71"/>
      <c r="H314" s="71"/>
      <c r="I314" s="71">
        <v>8.1000999999999994</v>
      </c>
      <c r="J314" s="71"/>
      <c r="K314" s="71"/>
      <c r="L314" s="71">
        <v>1.2728999999999999</v>
      </c>
      <c r="M314" s="71"/>
      <c r="N314" s="71">
        <v>0</v>
      </c>
      <c r="O314" s="71">
        <v>0</v>
      </c>
      <c r="P314" s="73"/>
      <c r="Q314" s="71"/>
      <c r="R314" s="71"/>
      <c r="S314" s="71"/>
      <c r="T314" s="71"/>
    </row>
    <row r="315" spans="1:20" x14ac:dyDescent="0.25">
      <c r="A315" s="71" t="s">
        <v>283</v>
      </c>
      <c r="B315" s="71"/>
      <c r="C315" s="71">
        <v>21.337700000000002</v>
      </c>
      <c r="D315" s="71">
        <v>21.337700000000002</v>
      </c>
      <c r="E315" s="71"/>
      <c r="F315" s="71">
        <v>3.5697999999999999</v>
      </c>
      <c r="G315" s="71"/>
      <c r="H315" s="71"/>
      <c r="I315" s="71">
        <v>2.8378999999999999</v>
      </c>
      <c r="J315" s="71"/>
      <c r="K315" s="71"/>
      <c r="L315" s="71">
        <v>0.44600000000000001</v>
      </c>
      <c r="M315" s="71"/>
      <c r="N315" s="71">
        <v>0</v>
      </c>
      <c r="O315" s="71">
        <v>0</v>
      </c>
      <c r="P315" s="71"/>
      <c r="Q315" s="71"/>
      <c r="R315" s="71"/>
      <c r="S315" s="71"/>
      <c r="T315" s="71"/>
    </row>
    <row r="316" spans="1:20" x14ac:dyDescent="0.25">
      <c r="A316" s="71" t="s">
        <v>284</v>
      </c>
      <c r="B316" s="71"/>
      <c r="C316" s="71">
        <v>9.6758000000000006</v>
      </c>
      <c r="D316" s="71">
        <v>9.6758000000000006</v>
      </c>
      <c r="E316" s="71">
        <v>0</v>
      </c>
      <c r="F316" s="71">
        <v>1.6188</v>
      </c>
      <c r="G316" s="71"/>
      <c r="H316" s="71"/>
      <c r="I316" s="71">
        <v>1.2868999999999999</v>
      </c>
      <c r="J316" s="71"/>
      <c r="K316" s="71"/>
      <c r="L316" s="71">
        <v>0.20219999999999999</v>
      </c>
      <c r="M316" s="71"/>
      <c r="N316" s="71">
        <v>0</v>
      </c>
      <c r="O316" s="71">
        <v>0</v>
      </c>
      <c r="P316" s="71"/>
      <c r="Q316" s="71"/>
      <c r="R316" s="71"/>
      <c r="S316" s="71"/>
      <c r="T316" s="71"/>
    </row>
    <row r="317" spans="1:20" x14ac:dyDescent="0.25">
      <c r="A317" s="71" t="s">
        <v>285</v>
      </c>
      <c r="B317" s="71"/>
      <c r="C317" s="71">
        <v>8.0500000000000002E-2</v>
      </c>
      <c r="D317" s="71">
        <v>8.0500000000000002E-2</v>
      </c>
      <c r="E317" s="71"/>
      <c r="F317" s="71">
        <v>1.35E-2</v>
      </c>
      <c r="G317" s="71"/>
      <c r="H317" s="71"/>
      <c r="I317" s="71">
        <v>1.0699999999999999E-2</v>
      </c>
      <c r="J317" s="71"/>
      <c r="K317" s="71"/>
      <c r="L317" s="71">
        <v>1.6999999999999999E-3</v>
      </c>
      <c r="M317" s="71"/>
      <c r="N317" s="71">
        <v>0</v>
      </c>
      <c r="O317" s="71">
        <v>0</v>
      </c>
      <c r="P317" s="71"/>
      <c r="Q317" s="71"/>
      <c r="R317" s="71"/>
      <c r="S317" s="71"/>
      <c r="T317" s="71"/>
    </row>
    <row r="318" spans="1:20" x14ac:dyDescent="0.25">
      <c r="A318" s="71" t="s">
        <v>286</v>
      </c>
      <c r="B318" s="73"/>
      <c r="C318" s="71">
        <v>24.406600000000001</v>
      </c>
      <c r="D318" s="73">
        <v>24.406600000000001</v>
      </c>
      <c r="E318" s="71"/>
      <c r="F318" s="71">
        <v>4.0831999999999997</v>
      </c>
      <c r="G318" s="71"/>
      <c r="H318" s="71"/>
      <c r="I318" s="71">
        <v>3.2461000000000002</v>
      </c>
      <c r="J318" s="71"/>
      <c r="K318" s="71"/>
      <c r="L318" s="71">
        <v>0.5101</v>
      </c>
      <c r="M318" s="71"/>
      <c r="N318" s="71">
        <v>0</v>
      </c>
      <c r="O318" s="71">
        <v>0</v>
      </c>
      <c r="P318" s="73"/>
      <c r="Q318" s="71"/>
      <c r="R318" s="71"/>
      <c r="S318" s="71"/>
      <c r="T318" s="71"/>
    </row>
    <row r="319" spans="1:20" x14ac:dyDescent="0.25">
      <c r="A319" s="71" t="s">
        <v>287</v>
      </c>
      <c r="B319" s="73"/>
      <c r="C319" s="71">
        <v>39.579099999999997</v>
      </c>
      <c r="D319" s="73">
        <v>39.579099999999997</v>
      </c>
      <c r="E319" s="73"/>
      <c r="F319" s="71">
        <v>6.6215999999999999</v>
      </c>
      <c r="G319" s="71"/>
      <c r="H319" s="71"/>
      <c r="I319" s="71">
        <v>5.2640000000000002</v>
      </c>
      <c r="J319" s="71"/>
      <c r="K319" s="71"/>
      <c r="L319" s="71">
        <v>0.82720000000000005</v>
      </c>
      <c r="M319" s="71"/>
      <c r="N319" s="71">
        <v>0</v>
      </c>
      <c r="O319" s="71">
        <v>0</v>
      </c>
      <c r="P319" s="73"/>
      <c r="Q319" s="71"/>
      <c r="R319" s="71"/>
      <c r="S319" s="71"/>
      <c r="T319" s="71"/>
    </row>
    <row r="320" spans="1:20" x14ac:dyDescent="0.25">
      <c r="A320" s="71" t="s">
        <v>288</v>
      </c>
      <c r="B320" s="71"/>
      <c r="C320" s="71">
        <v>1.4702999999999999</v>
      </c>
      <c r="D320" s="71">
        <v>1.4702999999999999</v>
      </c>
      <c r="E320" s="71"/>
      <c r="F320" s="71">
        <v>0.246</v>
      </c>
      <c r="G320" s="71"/>
      <c r="H320" s="71"/>
      <c r="I320" s="71">
        <v>0.19550000000000001</v>
      </c>
      <c r="J320" s="71"/>
      <c r="K320" s="71"/>
      <c r="L320" s="71">
        <v>3.0700000000000002E-2</v>
      </c>
      <c r="M320" s="71"/>
      <c r="N320" s="71">
        <v>0</v>
      </c>
      <c r="O320" s="71">
        <v>0</v>
      </c>
      <c r="P320" s="71"/>
      <c r="Q320" s="71"/>
      <c r="R320" s="71"/>
      <c r="S320" s="71"/>
      <c r="T320" s="71"/>
    </row>
    <row r="321" spans="1:20" x14ac:dyDescent="0.25">
      <c r="A321" s="71" t="s">
        <v>289</v>
      </c>
      <c r="B321" s="71"/>
      <c r="C321" s="71"/>
      <c r="D321" s="71">
        <v>0</v>
      </c>
      <c r="E321" s="71"/>
      <c r="F321" s="71"/>
      <c r="G321" s="71"/>
      <c r="H321" s="71"/>
      <c r="I321" s="71">
        <v>0</v>
      </c>
      <c r="J321" s="71"/>
      <c r="K321" s="71"/>
      <c r="L321" s="71">
        <v>0</v>
      </c>
      <c r="M321" s="71"/>
      <c r="N321" s="71">
        <v>0</v>
      </c>
      <c r="O321" s="71">
        <v>0</v>
      </c>
      <c r="P321" s="71"/>
      <c r="Q321" s="71"/>
      <c r="R321" s="71"/>
      <c r="S321" s="71"/>
      <c r="T321" s="71"/>
    </row>
    <row r="322" spans="1:20" x14ac:dyDescent="0.25">
      <c r="A322" s="71" t="s">
        <v>290</v>
      </c>
      <c r="B322" s="73"/>
      <c r="C322" s="71">
        <v>72.007900000000006</v>
      </c>
      <c r="D322" s="73">
        <v>72.007900000000006</v>
      </c>
      <c r="E322" s="71"/>
      <c r="F322" s="71">
        <v>12.046900000000001</v>
      </c>
      <c r="G322" s="71"/>
      <c r="H322" s="71"/>
      <c r="I322" s="71">
        <v>9.5770999999999997</v>
      </c>
      <c r="J322" s="71"/>
      <c r="K322" s="71"/>
      <c r="L322" s="71">
        <v>1.5049999999999999</v>
      </c>
      <c r="M322" s="71"/>
      <c r="N322" s="71">
        <v>0</v>
      </c>
      <c r="O322" s="71">
        <v>0</v>
      </c>
      <c r="P322" s="73"/>
      <c r="Q322" s="71"/>
      <c r="R322" s="71"/>
      <c r="S322" s="71"/>
      <c r="T322" s="71"/>
    </row>
    <row r="323" spans="1:20" x14ac:dyDescent="0.25">
      <c r="A323" s="71" t="s">
        <v>291</v>
      </c>
      <c r="B323" s="71"/>
      <c r="C323" s="71"/>
      <c r="D323" s="71">
        <v>0</v>
      </c>
      <c r="E323" s="71"/>
      <c r="F323" s="71"/>
      <c r="G323" s="71"/>
      <c r="H323" s="71"/>
      <c r="I323" s="71">
        <v>0</v>
      </c>
      <c r="J323" s="71"/>
      <c r="K323" s="71"/>
      <c r="L323" s="71">
        <v>0</v>
      </c>
      <c r="M323" s="71"/>
      <c r="N323" s="71">
        <v>0</v>
      </c>
      <c r="O323" s="71">
        <v>0</v>
      </c>
      <c r="P323" s="71"/>
      <c r="Q323" s="71"/>
      <c r="R323" s="71"/>
      <c r="S323" s="71"/>
      <c r="T323" s="71"/>
    </row>
    <row r="324" spans="1:20" x14ac:dyDescent="0.25">
      <c r="A324" s="71" t="s">
        <v>292</v>
      </c>
      <c r="B324" s="71"/>
      <c r="C324" s="71">
        <v>17.0595</v>
      </c>
      <c r="D324" s="71">
        <v>17.0595</v>
      </c>
      <c r="E324" s="71"/>
      <c r="F324" s="71">
        <v>2.8540999999999999</v>
      </c>
      <c r="G324" s="71"/>
      <c r="H324" s="71"/>
      <c r="I324" s="71">
        <v>2.2688999999999999</v>
      </c>
      <c r="J324" s="71"/>
      <c r="K324" s="71"/>
      <c r="L324" s="71">
        <v>0.35649999999999998</v>
      </c>
      <c r="M324" s="71"/>
      <c r="N324" s="71">
        <v>0</v>
      </c>
      <c r="O324" s="71">
        <v>0</v>
      </c>
      <c r="P324" s="71"/>
      <c r="Q324" s="71"/>
      <c r="R324" s="71"/>
      <c r="S324" s="71"/>
      <c r="T324" s="71"/>
    </row>
    <row r="325" spans="1:20" x14ac:dyDescent="0.25">
      <c r="A325" s="71" t="s">
        <v>293</v>
      </c>
      <c r="B325" s="73"/>
      <c r="C325" s="71">
        <v>18.224900000000002</v>
      </c>
      <c r="D325" s="73">
        <v>18.224900000000002</v>
      </c>
      <c r="E325" s="71"/>
      <c r="F325" s="71">
        <v>3.0489999999999999</v>
      </c>
      <c r="G325" s="71"/>
      <c r="H325" s="71"/>
      <c r="I325" s="71">
        <v>2.4239000000000002</v>
      </c>
      <c r="J325" s="71"/>
      <c r="K325" s="71"/>
      <c r="L325" s="71">
        <v>0.38090000000000002</v>
      </c>
      <c r="M325" s="71"/>
      <c r="N325" s="71">
        <v>0</v>
      </c>
      <c r="O325" s="71">
        <v>0</v>
      </c>
      <c r="P325" s="73"/>
      <c r="Q325" s="71"/>
      <c r="R325" s="71"/>
      <c r="S325" s="71"/>
      <c r="T325" s="71"/>
    </row>
    <row r="326" spans="1:20" x14ac:dyDescent="0.25">
      <c r="A326" s="71" t="s">
        <v>294</v>
      </c>
      <c r="B326" s="71"/>
      <c r="C326" s="71">
        <v>41.456499999999998</v>
      </c>
      <c r="D326" s="71">
        <v>41.456499999999998</v>
      </c>
      <c r="E326" s="71"/>
      <c r="F326" s="71">
        <v>6.9356999999999998</v>
      </c>
      <c r="G326" s="71"/>
      <c r="H326" s="71"/>
      <c r="I326" s="71">
        <v>5.5137</v>
      </c>
      <c r="J326" s="71"/>
      <c r="K326" s="71"/>
      <c r="L326" s="71">
        <v>0.86639999999999995</v>
      </c>
      <c r="M326" s="71"/>
      <c r="N326" s="71">
        <v>0</v>
      </c>
      <c r="O326" s="71">
        <v>0</v>
      </c>
      <c r="P326" s="71"/>
      <c r="Q326" s="71"/>
      <c r="R326" s="71"/>
      <c r="S326" s="71"/>
      <c r="T326" s="71"/>
    </row>
    <row r="327" spans="1:20" x14ac:dyDescent="0.25">
      <c r="A327" s="71" t="s">
        <v>295</v>
      </c>
      <c r="B327" s="71"/>
      <c r="C327" s="71">
        <v>11.0337</v>
      </c>
      <c r="D327" s="71">
        <v>11.0337</v>
      </c>
      <c r="E327" s="71">
        <v>0</v>
      </c>
      <c r="F327" s="71">
        <v>1.8459000000000001</v>
      </c>
      <c r="G327" s="71"/>
      <c r="H327" s="71"/>
      <c r="I327" s="71">
        <v>1.4675</v>
      </c>
      <c r="J327" s="71"/>
      <c r="K327" s="71"/>
      <c r="L327" s="71">
        <v>0.2306</v>
      </c>
      <c r="M327" s="71"/>
      <c r="N327" s="71">
        <v>0</v>
      </c>
      <c r="O327" s="71">
        <v>0</v>
      </c>
      <c r="P327" s="73"/>
      <c r="Q327" s="71"/>
      <c r="R327" s="71"/>
      <c r="S327" s="71"/>
      <c r="T327" s="71"/>
    </row>
    <row r="328" spans="1:20" x14ac:dyDescent="0.25">
      <c r="A328" s="71" t="s">
        <v>296</v>
      </c>
      <c r="B328" s="71"/>
      <c r="C328" s="71">
        <v>12.856</v>
      </c>
      <c r="D328" s="71">
        <v>12.856</v>
      </c>
      <c r="E328" s="71">
        <v>0</v>
      </c>
      <c r="F328" s="71">
        <v>2.1507999999999998</v>
      </c>
      <c r="G328" s="71"/>
      <c r="H328" s="71"/>
      <c r="I328" s="71">
        <v>1.7098</v>
      </c>
      <c r="J328" s="71"/>
      <c r="K328" s="71"/>
      <c r="L328" s="71">
        <v>0.26869999999999999</v>
      </c>
      <c r="M328" s="71"/>
      <c r="N328" s="71">
        <v>0</v>
      </c>
      <c r="O328" s="71">
        <v>0</v>
      </c>
      <c r="P328" s="71"/>
      <c r="Q328" s="71"/>
      <c r="R328" s="71"/>
      <c r="S328" s="71"/>
      <c r="T328" s="71"/>
    </row>
    <row r="329" spans="1:20" x14ac:dyDescent="0.25">
      <c r="A329" s="71" t="s">
        <v>297</v>
      </c>
      <c r="B329" s="73"/>
      <c r="C329" s="71">
        <v>45.400799999999997</v>
      </c>
      <c r="D329" s="73">
        <v>45.400799999999997</v>
      </c>
      <c r="E329" s="71"/>
      <c r="F329" s="71">
        <v>7.5956000000000001</v>
      </c>
      <c r="G329" s="71"/>
      <c r="H329" s="71"/>
      <c r="I329" s="71">
        <v>6.0382999999999996</v>
      </c>
      <c r="J329" s="71"/>
      <c r="K329" s="71"/>
      <c r="L329" s="71">
        <v>0.94889999999999997</v>
      </c>
      <c r="M329" s="71"/>
      <c r="N329" s="71">
        <v>0</v>
      </c>
      <c r="O329" s="71">
        <v>0</v>
      </c>
      <c r="P329" s="73"/>
      <c r="Q329" s="71"/>
      <c r="R329" s="71"/>
      <c r="S329" s="71"/>
      <c r="T329" s="71"/>
    </row>
    <row r="330" spans="1:20" x14ac:dyDescent="0.25">
      <c r="A330" s="71" t="s">
        <v>538</v>
      </c>
      <c r="B330" s="71"/>
      <c r="C330" s="71"/>
      <c r="D330" s="71"/>
      <c r="E330" s="71"/>
      <c r="F330" s="71"/>
      <c r="G330" s="71"/>
      <c r="H330" s="71"/>
      <c r="I330" s="71">
        <v>0</v>
      </c>
      <c r="J330" s="71"/>
      <c r="K330" s="71"/>
      <c r="L330" s="71">
        <v>0</v>
      </c>
      <c r="M330" s="71"/>
      <c r="N330" s="71">
        <v>0</v>
      </c>
      <c r="O330" s="71">
        <v>0</v>
      </c>
      <c r="P330" s="71"/>
      <c r="Q330" s="71"/>
      <c r="R330" s="71"/>
      <c r="S330" s="71"/>
      <c r="T330" s="71"/>
    </row>
    <row r="331" spans="1:20" x14ac:dyDescent="0.25">
      <c r="A331" s="71" t="s">
        <v>539</v>
      </c>
      <c r="B331" s="71"/>
      <c r="C331" s="71"/>
      <c r="D331" s="71"/>
      <c r="E331" s="71"/>
      <c r="F331" s="71"/>
      <c r="G331" s="71"/>
      <c r="H331" s="71"/>
      <c r="I331" s="71">
        <v>0</v>
      </c>
      <c r="J331" s="71"/>
      <c r="K331" s="71"/>
      <c r="L331" s="71">
        <v>0</v>
      </c>
      <c r="M331" s="71"/>
      <c r="N331" s="71">
        <v>0</v>
      </c>
      <c r="O331" s="71">
        <v>0</v>
      </c>
      <c r="P331" s="71"/>
      <c r="Q331" s="71"/>
      <c r="R331" s="71"/>
      <c r="S331" s="71"/>
      <c r="T331" s="71"/>
    </row>
    <row r="332" spans="1:20" x14ac:dyDescent="0.25">
      <c r="A332" s="71" t="s">
        <v>298</v>
      </c>
      <c r="B332" s="71"/>
      <c r="C332" s="71">
        <v>19.805399999999999</v>
      </c>
      <c r="D332" s="71">
        <v>19.805399999999999</v>
      </c>
      <c r="E332" s="71"/>
      <c r="F332" s="71">
        <v>3.3134000000000001</v>
      </c>
      <c r="G332" s="71"/>
      <c r="H332" s="71"/>
      <c r="I332" s="71">
        <v>2.6341000000000001</v>
      </c>
      <c r="J332" s="71"/>
      <c r="K332" s="71"/>
      <c r="L332" s="71">
        <v>0.41389999999999999</v>
      </c>
      <c r="M332" s="71"/>
      <c r="N332" s="71">
        <v>0</v>
      </c>
      <c r="O332" s="71">
        <v>0</v>
      </c>
      <c r="P332" s="71"/>
      <c r="Q332" s="71"/>
      <c r="R332" s="71"/>
      <c r="S332" s="71"/>
      <c r="T332" s="71"/>
    </row>
    <row r="333" spans="1:20" x14ac:dyDescent="0.25">
      <c r="A333" s="71" t="s">
        <v>299</v>
      </c>
      <c r="B333" s="71"/>
      <c r="C333" s="71"/>
      <c r="D333" s="71">
        <v>0</v>
      </c>
      <c r="E333" s="71"/>
      <c r="F333" s="71"/>
      <c r="G333" s="71"/>
      <c r="H333" s="71"/>
      <c r="I333" s="71">
        <v>0</v>
      </c>
      <c r="J333" s="71"/>
      <c r="K333" s="71"/>
      <c r="L333" s="71">
        <v>0</v>
      </c>
      <c r="M333" s="71"/>
      <c r="N333" s="71">
        <v>0</v>
      </c>
      <c r="O333" s="71">
        <v>0</v>
      </c>
      <c r="P333" s="71"/>
      <c r="Q333" s="71"/>
      <c r="R333" s="71"/>
      <c r="S333" s="71"/>
      <c r="T333" s="71"/>
    </row>
    <row r="334" spans="1:20" x14ac:dyDescent="0.25">
      <c r="A334" s="71" t="s">
        <v>540</v>
      </c>
      <c r="B334" s="71"/>
      <c r="C334" s="71"/>
      <c r="D334" s="71"/>
      <c r="E334" s="71"/>
      <c r="F334" s="71"/>
      <c r="G334" s="71"/>
      <c r="H334" s="71"/>
      <c r="I334" s="71">
        <v>0</v>
      </c>
      <c r="J334" s="71"/>
      <c r="K334" s="71"/>
      <c r="L334" s="71">
        <v>0</v>
      </c>
      <c r="M334" s="71"/>
      <c r="N334" s="71">
        <v>0</v>
      </c>
      <c r="O334" s="71">
        <v>0</v>
      </c>
      <c r="P334" s="71"/>
      <c r="Q334" s="71"/>
      <c r="R334" s="71"/>
      <c r="S334" s="71"/>
      <c r="T334" s="71"/>
    </row>
    <row r="335" spans="1:20" x14ac:dyDescent="0.25">
      <c r="A335" s="71" t="s">
        <v>541</v>
      </c>
      <c r="B335" s="71"/>
      <c r="C335" s="71"/>
      <c r="D335" s="71"/>
      <c r="E335" s="71"/>
      <c r="F335" s="71"/>
      <c r="G335" s="71"/>
      <c r="H335" s="71"/>
      <c r="I335" s="71">
        <v>0</v>
      </c>
      <c r="J335" s="71"/>
      <c r="K335" s="71"/>
      <c r="L335" s="71">
        <v>0</v>
      </c>
      <c r="M335" s="71"/>
      <c r="N335" s="71">
        <v>0</v>
      </c>
      <c r="O335" s="71">
        <v>0</v>
      </c>
      <c r="P335" s="71"/>
      <c r="Q335" s="71"/>
      <c r="R335" s="71"/>
      <c r="S335" s="71"/>
      <c r="T335" s="71"/>
    </row>
    <row r="336" spans="1:20" x14ac:dyDescent="0.25">
      <c r="A336" s="71" t="s">
        <v>300</v>
      </c>
      <c r="B336" s="71"/>
      <c r="C336" s="71">
        <v>21.811399999999999</v>
      </c>
      <c r="D336" s="71">
        <v>21.811399999999999</v>
      </c>
      <c r="E336" s="71"/>
      <c r="F336" s="71">
        <v>3.649</v>
      </c>
      <c r="G336" s="71"/>
      <c r="H336" s="71"/>
      <c r="I336" s="71">
        <v>2.9009</v>
      </c>
      <c r="J336" s="71"/>
      <c r="K336" s="71"/>
      <c r="L336" s="71">
        <v>0.45590000000000003</v>
      </c>
      <c r="M336" s="71"/>
      <c r="N336" s="71">
        <v>0</v>
      </c>
      <c r="O336" s="71">
        <v>0</v>
      </c>
      <c r="P336" s="71"/>
      <c r="Q336" s="71"/>
      <c r="R336" s="71"/>
      <c r="S336" s="71"/>
      <c r="T336" s="71"/>
    </row>
    <row r="337" spans="1:20" x14ac:dyDescent="0.25">
      <c r="A337" s="71" t="s">
        <v>542</v>
      </c>
      <c r="B337" s="71"/>
      <c r="C337" s="71"/>
      <c r="D337" s="71"/>
      <c r="E337" s="71"/>
      <c r="F337" s="71"/>
      <c r="G337" s="71"/>
      <c r="H337" s="71"/>
      <c r="I337" s="71">
        <v>0</v>
      </c>
      <c r="J337" s="71"/>
      <c r="K337" s="71"/>
      <c r="L337" s="71">
        <v>0</v>
      </c>
      <c r="M337" s="71"/>
      <c r="N337" s="71">
        <v>0</v>
      </c>
      <c r="O337" s="71">
        <v>0</v>
      </c>
      <c r="P337" s="71"/>
      <c r="Q337" s="71"/>
      <c r="R337" s="71"/>
      <c r="S337" s="71"/>
      <c r="T337" s="71"/>
    </row>
    <row r="338" spans="1:20" x14ac:dyDescent="0.25">
      <c r="A338" s="71" t="s">
        <v>301</v>
      </c>
      <c r="B338" s="71"/>
      <c r="C338" s="71"/>
      <c r="D338" s="71">
        <v>0</v>
      </c>
      <c r="E338" s="71"/>
      <c r="F338" s="71"/>
      <c r="G338" s="71"/>
      <c r="H338" s="71"/>
      <c r="I338" s="71">
        <v>0</v>
      </c>
      <c r="J338" s="71"/>
      <c r="K338" s="71"/>
      <c r="L338" s="71">
        <v>0</v>
      </c>
      <c r="M338" s="71"/>
      <c r="N338" s="71">
        <v>0</v>
      </c>
      <c r="O338" s="71">
        <v>0</v>
      </c>
      <c r="P338" s="71"/>
      <c r="Q338" s="71"/>
      <c r="R338" s="71"/>
      <c r="S338" s="71"/>
      <c r="T338" s="71"/>
    </row>
    <row r="339" spans="1:20" x14ac:dyDescent="0.25">
      <c r="A339" s="71" t="s">
        <v>302</v>
      </c>
      <c r="B339" s="71"/>
      <c r="C339" s="71">
        <v>1.4813000000000001</v>
      </c>
      <c r="D339" s="71">
        <v>1.4813000000000001</v>
      </c>
      <c r="E339" s="71"/>
      <c r="F339" s="71">
        <v>0.24779999999999999</v>
      </c>
      <c r="G339" s="71"/>
      <c r="H339" s="71"/>
      <c r="I339" s="71">
        <v>0.19700000000000001</v>
      </c>
      <c r="J339" s="71"/>
      <c r="K339" s="71"/>
      <c r="L339" s="71">
        <v>3.1E-2</v>
      </c>
      <c r="M339" s="71"/>
      <c r="N339" s="71">
        <v>0</v>
      </c>
      <c r="O339" s="71">
        <v>0</v>
      </c>
      <c r="P339" s="71"/>
      <c r="Q339" s="71"/>
      <c r="R339" s="71"/>
      <c r="S339" s="71"/>
      <c r="T339" s="71"/>
    </row>
    <row r="340" spans="1:20" x14ac:dyDescent="0.25">
      <c r="A340" s="71" t="s">
        <v>303</v>
      </c>
      <c r="B340" s="71"/>
      <c r="C340" s="71"/>
      <c r="D340" s="71">
        <v>0</v>
      </c>
      <c r="E340" s="71"/>
      <c r="F340" s="71"/>
      <c r="G340" s="71"/>
      <c r="H340" s="71"/>
      <c r="I340" s="71">
        <v>0</v>
      </c>
      <c r="J340" s="71"/>
      <c r="K340" s="71"/>
      <c r="L340" s="71">
        <v>0</v>
      </c>
      <c r="M340" s="71"/>
      <c r="N340" s="71">
        <v>0</v>
      </c>
      <c r="O340" s="71">
        <v>0</v>
      </c>
      <c r="P340" s="71"/>
      <c r="Q340" s="71"/>
      <c r="R340" s="71"/>
      <c r="S340" s="71"/>
      <c r="T340" s="71"/>
    </row>
    <row r="341" spans="1:20" x14ac:dyDescent="0.25">
      <c r="A341" s="71" t="s">
        <v>304</v>
      </c>
      <c r="B341" s="73"/>
      <c r="C341" s="71">
        <v>27.545000000000002</v>
      </c>
      <c r="D341" s="73">
        <v>27.545000000000002</v>
      </c>
      <c r="E341" s="71"/>
      <c r="F341" s="71">
        <v>4.6082999999999998</v>
      </c>
      <c r="G341" s="71"/>
      <c r="H341" s="71"/>
      <c r="I341" s="71">
        <v>3.6635</v>
      </c>
      <c r="J341" s="71"/>
      <c r="K341" s="71"/>
      <c r="L341" s="71">
        <v>0.57569999999999999</v>
      </c>
      <c r="M341" s="71"/>
      <c r="N341" s="71">
        <v>0</v>
      </c>
      <c r="O341" s="71">
        <v>0</v>
      </c>
      <c r="P341" s="73"/>
      <c r="Q341" s="71"/>
      <c r="R341" s="71"/>
      <c r="S341" s="71"/>
      <c r="T341" s="71"/>
    </row>
    <row r="342" spans="1:20" x14ac:dyDescent="0.25">
      <c r="A342" s="71" t="s">
        <v>305</v>
      </c>
      <c r="B342" s="71"/>
      <c r="C342" s="71">
        <v>51.150700000000001</v>
      </c>
      <c r="D342" s="71">
        <v>51.150700000000001</v>
      </c>
      <c r="E342" s="71">
        <v>0</v>
      </c>
      <c r="F342" s="71">
        <v>8.5574999999999992</v>
      </c>
      <c r="G342" s="71"/>
      <c r="H342" s="71"/>
      <c r="I342" s="71">
        <v>6.8029999999999999</v>
      </c>
      <c r="J342" s="71"/>
      <c r="K342" s="71"/>
      <c r="L342" s="71">
        <v>1.069</v>
      </c>
      <c r="M342" s="71"/>
      <c r="N342" s="71">
        <v>0</v>
      </c>
      <c r="O342" s="71">
        <v>0</v>
      </c>
      <c r="P342" s="71"/>
      <c r="Q342" s="71"/>
      <c r="R342" s="71"/>
      <c r="S342" s="71"/>
      <c r="T342" s="71"/>
    </row>
    <row r="343" spans="1:20" x14ac:dyDescent="0.25">
      <c r="A343" s="71" t="s">
        <v>306</v>
      </c>
      <c r="B343" s="73"/>
      <c r="C343" s="71"/>
      <c r="D343" s="73">
        <v>0</v>
      </c>
      <c r="E343" s="71"/>
      <c r="F343" s="71"/>
      <c r="G343" s="71"/>
      <c r="H343" s="71"/>
      <c r="I343" s="71">
        <v>0</v>
      </c>
      <c r="J343" s="71"/>
      <c r="K343" s="71"/>
      <c r="L343" s="71">
        <v>0</v>
      </c>
      <c r="M343" s="71"/>
      <c r="N343" s="71">
        <v>0</v>
      </c>
      <c r="O343" s="71">
        <v>0</v>
      </c>
      <c r="P343" s="73"/>
      <c r="Q343" s="71"/>
      <c r="R343" s="71"/>
      <c r="S343" s="71"/>
      <c r="T343" s="71"/>
    </row>
    <row r="344" spans="1:20" x14ac:dyDescent="0.25">
      <c r="A344" s="71" t="s">
        <v>307</v>
      </c>
      <c r="B344" s="71"/>
      <c r="C344" s="71"/>
      <c r="D344" s="71">
        <v>0</v>
      </c>
      <c r="E344" s="71">
        <v>0</v>
      </c>
      <c r="F344" s="71"/>
      <c r="G344" s="71"/>
      <c r="H344" s="71"/>
      <c r="I344" s="71">
        <v>0</v>
      </c>
      <c r="J344" s="71"/>
      <c r="K344" s="71"/>
      <c r="L344" s="71">
        <v>0</v>
      </c>
      <c r="M344" s="71"/>
      <c r="N344" s="71">
        <v>0</v>
      </c>
      <c r="O344" s="71">
        <v>0</v>
      </c>
      <c r="P344" s="71"/>
      <c r="Q344" s="71"/>
      <c r="R344" s="71"/>
      <c r="S344" s="71"/>
      <c r="T344" s="71"/>
    </row>
    <row r="345" spans="1:20" x14ac:dyDescent="0.25">
      <c r="A345" s="71" t="s">
        <v>308</v>
      </c>
      <c r="B345" s="71"/>
      <c r="C345" s="71">
        <v>26.362100000000002</v>
      </c>
      <c r="D345" s="71">
        <v>26.362100000000002</v>
      </c>
      <c r="E345" s="71">
        <v>0</v>
      </c>
      <c r="F345" s="71">
        <v>4.4104000000000001</v>
      </c>
      <c r="G345" s="71"/>
      <c r="H345" s="71"/>
      <c r="I345" s="71">
        <v>3.5062000000000002</v>
      </c>
      <c r="J345" s="71"/>
      <c r="K345" s="71"/>
      <c r="L345" s="71">
        <v>0.55100000000000005</v>
      </c>
      <c r="M345" s="71"/>
      <c r="N345" s="71">
        <v>0</v>
      </c>
      <c r="O345" s="71">
        <v>0</v>
      </c>
      <c r="P345" s="71"/>
      <c r="Q345" s="71"/>
      <c r="R345" s="71"/>
      <c r="S345" s="71"/>
      <c r="T345" s="71"/>
    </row>
    <row r="346" spans="1:20" x14ac:dyDescent="0.25">
      <c r="A346" s="71" t="s">
        <v>309</v>
      </c>
      <c r="B346" s="71"/>
      <c r="C346" s="71"/>
      <c r="D346" s="71">
        <v>0</v>
      </c>
      <c r="E346" s="71">
        <v>0</v>
      </c>
      <c r="F346" s="71"/>
      <c r="G346" s="71"/>
      <c r="H346" s="71"/>
      <c r="I346" s="71">
        <v>0</v>
      </c>
      <c r="J346" s="71"/>
      <c r="K346" s="71"/>
      <c r="L346" s="71">
        <v>0</v>
      </c>
      <c r="M346" s="71"/>
      <c r="N346" s="71">
        <v>0</v>
      </c>
      <c r="O346" s="71">
        <v>0</v>
      </c>
      <c r="P346" s="71"/>
      <c r="Q346" s="71"/>
      <c r="R346" s="71"/>
      <c r="S346" s="71"/>
      <c r="T346" s="71"/>
    </row>
    <row r="347" spans="1:20" x14ac:dyDescent="0.25">
      <c r="A347" s="71" t="s">
        <v>310</v>
      </c>
      <c r="B347" s="73"/>
      <c r="C347" s="71">
        <v>5.7000000000000002E-3</v>
      </c>
      <c r="D347" s="73">
        <v>5.7000000000000002E-3</v>
      </c>
      <c r="E347" s="71">
        <v>0</v>
      </c>
      <c r="F347" s="71">
        <v>1E-3</v>
      </c>
      <c r="G347" s="71"/>
      <c r="H347" s="71"/>
      <c r="I347" s="71">
        <v>8.0000000000000004E-4</v>
      </c>
      <c r="J347" s="71"/>
      <c r="K347" s="71"/>
      <c r="L347" s="71">
        <v>1E-4</v>
      </c>
      <c r="M347" s="71"/>
      <c r="N347" s="71">
        <v>0</v>
      </c>
      <c r="O347" s="71">
        <v>0</v>
      </c>
      <c r="P347" s="73"/>
      <c r="Q347" s="71"/>
      <c r="R347" s="71"/>
      <c r="S347" s="71"/>
      <c r="T347" s="71"/>
    </row>
    <row r="348" spans="1:20" x14ac:dyDescent="0.25">
      <c r="A348" s="71" t="s">
        <v>311</v>
      </c>
      <c r="B348" s="73"/>
      <c r="C348" s="71">
        <v>36.818399999999997</v>
      </c>
      <c r="D348" s="73">
        <v>36.818399999999997</v>
      </c>
      <c r="E348" s="71"/>
      <c r="F348" s="71">
        <v>6.1597</v>
      </c>
      <c r="G348" s="71"/>
      <c r="H348" s="71"/>
      <c r="I348" s="71">
        <v>4.8967999999999998</v>
      </c>
      <c r="J348" s="71"/>
      <c r="K348" s="71"/>
      <c r="L348" s="71">
        <v>0.76949999999999996</v>
      </c>
      <c r="M348" s="71"/>
      <c r="N348" s="71">
        <v>0</v>
      </c>
      <c r="O348" s="71">
        <v>0</v>
      </c>
      <c r="P348" s="73"/>
      <c r="Q348" s="71"/>
      <c r="R348" s="71"/>
      <c r="S348" s="71"/>
      <c r="T348" s="71"/>
    </row>
    <row r="349" spans="1:20" x14ac:dyDescent="0.25">
      <c r="A349" s="71" t="s">
        <v>312</v>
      </c>
      <c r="B349" s="71"/>
      <c r="C349" s="71">
        <v>31.123899999999999</v>
      </c>
      <c r="D349" s="71">
        <v>31.123899999999999</v>
      </c>
      <c r="E349" s="71"/>
      <c r="F349" s="71">
        <v>5.2069999999999999</v>
      </c>
      <c r="G349" s="71"/>
      <c r="H349" s="71"/>
      <c r="I349" s="71">
        <v>4.1395</v>
      </c>
      <c r="J349" s="71"/>
      <c r="K349" s="71"/>
      <c r="L349" s="71">
        <v>0.65049999999999997</v>
      </c>
      <c r="M349" s="71"/>
      <c r="N349" s="71">
        <v>0</v>
      </c>
      <c r="O349" s="71">
        <v>0</v>
      </c>
      <c r="P349" s="71"/>
      <c r="Q349" s="71"/>
      <c r="R349" s="71"/>
      <c r="S349" s="71"/>
      <c r="T349" s="71"/>
    </row>
    <row r="350" spans="1:20" x14ac:dyDescent="0.25">
      <c r="A350" s="71" t="s">
        <v>543</v>
      </c>
      <c r="B350" s="71"/>
      <c r="C350" s="71"/>
      <c r="D350" s="71"/>
      <c r="E350" s="71"/>
      <c r="F350" s="71"/>
      <c r="G350" s="71"/>
      <c r="H350" s="71"/>
      <c r="I350" s="71">
        <v>0</v>
      </c>
      <c r="J350" s="71"/>
      <c r="K350" s="71"/>
      <c r="L350" s="71">
        <v>0</v>
      </c>
      <c r="M350" s="71"/>
      <c r="N350" s="71">
        <v>0</v>
      </c>
      <c r="O350" s="71">
        <v>0</v>
      </c>
      <c r="P350" s="71"/>
      <c r="Q350" s="71"/>
      <c r="R350" s="71"/>
      <c r="S350" s="71"/>
      <c r="T350" s="71"/>
    </row>
    <row r="351" spans="1:20" x14ac:dyDescent="0.25">
      <c r="A351" s="71" t="s">
        <v>313</v>
      </c>
      <c r="B351" s="73"/>
      <c r="C351" s="71">
        <v>50.346800000000002</v>
      </c>
      <c r="D351" s="73">
        <v>50.346800000000002</v>
      </c>
      <c r="E351" s="71"/>
      <c r="F351" s="71">
        <v>8.423</v>
      </c>
      <c r="G351" s="71"/>
      <c r="H351" s="71"/>
      <c r="I351" s="71">
        <v>6.6961000000000004</v>
      </c>
      <c r="J351" s="71"/>
      <c r="K351" s="71"/>
      <c r="L351" s="71">
        <v>1.0522</v>
      </c>
      <c r="M351" s="71"/>
      <c r="N351" s="71">
        <v>0</v>
      </c>
      <c r="O351" s="71">
        <v>0</v>
      </c>
      <c r="P351" s="73"/>
      <c r="Q351" s="71"/>
      <c r="R351" s="71"/>
      <c r="S351" s="71"/>
      <c r="T351" s="71"/>
    </row>
    <row r="352" spans="1:20" x14ac:dyDescent="0.25">
      <c r="A352" s="71" t="s">
        <v>314</v>
      </c>
      <c r="B352" s="73"/>
      <c r="C352" s="71">
        <v>191.15289999999999</v>
      </c>
      <c r="D352" s="73">
        <v>191.15289999999999</v>
      </c>
      <c r="E352" s="73"/>
      <c r="F352" s="71">
        <v>31.979900000000001</v>
      </c>
      <c r="G352" s="71"/>
      <c r="H352" s="71"/>
      <c r="I352" s="71">
        <v>25.423300000000001</v>
      </c>
      <c r="J352" s="71"/>
      <c r="K352" s="71"/>
      <c r="L352" s="71">
        <v>3.9950999999999999</v>
      </c>
      <c r="M352" s="71"/>
      <c r="N352" s="71">
        <v>0</v>
      </c>
      <c r="O352" s="71">
        <v>0</v>
      </c>
      <c r="P352" s="73"/>
      <c r="Q352" s="71"/>
      <c r="R352" s="71"/>
      <c r="S352" s="71"/>
      <c r="T352" s="71"/>
    </row>
    <row r="353" spans="1:20" x14ac:dyDescent="0.25">
      <c r="A353" s="71" t="s">
        <v>315</v>
      </c>
      <c r="B353" s="71"/>
      <c r="C353" s="71"/>
      <c r="D353" s="71">
        <v>0</v>
      </c>
      <c r="E353" s="71"/>
      <c r="F353" s="71"/>
      <c r="G353" s="71"/>
      <c r="H353" s="71"/>
      <c r="I353" s="71">
        <v>0</v>
      </c>
      <c r="J353" s="71"/>
      <c r="K353" s="71"/>
      <c r="L353" s="71">
        <v>0</v>
      </c>
      <c r="M353" s="71"/>
      <c r="N353" s="71">
        <v>0</v>
      </c>
      <c r="O353" s="71">
        <v>0</v>
      </c>
      <c r="P353" s="71"/>
      <c r="Q353" s="71"/>
      <c r="R353" s="71"/>
      <c r="S353" s="71"/>
      <c r="T353" s="71"/>
    </row>
    <row r="354" spans="1:20" x14ac:dyDescent="0.25">
      <c r="A354" s="71" t="s">
        <v>316</v>
      </c>
      <c r="B354" s="71"/>
      <c r="C354" s="71"/>
      <c r="D354" s="71">
        <v>0</v>
      </c>
      <c r="E354" s="71"/>
      <c r="F354" s="71"/>
      <c r="G354" s="71"/>
      <c r="H354" s="71"/>
      <c r="I354" s="71">
        <v>0</v>
      </c>
      <c r="J354" s="71"/>
      <c r="K354" s="71"/>
      <c r="L354" s="71">
        <v>0</v>
      </c>
      <c r="M354" s="71"/>
      <c r="N354" s="71">
        <v>0</v>
      </c>
      <c r="O354" s="71">
        <v>0</v>
      </c>
      <c r="P354" s="71"/>
      <c r="Q354" s="71"/>
      <c r="R354" s="71"/>
      <c r="S354" s="71"/>
      <c r="T354" s="71"/>
    </row>
    <row r="355" spans="1:20" x14ac:dyDescent="0.25">
      <c r="A355" s="71" t="s">
        <v>317</v>
      </c>
      <c r="B355" s="71"/>
      <c r="C355" s="71"/>
      <c r="D355" s="71">
        <v>0</v>
      </c>
      <c r="E355" s="71"/>
      <c r="F355" s="71"/>
      <c r="G355" s="71"/>
      <c r="H355" s="71"/>
      <c r="I355" s="71">
        <v>0</v>
      </c>
      <c r="J355" s="71"/>
      <c r="K355" s="71"/>
      <c r="L355" s="71">
        <v>0</v>
      </c>
      <c r="M355" s="71"/>
      <c r="N355" s="71">
        <v>0</v>
      </c>
      <c r="O355" s="71">
        <v>0</v>
      </c>
      <c r="P355" s="71"/>
      <c r="Q355" s="71"/>
      <c r="R355" s="71"/>
      <c r="S355" s="71"/>
      <c r="T355" s="71"/>
    </row>
    <row r="356" spans="1:20" x14ac:dyDescent="0.25">
      <c r="A356" s="71" t="s">
        <v>318</v>
      </c>
      <c r="B356" s="71"/>
      <c r="C356" s="71"/>
      <c r="D356" s="71">
        <v>0</v>
      </c>
      <c r="E356" s="71"/>
      <c r="F356" s="71"/>
      <c r="G356" s="71"/>
      <c r="H356" s="71"/>
      <c r="I356" s="71">
        <v>0</v>
      </c>
      <c r="J356" s="71"/>
      <c r="K356" s="71"/>
      <c r="L356" s="71">
        <v>0</v>
      </c>
      <c r="M356" s="71"/>
      <c r="N356" s="71">
        <v>0</v>
      </c>
      <c r="O356" s="71">
        <v>0</v>
      </c>
      <c r="P356" s="71"/>
      <c r="Q356" s="71"/>
      <c r="R356" s="71"/>
      <c r="S356" s="71"/>
      <c r="T356" s="71"/>
    </row>
    <row r="357" spans="1:20" x14ac:dyDescent="0.25">
      <c r="A357" s="71" t="s">
        <v>319</v>
      </c>
      <c r="B357" s="71"/>
      <c r="C357" s="71"/>
      <c r="D357" s="71">
        <v>0</v>
      </c>
      <c r="E357" s="71"/>
      <c r="F357" s="71"/>
      <c r="G357" s="71"/>
      <c r="H357" s="71"/>
      <c r="I357" s="71">
        <v>0</v>
      </c>
      <c r="J357" s="71"/>
      <c r="K357" s="71"/>
      <c r="L357" s="71">
        <v>0</v>
      </c>
      <c r="M357" s="71"/>
      <c r="N357" s="71">
        <v>0</v>
      </c>
      <c r="O357" s="71">
        <v>0</v>
      </c>
      <c r="P357" s="71"/>
      <c r="Q357" s="71"/>
      <c r="R357" s="71"/>
      <c r="S357" s="71"/>
      <c r="T357" s="71"/>
    </row>
    <row r="358" spans="1:20" x14ac:dyDescent="0.25">
      <c r="A358" s="71" t="s">
        <v>320</v>
      </c>
      <c r="B358" s="73"/>
      <c r="C358" s="71">
        <v>8.7207000000000008</v>
      </c>
      <c r="D358" s="73">
        <v>8.7207000000000008</v>
      </c>
      <c r="E358" s="71"/>
      <c r="F358" s="71">
        <v>1.4590000000000001</v>
      </c>
      <c r="G358" s="71"/>
      <c r="H358" s="71"/>
      <c r="I358" s="71">
        <v>1.1598999999999999</v>
      </c>
      <c r="J358" s="71"/>
      <c r="K358" s="71"/>
      <c r="L358" s="71">
        <v>0.18229999999999999</v>
      </c>
      <c r="M358" s="71"/>
      <c r="N358" s="71">
        <v>0</v>
      </c>
      <c r="O358" s="71">
        <v>0</v>
      </c>
      <c r="P358" s="73"/>
      <c r="Q358" s="71"/>
      <c r="R358" s="71"/>
      <c r="S358" s="71"/>
      <c r="T358" s="71"/>
    </row>
    <row r="359" spans="1:20" x14ac:dyDescent="0.25">
      <c r="A359" s="71" t="s">
        <v>321</v>
      </c>
      <c r="B359" s="71"/>
      <c r="C359" s="71"/>
      <c r="D359" s="71">
        <v>0</v>
      </c>
      <c r="E359" s="71"/>
      <c r="F359" s="71"/>
      <c r="G359" s="71"/>
      <c r="H359" s="71"/>
      <c r="I359" s="71">
        <v>0</v>
      </c>
      <c r="J359" s="71"/>
      <c r="K359" s="71"/>
      <c r="L359" s="71">
        <v>0</v>
      </c>
      <c r="M359" s="71"/>
      <c r="N359" s="71">
        <v>0</v>
      </c>
      <c r="O359" s="71">
        <v>0</v>
      </c>
      <c r="P359" s="71"/>
      <c r="Q359" s="71"/>
      <c r="R359" s="71"/>
      <c r="S359" s="71"/>
      <c r="T359" s="71"/>
    </row>
    <row r="360" spans="1:20" x14ac:dyDescent="0.25">
      <c r="A360" s="71" t="s">
        <v>322</v>
      </c>
      <c r="B360" s="71"/>
      <c r="C360" s="71"/>
      <c r="D360" s="71">
        <v>0</v>
      </c>
      <c r="E360" s="71"/>
      <c r="F360" s="71"/>
      <c r="G360" s="71"/>
      <c r="H360" s="71"/>
      <c r="I360" s="71">
        <v>0</v>
      </c>
      <c r="J360" s="71"/>
      <c r="K360" s="71"/>
      <c r="L360" s="71">
        <v>0</v>
      </c>
      <c r="M360" s="71"/>
      <c r="N360" s="71">
        <v>0</v>
      </c>
      <c r="O360" s="71">
        <v>0</v>
      </c>
      <c r="P360" s="71"/>
      <c r="Q360" s="71"/>
      <c r="R360" s="71"/>
      <c r="S360" s="71"/>
      <c r="T360" s="71"/>
    </row>
    <row r="361" spans="1:20" x14ac:dyDescent="0.25">
      <c r="A361" s="71" t="s">
        <v>323</v>
      </c>
      <c r="B361" s="71"/>
      <c r="C361" s="71">
        <v>21.628799999999998</v>
      </c>
      <c r="D361" s="71">
        <v>21.628799999999998</v>
      </c>
      <c r="E361" s="71"/>
      <c r="F361" s="71">
        <v>3.6185</v>
      </c>
      <c r="G361" s="71"/>
      <c r="H361" s="71"/>
      <c r="I361" s="71">
        <v>2.8765999999999998</v>
      </c>
      <c r="J361" s="71"/>
      <c r="K361" s="71"/>
      <c r="L361" s="71">
        <v>0.45200000000000001</v>
      </c>
      <c r="M361" s="71"/>
      <c r="N361" s="71">
        <v>0</v>
      </c>
      <c r="O361" s="71">
        <v>0</v>
      </c>
      <c r="P361" s="71"/>
      <c r="Q361" s="71"/>
      <c r="R361" s="71"/>
      <c r="S361" s="71"/>
      <c r="T361" s="71"/>
    </row>
    <row r="362" spans="1:20" x14ac:dyDescent="0.25">
      <c r="A362" s="71" t="s">
        <v>324</v>
      </c>
      <c r="B362" s="71"/>
      <c r="C362" s="71">
        <v>6.6585000000000001</v>
      </c>
      <c r="D362" s="71">
        <v>6.6585000000000001</v>
      </c>
      <c r="E362" s="71"/>
      <c r="F362" s="71">
        <v>1.1140000000000001</v>
      </c>
      <c r="G362" s="71"/>
      <c r="H362" s="71"/>
      <c r="I362" s="71">
        <v>0.88560000000000005</v>
      </c>
      <c r="J362" s="71"/>
      <c r="K362" s="71"/>
      <c r="L362" s="71">
        <v>0.13919999999999999</v>
      </c>
      <c r="M362" s="71"/>
      <c r="N362" s="71">
        <v>0</v>
      </c>
      <c r="O362" s="71">
        <v>0</v>
      </c>
      <c r="P362" s="71"/>
      <c r="Q362" s="71"/>
      <c r="R362" s="71"/>
      <c r="S362" s="71"/>
      <c r="T362" s="71"/>
    </row>
    <row r="363" spans="1:20" x14ac:dyDescent="0.25">
      <c r="A363" s="71" t="s">
        <v>325</v>
      </c>
      <c r="B363" s="71"/>
      <c r="C363" s="71">
        <v>14.8301</v>
      </c>
      <c r="D363" s="71">
        <v>14.8301</v>
      </c>
      <c r="E363" s="71"/>
      <c r="F363" s="71">
        <v>2.4811000000000001</v>
      </c>
      <c r="G363" s="71"/>
      <c r="H363" s="71"/>
      <c r="I363" s="71">
        <v>1.9723999999999999</v>
      </c>
      <c r="J363" s="71"/>
      <c r="K363" s="71"/>
      <c r="L363" s="71">
        <v>0.30990000000000001</v>
      </c>
      <c r="M363" s="71"/>
      <c r="N363" s="71">
        <v>0</v>
      </c>
      <c r="O363" s="71">
        <v>0</v>
      </c>
      <c r="P363" s="71"/>
      <c r="Q363" s="71"/>
      <c r="R363" s="71"/>
      <c r="S363" s="71"/>
      <c r="T363" s="71"/>
    </row>
    <row r="364" spans="1:20" x14ac:dyDescent="0.25">
      <c r="A364" s="71" t="s">
        <v>326</v>
      </c>
      <c r="B364" s="71"/>
      <c r="C364" s="71"/>
      <c r="D364" s="71">
        <v>0</v>
      </c>
      <c r="E364" s="71">
        <v>0</v>
      </c>
      <c r="F364" s="71"/>
      <c r="G364" s="71"/>
      <c r="H364" s="71"/>
      <c r="I364" s="71">
        <v>0</v>
      </c>
      <c r="J364" s="71"/>
      <c r="K364" s="71"/>
      <c r="L364" s="71">
        <v>0</v>
      </c>
      <c r="M364" s="71"/>
      <c r="N364" s="71">
        <v>0</v>
      </c>
      <c r="O364" s="71">
        <v>0</v>
      </c>
      <c r="P364" s="71"/>
      <c r="Q364" s="71"/>
      <c r="R364" s="71"/>
      <c r="S364" s="71"/>
      <c r="T364" s="71"/>
    </row>
    <row r="365" spans="1:20" x14ac:dyDescent="0.25">
      <c r="A365" s="71" t="s">
        <v>327</v>
      </c>
      <c r="B365" s="71"/>
      <c r="C365" s="71">
        <v>31.918900000000001</v>
      </c>
      <c r="D365" s="71">
        <v>31.918900000000001</v>
      </c>
      <c r="E365" s="71"/>
      <c r="F365" s="71">
        <v>5.34</v>
      </c>
      <c r="G365" s="71"/>
      <c r="H365" s="71"/>
      <c r="I365" s="71">
        <v>4.2451999999999996</v>
      </c>
      <c r="J365" s="71"/>
      <c r="K365" s="71"/>
      <c r="L365" s="71">
        <v>0.66710000000000003</v>
      </c>
      <c r="M365" s="71"/>
      <c r="N365" s="71">
        <v>0</v>
      </c>
      <c r="O365" s="71">
        <v>0</v>
      </c>
      <c r="P365" s="71"/>
      <c r="Q365" s="71"/>
      <c r="R365" s="71"/>
      <c r="S365" s="71"/>
      <c r="T365" s="71"/>
    </row>
    <row r="366" spans="1:20" x14ac:dyDescent="0.25">
      <c r="A366" s="71" t="s">
        <v>328</v>
      </c>
      <c r="B366" s="71"/>
      <c r="C366" s="71">
        <v>27.847999999999999</v>
      </c>
      <c r="D366" s="71">
        <v>27.847999999999999</v>
      </c>
      <c r="E366" s="71"/>
      <c r="F366" s="71">
        <v>4.6589999999999998</v>
      </c>
      <c r="G366" s="71"/>
      <c r="H366" s="71"/>
      <c r="I366" s="71">
        <v>3.7038000000000002</v>
      </c>
      <c r="J366" s="71"/>
      <c r="K366" s="71"/>
      <c r="L366" s="71">
        <v>0.58199999999999996</v>
      </c>
      <c r="M366" s="71"/>
      <c r="N366" s="71">
        <v>0</v>
      </c>
      <c r="O366" s="71">
        <v>0</v>
      </c>
      <c r="P366" s="71"/>
      <c r="Q366" s="71"/>
      <c r="R366" s="71"/>
      <c r="S366" s="71"/>
      <c r="T366" s="71"/>
    </row>
    <row r="367" spans="1:20" x14ac:dyDescent="0.25">
      <c r="A367" s="71" t="s">
        <v>544</v>
      </c>
      <c r="B367" s="71"/>
      <c r="C367" s="71"/>
      <c r="D367" s="71"/>
      <c r="E367" s="71"/>
      <c r="F367" s="71"/>
      <c r="G367" s="71"/>
      <c r="H367" s="71"/>
      <c r="I367" s="71">
        <v>0</v>
      </c>
      <c r="J367" s="71"/>
      <c r="K367" s="71"/>
      <c r="L367" s="71">
        <v>0</v>
      </c>
      <c r="M367" s="71"/>
      <c r="N367" s="71">
        <v>0</v>
      </c>
      <c r="O367" s="71">
        <v>0</v>
      </c>
      <c r="P367" s="71"/>
      <c r="Q367" s="71"/>
      <c r="R367" s="71"/>
      <c r="S367" s="71"/>
      <c r="T367" s="71"/>
    </row>
    <row r="368" spans="1:20" x14ac:dyDescent="0.25">
      <c r="A368" s="71" t="s">
        <v>329</v>
      </c>
      <c r="B368" s="71"/>
      <c r="C368" s="71">
        <v>5.4238999999999997</v>
      </c>
      <c r="D368" s="71">
        <v>5.4238999999999997</v>
      </c>
      <c r="E368" s="71"/>
      <c r="F368" s="71">
        <v>0.90739999999999998</v>
      </c>
      <c r="G368" s="71"/>
      <c r="H368" s="71"/>
      <c r="I368" s="71">
        <v>0.72140000000000004</v>
      </c>
      <c r="J368" s="71"/>
      <c r="K368" s="71"/>
      <c r="L368" s="71">
        <v>0.1134</v>
      </c>
      <c r="M368" s="71"/>
      <c r="N368" s="71">
        <v>0</v>
      </c>
      <c r="O368" s="71">
        <v>0</v>
      </c>
      <c r="P368" s="71"/>
      <c r="Q368" s="71"/>
      <c r="R368" s="71"/>
      <c r="S368" s="71"/>
      <c r="T368" s="71"/>
    </row>
    <row r="369" spans="1:20" x14ac:dyDescent="0.25">
      <c r="A369" s="71" t="s">
        <v>330</v>
      </c>
      <c r="B369" s="71"/>
      <c r="C369" s="71">
        <v>30.1051</v>
      </c>
      <c r="D369" s="71">
        <v>30.1051</v>
      </c>
      <c r="E369" s="71"/>
      <c r="F369" s="71">
        <v>5.0366</v>
      </c>
      <c r="G369" s="71"/>
      <c r="H369" s="71"/>
      <c r="I369" s="71">
        <v>4.0039999999999996</v>
      </c>
      <c r="J369" s="71"/>
      <c r="K369" s="71"/>
      <c r="L369" s="71">
        <v>0.62919999999999998</v>
      </c>
      <c r="M369" s="71"/>
      <c r="N369" s="71">
        <v>0</v>
      </c>
      <c r="O369" s="71">
        <v>0</v>
      </c>
      <c r="P369" s="71"/>
      <c r="Q369" s="71"/>
      <c r="R369" s="71"/>
      <c r="S369" s="71"/>
      <c r="T369" s="71"/>
    </row>
    <row r="370" spans="1:20" x14ac:dyDescent="0.25">
      <c r="A370" s="71" t="s">
        <v>331</v>
      </c>
      <c r="B370" s="71"/>
      <c r="C370" s="71">
        <v>6.2843999999999998</v>
      </c>
      <c r="D370" s="71">
        <v>6.2843999999999998</v>
      </c>
      <c r="E370" s="71"/>
      <c r="F370" s="71">
        <v>1.0513999999999999</v>
      </c>
      <c r="G370" s="71"/>
      <c r="H370" s="71"/>
      <c r="I370" s="71">
        <v>0.83579999999999999</v>
      </c>
      <c r="J370" s="71"/>
      <c r="K370" s="71"/>
      <c r="L370" s="71">
        <v>0.1313</v>
      </c>
      <c r="M370" s="71"/>
      <c r="N370" s="71">
        <v>0</v>
      </c>
      <c r="O370" s="71">
        <v>0</v>
      </c>
      <c r="P370" s="71"/>
      <c r="Q370" s="71"/>
      <c r="R370" s="71"/>
      <c r="S370" s="71"/>
      <c r="T370" s="71"/>
    </row>
    <row r="371" spans="1:20" x14ac:dyDescent="0.25">
      <c r="A371" s="71" t="s">
        <v>332</v>
      </c>
      <c r="B371" s="71"/>
      <c r="C371" s="71">
        <v>2.9445000000000001</v>
      </c>
      <c r="D371" s="71">
        <v>2.9445000000000001</v>
      </c>
      <c r="E371" s="71">
        <v>0</v>
      </c>
      <c r="F371" s="71">
        <v>0.49259999999999998</v>
      </c>
      <c r="G371" s="71"/>
      <c r="H371" s="71"/>
      <c r="I371" s="71">
        <v>0.3916</v>
      </c>
      <c r="J371" s="71"/>
      <c r="K371" s="71"/>
      <c r="L371" s="71">
        <v>6.1499999999999999E-2</v>
      </c>
      <c r="M371" s="71"/>
      <c r="N371" s="71">
        <v>0</v>
      </c>
      <c r="O371" s="71">
        <v>0</v>
      </c>
      <c r="P371" s="71"/>
      <c r="Q371" s="71"/>
      <c r="R371" s="71"/>
      <c r="S371" s="71"/>
      <c r="T371" s="71"/>
    </row>
    <row r="372" spans="1:20" x14ac:dyDescent="0.25">
      <c r="A372" s="71" t="s">
        <v>333</v>
      </c>
      <c r="B372" s="71"/>
      <c r="C372" s="71"/>
      <c r="D372" s="71">
        <v>0</v>
      </c>
      <c r="E372" s="71">
        <v>0</v>
      </c>
      <c r="F372" s="71"/>
      <c r="G372" s="71"/>
      <c r="H372" s="71"/>
      <c r="I372" s="71">
        <v>0</v>
      </c>
      <c r="J372" s="71"/>
      <c r="K372" s="71"/>
      <c r="L372" s="71">
        <v>0</v>
      </c>
      <c r="M372" s="71"/>
      <c r="N372" s="71">
        <v>0</v>
      </c>
      <c r="O372" s="71">
        <v>0</v>
      </c>
      <c r="P372" s="71"/>
      <c r="Q372" s="71"/>
      <c r="R372" s="71"/>
      <c r="S372" s="71"/>
      <c r="T372" s="71"/>
    </row>
    <row r="373" spans="1:20" x14ac:dyDescent="0.25">
      <c r="A373" s="71" t="s">
        <v>334</v>
      </c>
      <c r="B373" s="71"/>
      <c r="C373" s="71">
        <v>28.334499999999998</v>
      </c>
      <c r="D373" s="71">
        <v>28.334499999999998</v>
      </c>
      <c r="E373" s="71">
        <v>0</v>
      </c>
      <c r="F373" s="71">
        <v>4.7404000000000002</v>
      </c>
      <c r="G373" s="71"/>
      <c r="H373" s="71"/>
      <c r="I373" s="71">
        <v>3.7685</v>
      </c>
      <c r="J373" s="71"/>
      <c r="K373" s="71"/>
      <c r="L373" s="71">
        <v>0.59219999999999995</v>
      </c>
      <c r="M373" s="71"/>
      <c r="N373" s="71">
        <v>0</v>
      </c>
      <c r="O373" s="71">
        <v>0</v>
      </c>
      <c r="P373" s="71"/>
      <c r="Q373" s="71"/>
      <c r="R373" s="71"/>
      <c r="S373" s="71"/>
      <c r="T373" s="71"/>
    </row>
    <row r="374" spans="1:20" x14ac:dyDescent="0.25">
      <c r="A374" s="71" t="s">
        <v>545</v>
      </c>
      <c r="B374" s="71"/>
      <c r="C374" s="71"/>
      <c r="D374" s="71"/>
      <c r="E374" s="71">
        <v>0</v>
      </c>
      <c r="F374" s="71"/>
      <c r="G374" s="71"/>
      <c r="H374" s="71"/>
      <c r="I374" s="71">
        <v>0</v>
      </c>
      <c r="J374" s="71"/>
      <c r="K374" s="71"/>
      <c r="L374" s="71">
        <v>0</v>
      </c>
      <c r="M374" s="71"/>
      <c r="N374" s="71">
        <v>0</v>
      </c>
      <c r="O374" s="71">
        <v>0</v>
      </c>
      <c r="P374" s="71"/>
      <c r="Q374" s="71"/>
      <c r="R374" s="71"/>
      <c r="S374" s="71"/>
      <c r="T374" s="71"/>
    </row>
    <row r="375" spans="1:20" x14ac:dyDescent="0.25">
      <c r="A375" s="71" t="s">
        <v>335</v>
      </c>
      <c r="B375" s="71"/>
      <c r="C375" s="71"/>
      <c r="D375" s="71">
        <v>0</v>
      </c>
      <c r="E375" s="71"/>
      <c r="F375" s="71"/>
      <c r="G375" s="71"/>
      <c r="H375" s="71"/>
      <c r="I375" s="71">
        <v>0</v>
      </c>
      <c r="J375" s="71"/>
      <c r="K375" s="71"/>
      <c r="L375" s="71">
        <v>0</v>
      </c>
      <c r="M375" s="71"/>
      <c r="N375" s="71">
        <v>0</v>
      </c>
      <c r="O375" s="71">
        <v>0</v>
      </c>
      <c r="P375" s="71"/>
      <c r="Q375" s="71"/>
      <c r="R375" s="71"/>
      <c r="S375" s="71"/>
      <c r="T375" s="71"/>
    </row>
    <row r="376" spans="1:20" x14ac:dyDescent="0.25">
      <c r="A376" s="71" t="s">
        <v>336</v>
      </c>
      <c r="B376" s="71"/>
      <c r="C376" s="71">
        <v>25.572800000000001</v>
      </c>
      <c r="D376" s="71">
        <v>25.572800000000001</v>
      </c>
      <c r="E376" s="71">
        <v>0</v>
      </c>
      <c r="F376" s="71">
        <v>4.2782999999999998</v>
      </c>
      <c r="G376" s="71"/>
      <c r="H376" s="71"/>
      <c r="I376" s="71">
        <v>3.4011999999999998</v>
      </c>
      <c r="J376" s="71"/>
      <c r="K376" s="71"/>
      <c r="L376" s="71">
        <v>0.53449999999999998</v>
      </c>
      <c r="M376" s="71"/>
      <c r="N376" s="71">
        <v>0</v>
      </c>
      <c r="O376" s="71">
        <v>0</v>
      </c>
      <c r="P376" s="71"/>
      <c r="Q376" s="71"/>
      <c r="R376" s="71"/>
      <c r="S376" s="71"/>
      <c r="T376" s="71"/>
    </row>
    <row r="377" spans="1:20" x14ac:dyDescent="0.25">
      <c r="A377" s="71" t="s">
        <v>337</v>
      </c>
      <c r="B377" s="71"/>
      <c r="C377" s="71"/>
      <c r="D377" s="71">
        <v>0</v>
      </c>
      <c r="E377" s="71">
        <v>0</v>
      </c>
      <c r="F377" s="71"/>
      <c r="G377" s="71"/>
      <c r="H377" s="71"/>
      <c r="I377" s="71">
        <v>0</v>
      </c>
      <c r="J377" s="71"/>
      <c r="K377" s="71"/>
      <c r="L377" s="71">
        <v>0</v>
      </c>
      <c r="M377" s="71"/>
      <c r="N377" s="71">
        <v>0</v>
      </c>
      <c r="O377" s="71">
        <v>0</v>
      </c>
      <c r="P377" s="71"/>
      <c r="Q377" s="71"/>
      <c r="R377" s="71"/>
      <c r="S377" s="71"/>
      <c r="T377" s="71"/>
    </row>
    <row r="378" spans="1:20" x14ac:dyDescent="0.25">
      <c r="A378" s="71" t="s">
        <v>338</v>
      </c>
      <c r="B378" s="71"/>
      <c r="C378" s="71">
        <v>19.671500000000002</v>
      </c>
      <c r="D378" s="71">
        <v>19.671500000000002</v>
      </c>
      <c r="E378" s="71">
        <v>0</v>
      </c>
      <c r="F378" s="71">
        <v>3.2909999999999999</v>
      </c>
      <c r="G378" s="71"/>
      <c r="H378" s="71"/>
      <c r="I378" s="71">
        <v>2.6162999999999998</v>
      </c>
      <c r="J378" s="71"/>
      <c r="K378" s="71"/>
      <c r="L378" s="71">
        <v>0.41110000000000002</v>
      </c>
      <c r="M378" s="71"/>
      <c r="N378" s="71">
        <v>0</v>
      </c>
      <c r="O378" s="71">
        <v>0</v>
      </c>
      <c r="P378" s="73"/>
      <c r="Q378" s="71"/>
      <c r="R378" s="71"/>
      <c r="S378" s="71"/>
      <c r="T378" s="71"/>
    </row>
    <row r="379" spans="1:20" x14ac:dyDescent="0.25">
      <c r="A379" s="71" t="s">
        <v>339</v>
      </c>
      <c r="B379" s="73"/>
      <c r="C379" s="71">
        <v>45.635199999999998</v>
      </c>
      <c r="D379" s="73">
        <v>45.635199999999998</v>
      </c>
      <c r="E379" s="71"/>
      <c r="F379" s="71">
        <v>7.6348000000000003</v>
      </c>
      <c r="G379" s="71"/>
      <c r="H379" s="71"/>
      <c r="I379" s="71">
        <v>6.0694999999999997</v>
      </c>
      <c r="J379" s="71"/>
      <c r="K379" s="71"/>
      <c r="L379" s="71">
        <v>0.95379999999999998</v>
      </c>
      <c r="M379" s="71"/>
      <c r="N379" s="71">
        <v>0</v>
      </c>
      <c r="O379" s="71">
        <v>0</v>
      </c>
      <c r="P379" s="73"/>
      <c r="Q379" s="71"/>
      <c r="R379" s="71"/>
      <c r="S379" s="71"/>
      <c r="T379" s="71"/>
    </row>
    <row r="380" spans="1:20" x14ac:dyDescent="0.25">
      <c r="A380" s="71" t="s">
        <v>546</v>
      </c>
      <c r="B380" s="71"/>
      <c r="C380" s="71"/>
      <c r="D380" s="71"/>
      <c r="E380" s="71"/>
      <c r="F380" s="71"/>
      <c r="G380" s="71"/>
      <c r="H380" s="71"/>
      <c r="I380" s="71">
        <v>0</v>
      </c>
      <c r="J380" s="71"/>
      <c r="K380" s="71"/>
      <c r="L380" s="71">
        <v>0</v>
      </c>
      <c r="M380" s="71"/>
      <c r="N380" s="71">
        <v>0</v>
      </c>
      <c r="O380" s="71">
        <v>0</v>
      </c>
      <c r="P380" s="71"/>
      <c r="Q380" s="71"/>
      <c r="R380" s="71"/>
      <c r="S380" s="71"/>
      <c r="T380" s="71"/>
    </row>
    <row r="381" spans="1:20" x14ac:dyDescent="0.25">
      <c r="A381" s="71" t="s">
        <v>340</v>
      </c>
      <c r="B381" s="71"/>
      <c r="C381" s="71"/>
      <c r="D381" s="71">
        <v>0</v>
      </c>
      <c r="E381" s="71"/>
      <c r="F381" s="71"/>
      <c r="G381" s="71"/>
      <c r="H381" s="71"/>
      <c r="I381" s="71">
        <v>0</v>
      </c>
      <c r="J381" s="71"/>
      <c r="K381" s="71"/>
      <c r="L381" s="71">
        <v>0</v>
      </c>
      <c r="M381" s="71"/>
      <c r="N381" s="71">
        <v>0</v>
      </c>
      <c r="O381" s="71">
        <v>0</v>
      </c>
      <c r="P381" s="71"/>
      <c r="Q381" s="71"/>
      <c r="R381" s="71"/>
      <c r="S381" s="71"/>
      <c r="T381" s="71"/>
    </row>
    <row r="382" spans="1:20" x14ac:dyDescent="0.25">
      <c r="A382" s="71" t="s">
        <v>341</v>
      </c>
      <c r="B382" s="71"/>
      <c r="C382" s="71"/>
      <c r="D382" s="71">
        <v>0</v>
      </c>
      <c r="E382" s="71"/>
      <c r="F382" s="71"/>
      <c r="G382" s="71"/>
      <c r="H382" s="71"/>
      <c r="I382" s="71">
        <v>0</v>
      </c>
      <c r="J382" s="71"/>
      <c r="K382" s="71"/>
      <c r="L382" s="71">
        <v>0</v>
      </c>
      <c r="M382" s="71"/>
      <c r="N382" s="71">
        <v>0</v>
      </c>
      <c r="O382" s="71">
        <v>0</v>
      </c>
      <c r="P382" s="71"/>
      <c r="Q382" s="71"/>
      <c r="R382" s="71"/>
      <c r="S382" s="71"/>
      <c r="T382" s="71"/>
    </row>
    <row r="383" spans="1:20" x14ac:dyDescent="0.25">
      <c r="A383" s="71" t="s">
        <v>342</v>
      </c>
      <c r="B383" s="71"/>
      <c r="C383" s="71">
        <v>8.7979000000000003</v>
      </c>
      <c r="D383" s="71">
        <v>8.7979000000000003</v>
      </c>
      <c r="E383" s="71"/>
      <c r="F383" s="71">
        <v>1.4719</v>
      </c>
      <c r="G383" s="71"/>
      <c r="H383" s="71"/>
      <c r="I383" s="71">
        <v>1.1700999999999999</v>
      </c>
      <c r="J383" s="71"/>
      <c r="K383" s="71"/>
      <c r="L383" s="71">
        <v>0.18390000000000001</v>
      </c>
      <c r="M383" s="71"/>
      <c r="N383" s="71">
        <v>0</v>
      </c>
      <c r="O383" s="71">
        <v>0</v>
      </c>
      <c r="P383" s="71"/>
      <c r="Q383" s="71"/>
      <c r="R383" s="71"/>
      <c r="S383" s="71"/>
      <c r="T383" s="71"/>
    </row>
    <row r="384" spans="1:20" x14ac:dyDescent="0.25">
      <c r="A384" s="71" t="s">
        <v>343</v>
      </c>
      <c r="B384" s="71"/>
      <c r="C384" s="71"/>
      <c r="D384" s="71">
        <v>0</v>
      </c>
      <c r="E384" s="71"/>
      <c r="F384" s="71"/>
      <c r="G384" s="71"/>
      <c r="H384" s="71"/>
      <c r="I384" s="71">
        <v>0</v>
      </c>
      <c r="J384" s="71"/>
      <c r="K384" s="71"/>
      <c r="L384" s="71">
        <v>0</v>
      </c>
      <c r="M384" s="71"/>
      <c r="N384" s="71">
        <v>0</v>
      </c>
      <c r="O384" s="71">
        <v>0</v>
      </c>
      <c r="P384" s="71"/>
      <c r="Q384" s="71"/>
      <c r="R384" s="71"/>
      <c r="S384" s="71"/>
      <c r="T384" s="71"/>
    </row>
    <row r="385" spans="1:20" x14ac:dyDescent="0.25">
      <c r="A385" s="71" t="s">
        <v>547</v>
      </c>
      <c r="B385" s="71"/>
      <c r="C385" s="71">
        <v>4.6936</v>
      </c>
      <c r="D385" s="71"/>
      <c r="E385" s="71">
        <v>0</v>
      </c>
      <c r="F385" s="71">
        <v>0.78520000000000001</v>
      </c>
      <c r="G385" s="71"/>
      <c r="H385" s="71"/>
      <c r="I385" s="71">
        <v>0</v>
      </c>
      <c r="J385" s="71"/>
      <c r="K385" s="71"/>
      <c r="L385" s="71">
        <v>0</v>
      </c>
      <c r="M385" s="71"/>
      <c r="N385" s="71">
        <v>0</v>
      </c>
      <c r="O385" s="71">
        <v>0</v>
      </c>
      <c r="P385" s="71"/>
      <c r="Q385" s="71"/>
      <c r="R385" s="71"/>
      <c r="S385" s="71"/>
      <c r="T385" s="71"/>
    </row>
    <row r="386" spans="1:20" x14ac:dyDescent="0.25">
      <c r="A386" s="71" t="s">
        <v>344</v>
      </c>
      <c r="B386" s="73"/>
      <c r="C386" s="71">
        <v>32.678699999999999</v>
      </c>
      <c r="D386" s="73">
        <v>32.678699999999999</v>
      </c>
      <c r="E386" s="73"/>
      <c r="F386" s="71">
        <v>5.4671000000000003</v>
      </c>
      <c r="G386" s="71"/>
      <c r="H386" s="71"/>
      <c r="I386" s="71">
        <v>4.3463000000000003</v>
      </c>
      <c r="J386" s="71"/>
      <c r="K386" s="71"/>
      <c r="L386" s="71">
        <v>0.68300000000000005</v>
      </c>
      <c r="M386" s="71"/>
      <c r="N386" s="71">
        <v>0</v>
      </c>
      <c r="O386" s="71">
        <v>0</v>
      </c>
      <c r="P386" s="73"/>
      <c r="Q386" s="71"/>
      <c r="R386" s="71"/>
      <c r="S386" s="71"/>
      <c r="T386" s="71"/>
    </row>
    <row r="387" spans="1:20" x14ac:dyDescent="0.25">
      <c r="A387" s="71" t="s">
        <v>345</v>
      </c>
      <c r="B387" s="73"/>
      <c r="C387" s="71">
        <v>49.167000000000002</v>
      </c>
      <c r="D387" s="73">
        <v>49.167000000000002</v>
      </c>
      <c r="E387" s="71"/>
      <c r="F387" s="71">
        <v>8.2256</v>
      </c>
      <c r="G387" s="71"/>
      <c r="H387" s="71"/>
      <c r="I387" s="71">
        <v>6.5392000000000001</v>
      </c>
      <c r="J387" s="71"/>
      <c r="K387" s="71"/>
      <c r="L387" s="71">
        <v>1.0276000000000001</v>
      </c>
      <c r="M387" s="71"/>
      <c r="N387" s="71">
        <v>0</v>
      </c>
      <c r="O387" s="71">
        <v>0</v>
      </c>
      <c r="P387" s="73"/>
      <c r="Q387" s="71"/>
      <c r="R387" s="71"/>
      <c r="S387" s="71"/>
      <c r="T387" s="71"/>
    </row>
    <row r="388" spans="1:20" x14ac:dyDescent="0.25">
      <c r="A388" s="71" t="s">
        <v>346</v>
      </c>
      <c r="B388" s="71"/>
      <c r="C388" s="71">
        <v>17.340599999999998</v>
      </c>
      <c r="D388" s="71">
        <v>17.340599999999998</v>
      </c>
      <c r="E388" s="71"/>
      <c r="F388" s="71">
        <v>2.9011</v>
      </c>
      <c r="G388" s="71"/>
      <c r="H388" s="71"/>
      <c r="I388" s="71">
        <v>2.3062999999999998</v>
      </c>
      <c r="J388" s="71"/>
      <c r="K388" s="71"/>
      <c r="L388" s="71">
        <v>0.3624</v>
      </c>
      <c r="M388" s="71"/>
      <c r="N388" s="71">
        <v>0</v>
      </c>
      <c r="O388" s="71">
        <v>0</v>
      </c>
      <c r="P388" s="71"/>
      <c r="Q388" s="71"/>
      <c r="R388" s="71"/>
      <c r="S388" s="71"/>
      <c r="T388" s="71"/>
    </row>
    <row r="389" spans="1:20" x14ac:dyDescent="0.25">
      <c r="A389" s="71" t="s">
        <v>347</v>
      </c>
      <c r="B389" s="73"/>
      <c r="C389" s="71">
        <v>107.4795</v>
      </c>
      <c r="D389" s="73">
        <v>107.4795</v>
      </c>
      <c r="E389" s="73"/>
      <c r="F389" s="71">
        <v>17.981300000000001</v>
      </c>
      <c r="G389" s="71"/>
      <c r="H389" s="71"/>
      <c r="I389" s="71">
        <v>14.2948</v>
      </c>
      <c r="J389" s="71"/>
      <c r="K389" s="71"/>
      <c r="L389" s="71">
        <v>2.2463000000000002</v>
      </c>
      <c r="M389" s="71"/>
      <c r="N389" s="71">
        <v>0</v>
      </c>
      <c r="O389" s="71">
        <v>0</v>
      </c>
      <c r="P389" s="73"/>
      <c r="Q389" s="71"/>
      <c r="R389" s="71"/>
      <c r="S389" s="71"/>
      <c r="T389" s="71"/>
    </row>
    <row r="390" spans="1:20" x14ac:dyDescent="0.25">
      <c r="A390" s="71" t="s">
        <v>548</v>
      </c>
      <c r="B390" s="71"/>
      <c r="C390" s="71"/>
      <c r="D390" s="71"/>
      <c r="E390" s="71"/>
      <c r="F390" s="71"/>
      <c r="G390" s="71"/>
      <c r="H390" s="71"/>
      <c r="I390" s="71">
        <v>0</v>
      </c>
      <c r="J390" s="71"/>
      <c r="K390" s="71"/>
      <c r="L390" s="71">
        <v>0</v>
      </c>
      <c r="M390" s="71"/>
      <c r="N390" s="71">
        <v>0</v>
      </c>
      <c r="O390" s="71">
        <v>0</v>
      </c>
      <c r="P390" s="71"/>
      <c r="Q390" s="71"/>
      <c r="R390" s="71"/>
      <c r="S390" s="71"/>
      <c r="T390" s="71"/>
    </row>
    <row r="391" spans="1:20" x14ac:dyDescent="0.25">
      <c r="A391" s="71" t="s">
        <v>348</v>
      </c>
      <c r="B391" s="73"/>
      <c r="C391" s="71">
        <v>36.706600000000002</v>
      </c>
      <c r="D391" s="73">
        <v>36.706600000000002</v>
      </c>
      <c r="E391" s="71"/>
      <c r="F391" s="71">
        <v>6.141</v>
      </c>
      <c r="G391" s="71"/>
      <c r="H391" s="71"/>
      <c r="I391" s="71">
        <v>4.8819999999999997</v>
      </c>
      <c r="J391" s="71"/>
      <c r="K391" s="71"/>
      <c r="L391" s="71">
        <v>0.76719999999999999</v>
      </c>
      <c r="M391" s="71"/>
      <c r="N391" s="71">
        <v>0</v>
      </c>
      <c r="O391" s="71">
        <v>0</v>
      </c>
      <c r="P391" s="73"/>
      <c r="Q391" s="71"/>
      <c r="R391" s="71"/>
      <c r="S391" s="71"/>
      <c r="T391" s="71"/>
    </row>
    <row r="392" spans="1:20" x14ac:dyDescent="0.25">
      <c r="A392" s="71" t="s">
        <v>349</v>
      </c>
      <c r="B392" s="71"/>
      <c r="C392" s="71"/>
      <c r="D392" s="71">
        <v>0</v>
      </c>
      <c r="E392" s="71"/>
      <c r="F392" s="71"/>
      <c r="G392" s="71"/>
      <c r="H392" s="71"/>
      <c r="I392" s="71">
        <v>0</v>
      </c>
      <c r="J392" s="71"/>
      <c r="K392" s="71"/>
      <c r="L392" s="71">
        <v>0</v>
      </c>
      <c r="M392" s="71"/>
      <c r="N392" s="71">
        <v>0</v>
      </c>
      <c r="O392" s="71">
        <v>0</v>
      </c>
      <c r="P392" s="71"/>
      <c r="Q392" s="71"/>
      <c r="R392" s="71"/>
      <c r="S392" s="71"/>
      <c r="T392" s="71"/>
    </row>
    <row r="393" spans="1:20" x14ac:dyDescent="0.25">
      <c r="A393" s="71" t="s">
        <v>549</v>
      </c>
      <c r="B393" s="71"/>
      <c r="C393" s="71"/>
      <c r="D393" s="71"/>
      <c r="E393" s="71"/>
      <c r="F393" s="71"/>
      <c r="G393" s="71"/>
      <c r="H393" s="71"/>
      <c r="I393" s="71">
        <v>0</v>
      </c>
      <c r="J393" s="71"/>
      <c r="K393" s="71"/>
      <c r="L393" s="71">
        <v>0</v>
      </c>
      <c r="M393" s="71"/>
      <c r="N393" s="71">
        <v>0</v>
      </c>
      <c r="O393" s="71">
        <v>0</v>
      </c>
      <c r="P393" s="71"/>
      <c r="Q393" s="71"/>
      <c r="R393" s="71"/>
      <c r="S393" s="71"/>
      <c r="T393" s="71"/>
    </row>
    <row r="394" spans="1:20" x14ac:dyDescent="0.25">
      <c r="A394" s="71" t="s">
        <v>350</v>
      </c>
      <c r="B394" s="71"/>
      <c r="C394" s="71">
        <v>4.9283000000000001</v>
      </c>
      <c r="D394" s="71">
        <v>4.9283000000000001</v>
      </c>
      <c r="E394" s="71"/>
      <c r="F394" s="71">
        <v>0.82450000000000001</v>
      </c>
      <c r="G394" s="71"/>
      <c r="H394" s="71"/>
      <c r="I394" s="71">
        <v>0.65549999999999997</v>
      </c>
      <c r="J394" s="71"/>
      <c r="K394" s="71"/>
      <c r="L394" s="71">
        <v>0.10299999999999999</v>
      </c>
      <c r="M394" s="71"/>
      <c r="N394" s="71">
        <v>0</v>
      </c>
      <c r="O394" s="71">
        <v>0</v>
      </c>
      <c r="P394" s="71"/>
      <c r="Q394" s="71"/>
      <c r="R394" s="71"/>
      <c r="S394" s="71"/>
      <c r="T394" s="71"/>
    </row>
    <row r="395" spans="1:20" x14ac:dyDescent="0.25">
      <c r="A395" s="71" t="s">
        <v>351</v>
      </c>
      <c r="B395" s="71"/>
      <c r="C395" s="71">
        <v>10.348000000000001</v>
      </c>
      <c r="D395" s="71">
        <v>10.348000000000001</v>
      </c>
      <c r="E395" s="71"/>
      <c r="F395" s="71">
        <v>1.7312000000000001</v>
      </c>
      <c r="G395" s="71"/>
      <c r="H395" s="71"/>
      <c r="I395" s="71">
        <v>1.3763000000000001</v>
      </c>
      <c r="J395" s="71"/>
      <c r="K395" s="71"/>
      <c r="L395" s="71">
        <v>0.21629999999999999</v>
      </c>
      <c r="M395" s="71"/>
      <c r="N395" s="71">
        <v>0</v>
      </c>
      <c r="O395" s="71">
        <v>0</v>
      </c>
      <c r="P395" s="71"/>
      <c r="Q395" s="71"/>
      <c r="R395" s="71"/>
      <c r="S395" s="71"/>
      <c r="T395" s="71"/>
    </row>
    <row r="396" spans="1:20" x14ac:dyDescent="0.25">
      <c r="A396" s="71" t="s">
        <v>352</v>
      </c>
      <c r="B396" s="71"/>
      <c r="C396" s="71">
        <v>5.4176000000000002</v>
      </c>
      <c r="D396" s="71">
        <v>5.4176000000000002</v>
      </c>
      <c r="E396" s="71"/>
      <c r="F396" s="71">
        <v>0.90639999999999998</v>
      </c>
      <c r="G396" s="71"/>
      <c r="H396" s="71"/>
      <c r="I396" s="71">
        <v>0.72050000000000003</v>
      </c>
      <c r="J396" s="71"/>
      <c r="K396" s="71"/>
      <c r="L396" s="71">
        <v>0.1132</v>
      </c>
      <c r="M396" s="71"/>
      <c r="N396" s="71">
        <v>0</v>
      </c>
      <c r="O396" s="71">
        <v>0</v>
      </c>
      <c r="P396" s="71"/>
      <c r="Q396" s="71"/>
      <c r="R396" s="71"/>
      <c r="S396" s="71"/>
      <c r="T396" s="71"/>
    </row>
    <row r="397" spans="1:20" x14ac:dyDescent="0.25">
      <c r="A397" s="71" t="s">
        <v>353</v>
      </c>
      <c r="B397" s="73"/>
      <c r="C397" s="71">
        <v>88.448999999999998</v>
      </c>
      <c r="D397" s="73">
        <v>88.448999999999998</v>
      </c>
      <c r="E397" s="73"/>
      <c r="F397" s="71">
        <v>14.797499999999999</v>
      </c>
      <c r="G397" s="71"/>
      <c r="H397" s="71"/>
      <c r="I397" s="71">
        <v>11.7637</v>
      </c>
      <c r="J397" s="71"/>
      <c r="K397" s="71"/>
      <c r="L397" s="71">
        <v>1.8486</v>
      </c>
      <c r="M397" s="71"/>
      <c r="N397" s="71">
        <v>0</v>
      </c>
      <c r="O397" s="71">
        <v>0</v>
      </c>
      <c r="P397" s="73"/>
      <c r="Q397" s="71"/>
      <c r="R397" s="71"/>
      <c r="S397" s="71"/>
      <c r="T397" s="71"/>
    </row>
    <row r="398" spans="1:20" x14ac:dyDescent="0.25">
      <c r="A398" s="71" t="s">
        <v>354</v>
      </c>
      <c r="B398" s="73"/>
      <c r="C398" s="71">
        <v>459.93849999999998</v>
      </c>
      <c r="D398" s="73">
        <v>459.93849999999998</v>
      </c>
      <c r="E398" s="73"/>
      <c r="F398" s="73">
        <v>76.947699999999998</v>
      </c>
      <c r="G398" s="71"/>
      <c r="H398" s="68"/>
      <c r="I398" s="73">
        <v>61.171799999999998</v>
      </c>
      <c r="J398" s="71"/>
      <c r="K398" s="71"/>
      <c r="L398" s="71">
        <v>9.6127000000000002</v>
      </c>
      <c r="M398" s="71"/>
      <c r="N398" s="71">
        <v>0</v>
      </c>
      <c r="O398" s="71">
        <v>0</v>
      </c>
      <c r="P398" s="73"/>
      <c r="Q398" s="71"/>
      <c r="R398" s="71"/>
      <c r="S398" s="71"/>
      <c r="T398" s="71"/>
    </row>
    <row r="399" spans="1:20" x14ac:dyDescent="0.25">
      <c r="A399" s="71" t="s">
        <v>355</v>
      </c>
      <c r="B399" s="73"/>
      <c r="C399" s="71">
        <v>152.93020000000001</v>
      </c>
      <c r="D399" s="73">
        <v>152.93020000000001</v>
      </c>
      <c r="E399" s="73"/>
      <c r="F399" s="71">
        <v>25.5852</v>
      </c>
      <c r="G399" s="71"/>
      <c r="H399" s="71"/>
      <c r="I399" s="71">
        <v>20.339700000000001</v>
      </c>
      <c r="J399" s="71"/>
      <c r="K399" s="71"/>
      <c r="L399" s="71">
        <v>3.1962000000000002</v>
      </c>
      <c r="M399" s="71"/>
      <c r="N399" s="71">
        <v>0</v>
      </c>
      <c r="O399" s="71">
        <v>0</v>
      </c>
      <c r="P399" s="73"/>
      <c r="Q399" s="71"/>
      <c r="R399" s="71"/>
      <c r="S399" s="71"/>
      <c r="T399" s="71"/>
    </row>
    <row r="400" spans="1:20" x14ac:dyDescent="0.25">
      <c r="A400" s="71" t="s">
        <v>356</v>
      </c>
      <c r="B400" s="71"/>
      <c r="C400" s="71">
        <v>14.157999999999999</v>
      </c>
      <c r="D400" s="71">
        <v>14.157999999999999</v>
      </c>
      <c r="E400" s="71">
        <v>0</v>
      </c>
      <c r="F400" s="71">
        <v>2.3685999999999998</v>
      </c>
      <c r="G400" s="71"/>
      <c r="H400" s="71"/>
      <c r="I400" s="71">
        <v>1.883</v>
      </c>
      <c r="J400" s="71"/>
      <c r="K400" s="71"/>
      <c r="L400" s="71">
        <v>0.2959</v>
      </c>
      <c r="M400" s="71"/>
      <c r="N400" s="71">
        <v>0</v>
      </c>
      <c r="O400" s="71">
        <v>0</v>
      </c>
      <c r="P400" s="71"/>
      <c r="Q400" s="71"/>
      <c r="R400" s="71"/>
      <c r="S400" s="71"/>
      <c r="T400" s="71"/>
    </row>
    <row r="401" spans="1:20" x14ac:dyDescent="0.25">
      <c r="A401" s="71" t="s">
        <v>357</v>
      </c>
      <c r="B401" s="71"/>
      <c r="C401" s="71">
        <v>9.8757000000000001</v>
      </c>
      <c r="D401" s="71">
        <v>9.8757000000000001</v>
      </c>
      <c r="E401" s="71"/>
      <c r="F401" s="71">
        <v>1.6521999999999999</v>
      </c>
      <c r="G401" s="71"/>
      <c r="H401" s="71"/>
      <c r="I401" s="71">
        <v>1.3134999999999999</v>
      </c>
      <c r="J401" s="71"/>
      <c r="K401" s="71"/>
      <c r="L401" s="71">
        <v>0.2064</v>
      </c>
      <c r="M401" s="71"/>
      <c r="N401" s="71">
        <v>0</v>
      </c>
      <c r="O401" s="71">
        <v>0</v>
      </c>
      <c r="P401" s="71"/>
      <c r="Q401" s="71"/>
      <c r="R401" s="71"/>
      <c r="S401" s="71"/>
      <c r="T401" s="71"/>
    </row>
    <row r="402" spans="1:20" x14ac:dyDescent="0.25">
      <c r="A402" s="71" t="s">
        <v>358</v>
      </c>
      <c r="B402" s="71"/>
      <c r="C402" s="71"/>
      <c r="D402" s="71">
        <v>0</v>
      </c>
      <c r="E402" s="71">
        <v>0</v>
      </c>
      <c r="F402" s="71"/>
      <c r="G402" s="71"/>
      <c r="H402" s="71"/>
      <c r="I402" s="71">
        <v>0</v>
      </c>
      <c r="J402" s="71"/>
      <c r="K402" s="71"/>
      <c r="L402" s="71">
        <v>0</v>
      </c>
      <c r="M402" s="71"/>
      <c r="N402" s="71">
        <v>0</v>
      </c>
      <c r="O402" s="71">
        <v>0</v>
      </c>
      <c r="P402" s="71"/>
      <c r="Q402" s="71"/>
      <c r="R402" s="71"/>
      <c r="S402" s="71"/>
      <c r="T402" s="71"/>
    </row>
    <row r="403" spans="1:20" x14ac:dyDescent="0.25">
      <c r="A403" s="71" t="s">
        <v>359</v>
      </c>
      <c r="B403" s="71"/>
      <c r="C403" s="71">
        <v>9.1113999999999997</v>
      </c>
      <c r="D403" s="71">
        <v>9.1113999999999997</v>
      </c>
      <c r="E403" s="71"/>
      <c r="F403" s="71">
        <v>1.5243</v>
      </c>
      <c r="G403" s="71"/>
      <c r="H403" s="71"/>
      <c r="I403" s="71">
        <v>1.2118</v>
      </c>
      <c r="J403" s="71"/>
      <c r="K403" s="71"/>
      <c r="L403" s="71">
        <v>0.19040000000000001</v>
      </c>
      <c r="M403" s="71"/>
      <c r="N403" s="71">
        <v>0</v>
      </c>
      <c r="O403" s="71">
        <v>0</v>
      </c>
      <c r="P403" s="71"/>
      <c r="Q403" s="71"/>
      <c r="R403" s="71"/>
      <c r="S403" s="71"/>
      <c r="T403" s="71"/>
    </row>
    <row r="404" spans="1:20" x14ac:dyDescent="0.25">
      <c r="A404" s="71" t="s">
        <v>360</v>
      </c>
      <c r="B404" s="71"/>
      <c r="C404" s="71">
        <v>15.688499999999999</v>
      </c>
      <c r="D404" s="71">
        <v>15.688499999999999</v>
      </c>
      <c r="E404" s="71"/>
      <c r="F404" s="71">
        <v>2.6246999999999998</v>
      </c>
      <c r="G404" s="71"/>
      <c r="H404" s="71"/>
      <c r="I404" s="71">
        <v>2.0865999999999998</v>
      </c>
      <c r="J404" s="71"/>
      <c r="K404" s="71"/>
      <c r="L404" s="71">
        <v>0.32790000000000002</v>
      </c>
      <c r="M404" s="71"/>
      <c r="N404" s="71">
        <v>0</v>
      </c>
      <c r="O404" s="71">
        <v>0</v>
      </c>
      <c r="P404" s="71"/>
      <c r="Q404" s="71"/>
      <c r="R404" s="71"/>
      <c r="S404" s="71"/>
      <c r="T404" s="71"/>
    </row>
    <row r="405" spans="1:20" x14ac:dyDescent="0.25">
      <c r="A405" s="71" t="s">
        <v>550</v>
      </c>
      <c r="B405" s="71"/>
      <c r="C405" s="71">
        <v>0.36809999999999998</v>
      </c>
      <c r="D405" s="71"/>
      <c r="E405" s="71">
        <v>0</v>
      </c>
      <c r="F405" s="71">
        <v>6.1600000000000002E-2</v>
      </c>
      <c r="G405" s="71"/>
      <c r="H405" s="71"/>
      <c r="I405" s="71">
        <v>0</v>
      </c>
      <c r="J405" s="71"/>
      <c r="K405" s="71"/>
      <c r="L405" s="71">
        <v>0</v>
      </c>
      <c r="M405" s="71"/>
      <c r="N405" s="71">
        <v>0</v>
      </c>
      <c r="O405" s="71">
        <v>0</v>
      </c>
      <c r="P405" s="71"/>
      <c r="Q405" s="71"/>
      <c r="R405" s="71"/>
      <c r="S405" s="71"/>
      <c r="T405" s="71"/>
    </row>
    <row r="406" spans="1:20" x14ac:dyDescent="0.25">
      <c r="A406" s="71" t="s">
        <v>361</v>
      </c>
      <c r="B406" s="71"/>
      <c r="C406" s="71">
        <v>10.3201</v>
      </c>
      <c r="D406" s="71">
        <v>10.3201</v>
      </c>
      <c r="E406" s="71"/>
      <c r="F406" s="71">
        <v>1.7265999999999999</v>
      </c>
      <c r="G406" s="71"/>
      <c r="H406" s="71"/>
      <c r="I406" s="71">
        <v>1.3726</v>
      </c>
      <c r="J406" s="71"/>
      <c r="K406" s="71"/>
      <c r="L406" s="71">
        <v>0.2157</v>
      </c>
      <c r="M406" s="71"/>
      <c r="N406" s="71">
        <v>0</v>
      </c>
      <c r="O406" s="71">
        <v>0</v>
      </c>
      <c r="P406" s="71"/>
      <c r="Q406" s="71"/>
      <c r="R406" s="71"/>
      <c r="S406" s="71"/>
      <c r="T406" s="71"/>
    </row>
    <row r="407" spans="1:20" x14ac:dyDescent="0.25">
      <c r="A407" s="71" t="s">
        <v>362</v>
      </c>
      <c r="B407" s="71"/>
      <c r="C407" s="71">
        <v>15.0771</v>
      </c>
      <c r="D407" s="71">
        <v>15.0771</v>
      </c>
      <c r="E407" s="71"/>
      <c r="F407" s="71">
        <v>2.5224000000000002</v>
      </c>
      <c r="G407" s="71"/>
      <c r="H407" s="71"/>
      <c r="I407" s="71">
        <v>2.0053000000000001</v>
      </c>
      <c r="J407" s="71"/>
      <c r="K407" s="71"/>
      <c r="L407" s="71">
        <v>0.31509999999999999</v>
      </c>
      <c r="M407" s="71"/>
      <c r="N407" s="71">
        <v>0</v>
      </c>
      <c r="O407" s="71">
        <v>0</v>
      </c>
      <c r="P407" s="71"/>
      <c r="Q407" s="73"/>
      <c r="R407" s="71"/>
      <c r="S407" s="73"/>
      <c r="T407" s="73"/>
    </row>
    <row r="408" spans="1:20" x14ac:dyDescent="0.25">
      <c r="A408" s="71" t="s">
        <v>363</v>
      </c>
      <c r="B408" s="73"/>
      <c r="C408" s="71">
        <v>99.521500000000003</v>
      </c>
      <c r="D408" s="73">
        <v>99.521500000000003</v>
      </c>
      <c r="E408" s="73"/>
      <c r="F408" s="73">
        <v>23.4117</v>
      </c>
      <c r="G408" s="71"/>
      <c r="H408" s="68"/>
      <c r="I408" s="71">
        <v>18.611799999999999</v>
      </c>
      <c r="J408" s="71"/>
      <c r="K408" s="71"/>
      <c r="L408" s="71">
        <v>2.9247000000000001</v>
      </c>
      <c r="M408" s="71"/>
      <c r="N408" s="71">
        <v>0</v>
      </c>
      <c r="O408" s="71">
        <v>0</v>
      </c>
      <c r="P408" s="73"/>
      <c r="Q408" s="71"/>
      <c r="R408" s="71"/>
      <c r="S408" s="71"/>
      <c r="T408" s="71"/>
    </row>
    <row r="409" spans="1:20" x14ac:dyDescent="0.25">
      <c r="A409" s="71" t="s">
        <v>364</v>
      </c>
      <c r="B409" s="71"/>
      <c r="C409" s="71">
        <v>22.848299999999998</v>
      </c>
      <c r="D409" s="71">
        <v>22.848299999999998</v>
      </c>
      <c r="E409" s="71"/>
      <c r="F409" s="71">
        <v>3.8224999999999998</v>
      </c>
      <c r="G409" s="71"/>
      <c r="H409" s="71"/>
      <c r="I409" s="71">
        <v>3.0388000000000002</v>
      </c>
      <c r="J409" s="71"/>
      <c r="K409" s="71"/>
      <c r="L409" s="71">
        <v>0.47749999999999998</v>
      </c>
      <c r="M409" s="71"/>
      <c r="N409" s="71">
        <v>0</v>
      </c>
      <c r="O409" s="71">
        <v>0</v>
      </c>
      <c r="P409" s="71"/>
      <c r="Q409" s="71"/>
      <c r="R409" s="71"/>
      <c r="S409" s="71"/>
      <c r="T409" s="71"/>
    </row>
    <row r="410" spans="1:20" x14ac:dyDescent="0.25">
      <c r="A410" s="71" t="s">
        <v>365</v>
      </c>
      <c r="B410" s="71"/>
      <c r="C410" s="71">
        <v>20.3916</v>
      </c>
      <c r="D410" s="71">
        <v>20.3916</v>
      </c>
      <c r="E410" s="71">
        <v>0</v>
      </c>
      <c r="F410" s="71">
        <v>3.4115000000000002</v>
      </c>
      <c r="G410" s="71"/>
      <c r="H410" s="71"/>
      <c r="I410" s="71">
        <v>2.7121</v>
      </c>
      <c r="J410" s="71"/>
      <c r="K410" s="71"/>
      <c r="L410" s="71">
        <v>0.42620000000000002</v>
      </c>
      <c r="M410" s="71"/>
      <c r="N410" s="71">
        <v>0</v>
      </c>
      <c r="O410" s="71">
        <v>0</v>
      </c>
      <c r="P410" s="71"/>
      <c r="Q410" s="71"/>
      <c r="R410" s="71"/>
      <c r="S410" s="71"/>
      <c r="T410" s="71"/>
    </row>
    <row r="411" spans="1:20" x14ac:dyDescent="0.25">
      <c r="A411" s="71" t="s">
        <v>366</v>
      </c>
      <c r="B411" s="73"/>
      <c r="C411" s="71">
        <v>40.416800000000002</v>
      </c>
      <c r="D411" s="73">
        <v>40.416800000000002</v>
      </c>
      <c r="E411" s="71"/>
      <c r="F411" s="71">
        <v>6.7617000000000003</v>
      </c>
      <c r="G411" s="71"/>
      <c r="H411" s="71"/>
      <c r="I411" s="71">
        <v>5.3754</v>
      </c>
      <c r="J411" s="71"/>
      <c r="K411" s="71"/>
      <c r="L411" s="71">
        <v>0.84470000000000001</v>
      </c>
      <c r="M411" s="71"/>
      <c r="N411" s="71">
        <v>0</v>
      </c>
      <c r="O411" s="71">
        <v>0</v>
      </c>
      <c r="P411" s="73"/>
      <c r="Q411" s="71"/>
      <c r="R411" s="71"/>
      <c r="S411" s="71"/>
      <c r="T411" s="71"/>
    </row>
    <row r="412" spans="1:20" x14ac:dyDescent="0.25">
      <c r="A412" s="71" t="s">
        <v>367</v>
      </c>
      <c r="B412" s="71"/>
      <c r="C412" s="71">
        <v>34.038699999999999</v>
      </c>
      <c r="D412" s="71">
        <v>34.038699999999999</v>
      </c>
      <c r="E412" s="71"/>
      <c r="F412" s="71">
        <v>5.6947000000000001</v>
      </c>
      <c r="G412" s="71"/>
      <c r="H412" s="71"/>
      <c r="I412" s="71">
        <v>4.5270999999999999</v>
      </c>
      <c r="J412" s="71"/>
      <c r="K412" s="71"/>
      <c r="L412" s="71">
        <v>0.71140000000000003</v>
      </c>
      <c r="M412" s="71"/>
      <c r="N412" s="71">
        <v>0</v>
      </c>
      <c r="O412" s="71">
        <v>0</v>
      </c>
      <c r="P412" s="71"/>
      <c r="Q412" s="71"/>
      <c r="R412" s="71"/>
      <c r="S412" s="71"/>
      <c r="T412" s="71"/>
    </row>
    <row r="413" spans="1:20" x14ac:dyDescent="0.25">
      <c r="A413" s="71" t="s">
        <v>368</v>
      </c>
      <c r="B413" s="71"/>
      <c r="C413" s="71">
        <v>22.517900000000001</v>
      </c>
      <c r="D413" s="71">
        <v>22.517900000000001</v>
      </c>
      <c r="E413" s="71"/>
      <c r="F413" s="71">
        <v>3.7671999999999999</v>
      </c>
      <c r="G413" s="71"/>
      <c r="H413" s="71"/>
      <c r="I413" s="71">
        <v>2.9948999999999999</v>
      </c>
      <c r="J413" s="71"/>
      <c r="K413" s="71"/>
      <c r="L413" s="71">
        <v>0.47060000000000002</v>
      </c>
      <c r="M413" s="71"/>
      <c r="N413" s="71">
        <v>0</v>
      </c>
      <c r="O413" s="71">
        <v>0</v>
      </c>
      <c r="P413" s="71"/>
      <c r="Q413" s="71"/>
      <c r="R413" s="71"/>
      <c r="S413" s="71"/>
      <c r="T413" s="71"/>
    </row>
    <row r="414" spans="1:20" x14ac:dyDescent="0.25">
      <c r="A414" s="71" t="s">
        <v>369</v>
      </c>
      <c r="B414" s="71"/>
      <c r="C414" s="71">
        <v>2.4670000000000001</v>
      </c>
      <c r="D414" s="71">
        <v>2.4670000000000001</v>
      </c>
      <c r="E414" s="71"/>
      <c r="F414" s="71">
        <v>0.41270000000000001</v>
      </c>
      <c r="G414" s="71"/>
      <c r="H414" s="71"/>
      <c r="I414" s="71">
        <v>0.3281</v>
      </c>
      <c r="J414" s="71"/>
      <c r="K414" s="71"/>
      <c r="L414" s="71">
        <v>5.16E-2</v>
      </c>
      <c r="M414" s="71"/>
      <c r="N414" s="71">
        <v>0</v>
      </c>
      <c r="O414" s="71">
        <v>0</v>
      </c>
      <c r="P414" s="71"/>
      <c r="Q414" s="71"/>
      <c r="R414" s="71"/>
      <c r="S414" s="71"/>
      <c r="T414" s="71"/>
    </row>
    <row r="415" spans="1:20" x14ac:dyDescent="0.25">
      <c r="A415" s="71" t="s">
        <v>551</v>
      </c>
      <c r="B415" s="71"/>
      <c r="C415" s="71"/>
      <c r="D415" s="71"/>
      <c r="E415" s="71"/>
      <c r="F415" s="71"/>
      <c r="G415" s="71"/>
      <c r="H415" s="71"/>
      <c r="I415" s="71">
        <v>0</v>
      </c>
      <c r="J415" s="71"/>
      <c r="K415" s="71"/>
      <c r="L415" s="71">
        <v>0</v>
      </c>
      <c r="M415" s="71"/>
      <c r="N415" s="71">
        <v>0</v>
      </c>
      <c r="O415" s="71">
        <v>0</v>
      </c>
      <c r="P415" s="71"/>
      <c r="Q415" s="71"/>
      <c r="R415" s="71"/>
      <c r="S415" s="71"/>
      <c r="T415" s="71"/>
    </row>
    <row r="416" spans="1:20" x14ac:dyDescent="0.25">
      <c r="A416" s="71" t="s">
        <v>370</v>
      </c>
      <c r="B416" s="71"/>
      <c r="C416" s="71"/>
      <c r="D416" s="71">
        <v>0</v>
      </c>
      <c r="E416" s="71"/>
      <c r="F416" s="71"/>
      <c r="G416" s="71"/>
      <c r="H416" s="71"/>
      <c r="I416" s="71">
        <v>0</v>
      </c>
      <c r="J416" s="71"/>
      <c r="K416" s="71"/>
      <c r="L416" s="71">
        <v>0</v>
      </c>
      <c r="M416" s="71"/>
      <c r="N416" s="71">
        <v>0</v>
      </c>
      <c r="O416" s="71">
        <v>0</v>
      </c>
      <c r="P416" s="71"/>
      <c r="Q416" s="71"/>
      <c r="R416" s="71"/>
      <c r="S416" s="71"/>
      <c r="T416" s="71"/>
    </row>
    <row r="417" spans="1:20" x14ac:dyDescent="0.25">
      <c r="A417" s="71" t="s">
        <v>371</v>
      </c>
      <c r="B417" s="71"/>
      <c r="C417" s="71">
        <v>4.9732000000000003</v>
      </c>
      <c r="D417" s="71">
        <v>4.9732000000000003</v>
      </c>
      <c r="E417" s="71"/>
      <c r="F417" s="71">
        <v>0.83199999999999996</v>
      </c>
      <c r="G417" s="71"/>
      <c r="H417" s="71"/>
      <c r="I417" s="71">
        <v>0.66139999999999999</v>
      </c>
      <c r="J417" s="71"/>
      <c r="K417" s="71"/>
      <c r="L417" s="71">
        <v>0.10390000000000001</v>
      </c>
      <c r="M417" s="71"/>
      <c r="N417" s="71">
        <v>0</v>
      </c>
      <c r="O417" s="71">
        <v>0</v>
      </c>
      <c r="P417" s="71"/>
      <c r="Q417" s="71"/>
      <c r="R417" s="71"/>
      <c r="S417" s="71"/>
      <c r="T417" s="71"/>
    </row>
    <row r="418" spans="1:20" x14ac:dyDescent="0.25">
      <c r="A418" s="71" t="s">
        <v>372</v>
      </c>
      <c r="B418" s="73"/>
      <c r="C418" s="71">
        <v>28.2056</v>
      </c>
      <c r="D418" s="73">
        <v>28.2056</v>
      </c>
      <c r="E418" s="71"/>
      <c r="F418" s="71">
        <v>4.7187999999999999</v>
      </c>
      <c r="G418" s="71"/>
      <c r="H418" s="71"/>
      <c r="I418" s="71">
        <v>3.7513000000000001</v>
      </c>
      <c r="J418" s="71"/>
      <c r="K418" s="71"/>
      <c r="L418" s="71">
        <v>0.58950000000000002</v>
      </c>
      <c r="M418" s="71"/>
      <c r="N418" s="71">
        <v>0</v>
      </c>
      <c r="O418" s="71">
        <v>0</v>
      </c>
      <c r="P418" s="73"/>
      <c r="Q418" s="71"/>
      <c r="R418" s="71"/>
      <c r="S418" s="71"/>
      <c r="T418" s="71"/>
    </row>
    <row r="419" spans="1:20" x14ac:dyDescent="0.25">
      <c r="A419" s="71" t="s">
        <v>373</v>
      </c>
      <c r="B419" s="73"/>
      <c r="C419" s="71">
        <v>23.376799999999999</v>
      </c>
      <c r="D419" s="73">
        <v>23.376799999999999</v>
      </c>
      <c r="E419" s="71"/>
      <c r="F419" s="71">
        <v>3.9108999999999998</v>
      </c>
      <c r="G419" s="71"/>
      <c r="H419" s="71"/>
      <c r="I419" s="71">
        <v>3.1091000000000002</v>
      </c>
      <c r="J419" s="71"/>
      <c r="K419" s="71"/>
      <c r="L419" s="71">
        <v>0.48859999999999998</v>
      </c>
      <c r="M419" s="71"/>
      <c r="N419" s="71">
        <v>0</v>
      </c>
      <c r="O419" s="71">
        <v>0</v>
      </c>
      <c r="P419" s="73"/>
      <c r="Q419" s="71"/>
      <c r="R419" s="71"/>
      <c r="S419" s="71"/>
      <c r="T419" s="71"/>
    </row>
    <row r="420" spans="1:20" x14ac:dyDescent="0.25">
      <c r="A420" s="71" t="s">
        <v>374</v>
      </c>
      <c r="B420" s="71"/>
      <c r="C420" s="71"/>
      <c r="D420" s="71">
        <v>0</v>
      </c>
      <c r="E420" s="71">
        <v>0</v>
      </c>
      <c r="F420" s="71"/>
      <c r="G420" s="71"/>
      <c r="H420" s="71"/>
      <c r="I420" s="71">
        <v>0</v>
      </c>
      <c r="J420" s="71"/>
      <c r="K420" s="71"/>
      <c r="L420" s="71">
        <v>0</v>
      </c>
      <c r="M420" s="71"/>
      <c r="N420" s="71">
        <v>0</v>
      </c>
      <c r="O420" s="71">
        <v>0</v>
      </c>
      <c r="P420" s="71"/>
      <c r="Q420" s="71"/>
      <c r="R420" s="71"/>
      <c r="S420" s="71"/>
      <c r="T420" s="71"/>
    </row>
    <row r="421" spans="1:20" x14ac:dyDescent="0.25">
      <c r="A421" s="71" t="s">
        <v>375</v>
      </c>
      <c r="B421" s="71"/>
      <c r="C421" s="71"/>
      <c r="D421" s="71">
        <v>0</v>
      </c>
      <c r="E421" s="71"/>
      <c r="F421" s="71"/>
      <c r="G421" s="71"/>
      <c r="H421" s="71"/>
      <c r="I421" s="71">
        <v>0</v>
      </c>
      <c r="J421" s="71"/>
      <c r="K421" s="71"/>
      <c r="L421" s="71">
        <v>0</v>
      </c>
      <c r="M421" s="71"/>
      <c r="N421" s="71">
        <v>0</v>
      </c>
      <c r="O421" s="71">
        <v>0</v>
      </c>
      <c r="P421" s="71"/>
      <c r="Q421" s="71"/>
      <c r="R421" s="71"/>
      <c r="S421" s="71"/>
      <c r="T421" s="71"/>
    </row>
    <row r="422" spans="1:20" x14ac:dyDescent="0.25">
      <c r="A422" s="71" t="s">
        <v>376</v>
      </c>
      <c r="B422" s="73"/>
      <c r="C422" s="71">
        <v>35.511499999999998</v>
      </c>
      <c r="D422" s="73">
        <v>35.511499999999998</v>
      </c>
      <c r="E422" s="71"/>
      <c r="F422" s="71">
        <v>5.9410999999999996</v>
      </c>
      <c r="G422" s="71"/>
      <c r="H422" s="71"/>
      <c r="I422" s="71">
        <v>4.7229999999999999</v>
      </c>
      <c r="J422" s="71"/>
      <c r="K422" s="71"/>
      <c r="L422" s="71">
        <v>0.74219999999999997</v>
      </c>
      <c r="M422" s="71"/>
      <c r="N422" s="71">
        <v>0</v>
      </c>
      <c r="O422" s="71">
        <v>0</v>
      </c>
      <c r="P422" s="73"/>
      <c r="Q422" s="71"/>
      <c r="R422" s="71"/>
      <c r="S422" s="71"/>
      <c r="T422" s="71"/>
    </row>
    <row r="423" spans="1:20" x14ac:dyDescent="0.25">
      <c r="A423" s="71" t="s">
        <v>377</v>
      </c>
      <c r="B423" s="71"/>
      <c r="C423" s="71">
        <v>10.5236</v>
      </c>
      <c r="D423" s="71">
        <v>10.5236</v>
      </c>
      <c r="E423" s="71"/>
      <c r="F423" s="71">
        <v>1.7605999999999999</v>
      </c>
      <c r="G423" s="71"/>
      <c r="H423" s="71"/>
      <c r="I423" s="71">
        <v>1.3996</v>
      </c>
      <c r="J423" s="71"/>
      <c r="K423" s="71"/>
      <c r="L423" s="71">
        <v>0.21990000000000001</v>
      </c>
      <c r="M423" s="71"/>
      <c r="N423" s="71">
        <v>0</v>
      </c>
      <c r="O423" s="71">
        <v>0</v>
      </c>
      <c r="P423" s="71"/>
      <c r="Q423" s="71"/>
      <c r="R423" s="71"/>
      <c r="S423" s="71"/>
      <c r="T423" s="71"/>
    </row>
    <row r="424" spans="1:20" x14ac:dyDescent="0.25">
      <c r="A424" s="71" t="s">
        <v>378</v>
      </c>
      <c r="B424" s="71"/>
      <c r="C424" s="71"/>
      <c r="D424" s="71">
        <v>0</v>
      </c>
      <c r="E424" s="71">
        <v>0</v>
      </c>
      <c r="F424" s="71"/>
      <c r="G424" s="71"/>
      <c r="H424" s="71"/>
      <c r="I424" s="71">
        <v>0</v>
      </c>
      <c r="J424" s="71"/>
      <c r="K424" s="71"/>
      <c r="L424" s="71">
        <v>0</v>
      </c>
      <c r="M424" s="71"/>
      <c r="N424" s="71">
        <v>0</v>
      </c>
      <c r="O424" s="71">
        <v>0</v>
      </c>
      <c r="P424" s="71"/>
      <c r="Q424" s="71"/>
      <c r="R424" s="71"/>
      <c r="S424" s="71"/>
      <c r="T424" s="71"/>
    </row>
    <row r="425" spans="1:20" x14ac:dyDescent="0.25">
      <c r="A425" s="71" t="s">
        <v>379</v>
      </c>
      <c r="B425" s="71"/>
      <c r="C425" s="71"/>
      <c r="D425" s="71">
        <v>0</v>
      </c>
      <c r="E425" s="71">
        <v>0</v>
      </c>
      <c r="F425" s="71"/>
      <c r="G425" s="71"/>
      <c r="H425" s="71"/>
      <c r="I425" s="71">
        <v>0</v>
      </c>
      <c r="J425" s="71"/>
      <c r="K425" s="71"/>
      <c r="L425" s="71">
        <v>0</v>
      </c>
      <c r="M425" s="71"/>
      <c r="N425" s="71">
        <v>0</v>
      </c>
      <c r="O425" s="71">
        <v>0</v>
      </c>
      <c r="P425" s="71"/>
      <c r="Q425" s="71"/>
      <c r="R425" s="71"/>
      <c r="S425" s="71"/>
      <c r="T425" s="71"/>
    </row>
    <row r="426" spans="1:20" x14ac:dyDescent="0.25">
      <c r="A426" s="71" t="s">
        <v>380</v>
      </c>
      <c r="B426" s="71"/>
      <c r="C426" s="71"/>
      <c r="D426" s="71">
        <v>0</v>
      </c>
      <c r="E426" s="71">
        <v>0</v>
      </c>
      <c r="F426" s="71"/>
      <c r="G426" s="71"/>
      <c r="H426" s="71"/>
      <c r="I426" s="71">
        <v>0</v>
      </c>
      <c r="J426" s="71"/>
      <c r="K426" s="71"/>
      <c r="L426" s="71">
        <v>0</v>
      </c>
      <c r="M426" s="71"/>
      <c r="N426" s="71">
        <v>0</v>
      </c>
      <c r="O426" s="71">
        <v>0</v>
      </c>
      <c r="P426" s="71"/>
      <c r="Q426" s="71"/>
      <c r="R426" s="71"/>
      <c r="S426" s="71"/>
      <c r="T426" s="71"/>
    </row>
    <row r="427" spans="1:20" x14ac:dyDescent="0.25">
      <c r="A427" s="71" t="s">
        <v>381</v>
      </c>
      <c r="B427" s="71"/>
      <c r="C427" s="71">
        <v>39.997</v>
      </c>
      <c r="D427" s="71">
        <v>39.997</v>
      </c>
      <c r="E427" s="71">
        <v>0</v>
      </c>
      <c r="F427" s="71">
        <v>6.6914999999999996</v>
      </c>
      <c r="G427" s="71"/>
      <c r="H427" s="71"/>
      <c r="I427" s="71">
        <v>5.3196000000000003</v>
      </c>
      <c r="J427" s="71"/>
      <c r="K427" s="71"/>
      <c r="L427" s="71">
        <v>0.83589999999999998</v>
      </c>
      <c r="M427" s="71"/>
      <c r="N427" s="71">
        <v>0</v>
      </c>
      <c r="O427" s="71">
        <v>0</v>
      </c>
      <c r="P427" s="71"/>
      <c r="Q427" s="71"/>
      <c r="R427" s="71"/>
      <c r="S427" s="71"/>
      <c r="T427" s="71"/>
    </row>
    <row r="428" spans="1:20" x14ac:dyDescent="0.25">
      <c r="A428" s="71" t="s">
        <v>553</v>
      </c>
      <c r="B428" s="73"/>
      <c r="C428" s="71">
        <v>5.4878999999999998</v>
      </c>
      <c r="D428" s="73"/>
      <c r="E428" s="73">
        <v>0</v>
      </c>
      <c r="F428" s="71">
        <v>0.91810000000000003</v>
      </c>
      <c r="G428" s="71"/>
      <c r="H428" s="71"/>
      <c r="I428" s="71">
        <v>0</v>
      </c>
      <c r="J428" s="71"/>
      <c r="K428" s="71"/>
      <c r="L428" s="71">
        <v>0</v>
      </c>
      <c r="M428" s="71"/>
      <c r="N428" s="71">
        <v>0</v>
      </c>
      <c r="O428" s="71">
        <v>0</v>
      </c>
      <c r="P428" s="73"/>
      <c r="Q428" s="71"/>
      <c r="R428" s="71"/>
      <c r="S428" s="71"/>
      <c r="T428" s="71"/>
    </row>
    <row r="429" spans="1:20" x14ac:dyDescent="0.25">
      <c r="A429" s="71" t="s">
        <v>554</v>
      </c>
      <c r="B429" s="71"/>
      <c r="C429" s="71"/>
      <c r="D429" s="71"/>
      <c r="E429" s="71">
        <v>0</v>
      </c>
      <c r="F429" s="71"/>
      <c r="G429" s="71"/>
      <c r="H429" s="71"/>
      <c r="I429" s="71">
        <v>0</v>
      </c>
      <c r="J429" s="71"/>
      <c r="K429" s="71"/>
      <c r="L429" s="71">
        <v>0</v>
      </c>
      <c r="M429" s="71"/>
      <c r="N429" s="71">
        <v>0</v>
      </c>
      <c r="O429" s="71">
        <v>0</v>
      </c>
      <c r="P429" s="71"/>
      <c r="Q429" s="71"/>
      <c r="R429" s="71"/>
      <c r="S429" s="71"/>
      <c r="T429" s="71"/>
    </row>
    <row r="430" spans="1:20" x14ac:dyDescent="0.25">
      <c r="A430" s="71" t="s">
        <v>382</v>
      </c>
      <c r="B430" s="71"/>
      <c r="C430" s="71">
        <v>363.63889999999998</v>
      </c>
      <c r="D430" s="71">
        <v>363.63889999999998</v>
      </c>
      <c r="E430" s="71"/>
      <c r="F430" s="71">
        <v>60.836799999999997</v>
      </c>
      <c r="G430" s="71"/>
      <c r="H430" s="71"/>
      <c r="I430" s="71">
        <v>48.363999999999997</v>
      </c>
      <c r="J430" s="71"/>
      <c r="K430" s="71"/>
      <c r="L430" s="71">
        <v>7.6001000000000003</v>
      </c>
      <c r="M430" s="71"/>
      <c r="N430" s="71">
        <v>0</v>
      </c>
      <c r="O430" s="71">
        <v>0</v>
      </c>
      <c r="P430" s="71"/>
      <c r="Q430" s="71"/>
      <c r="R430" s="71"/>
      <c r="S430" s="71"/>
      <c r="T430" s="71"/>
    </row>
    <row r="431" spans="1:20" x14ac:dyDescent="0.25">
      <c r="A431" s="71" t="s">
        <v>383</v>
      </c>
      <c r="B431" s="73"/>
      <c r="C431" s="71">
        <v>200.15710000000001</v>
      </c>
      <c r="D431" s="73">
        <v>200.15710000000001</v>
      </c>
      <c r="E431" s="73"/>
      <c r="F431" s="73">
        <v>33.4863</v>
      </c>
      <c r="G431" s="71"/>
      <c r="H431" s="68"/>
      <c r="I431" s="73">
        <v>26.620899999999999</v>
      </c>
      <c r="J431" s="71"/>
      <c r="K431" s="71"/>
      <c r="L431" s="71">
        <v>4.1833</v>
      </c>
      <c r="M431" s="71"/>
      <c r="N431" s="71">
        <v>0</v>
      </c>
      <c r="O431" s="71">
        <v>0</v>
      </c>
      <c r="P431" s="73"/>
      <c r="Q431" s="71"/>
      <c r="R431" s="71"/>
      <c r="S431" s="71"/>
      <c r="T431" s="71"/>
    </row>
    <row r="432" spans="1:20" x14ac:dyDescent="0.25">
      <c r="A432" s="71" t="s">
        <v>384</v>
      </c>
      <c r="B432" s="73"/>
      <c r="C432" s="71">
        <v>95.901899999999998</v>
      </c>
      <c r="D432" s="73">
        <v>95.901899999999998</v>
      </c>
      <c r="E432" s="73"/>
      <c r="F432" s="73">
        <v>16.0444</v>
      </c>
      <c r="G432" s="71"/>
      <c r="H432" s="68"/>
      <c r="I432" s="73">
        <v>12.755000000000001</v>
      </c>
      <c r="J432" s="71"/>
      <c r="K432" s="71"/>
      <c r="L432" s="71">
        <v>2.0043000000000002</v>
      </c>
      <c r="M432" s="71"/>
      <c r="N432" s="71">
        <v>0</v>
      </c>
      <c r="O432" s="71">
        <v>0</v>
      </c>
      <c r="P432" s="73"/>
      <c r="Q432" s="71"/>
      <c r="R432" s="71"/>
      <c r="S432" s="71"/>
      <c r="T432" s="71"/>
    </row>
    <row r="433" spans="1:20" x14ac:dyDescent="0.25">
      <c r="A433" s="71" t="s">
        <v>385</v>
      </c>
      <c r="B433" s="73"/>
      <c r="C433" s="71">
        <v>1.5096000000000001</v>
      </c>
      <c r="D433" s="73">
        <v>1.5096000000000001</v>
      </c>
      <c r="E433" s="73"/>
      <c r="F433" s="73">
        <v>0.25259999999999999</v>
      </c>
      <c r="G433" s="71"/>
      <c r="H433" s="68"/>
      <c r="I433" s="73">
        <v>0.20080000000000001</v>
      </c>
      <c r="J433" s="71"/>
      <c r="K433" s="71"/>
      <c r="L433" s="71">
        <v>3.1600000000000003E-2</v>
      </c>
      <c r="M433" s="71"/>
      <c r="N433" s="71">
        <v>0</v>
      </c>
      <c r="O433" s="71">
        <v>0</v>
      </c>
      <c r="P433" s="73"/>
      <c r="Q433" s="71"/>
      <c r="R433" s="71"/>
      <c r="S433" s="71"/>
      <c r="T433" s="71"/>
    </row>
    <row r="434" spans="1:20" x14ac:dyDescent="0.25">
      <c r="A434" s="71" t="s">
        <v>386</v>
      </c>
      <c r="B434" s="73"/>
      <c r="C434" s="71">
        <v>18.2559</v>
      </c>
      <c r="D434" s="73">
        <v>18.2559</v>
      </c>
      <c r="E434" s="73"/>
      <c r="F434" s="71">
        <v>3.0541999999999998</v>
      </c>
      <c r="G434" s="71"/>
      <c r="H434" s="71"/>
      <c r="I434" s="71">
        <v>2.4279999999999999</v>
      </c>
      <c r="J434" s="71"/>
      <c r="K434" s="71"/>
      <c r="L434" s="71">
        <v>0.38150000000000001</v>
      </c>
      <c r="M434" s="71"/>
      <c r="N434" s="71">
        <v>0</v>
      </c>
      <c r="O434" s="71">
        <v>0</v>
      </c>
      <c r="P434" s="73"/>
      <c r="Q434" s="71"/>
      <c r="R434" s="71"/>
      <c r="S434" s="71"/>
      <c r="T434" s="71"/>
    </row>
    <row r="435" spans="1:20" x14ac:dyDescent="0.25">
      <c r="A435" s="71" t="s">
        <v>387</v>
      </c>
      <c r="B435" s="73"/>
      <c r="C435" s="71"/>
      <c r="D435" s="73">
        <v>0</v>
      </c>
      <c r="E435" s="71"/>
      <c r="F435" s="71"/>
      <c r="G435" s="71"/>
      <c r="H435" s="71"/>
      <c r="I435" s="71">
        <v>0</v>
      </c>
      <c r="J435" s="71"/>
      <c r="K435" s="71"/>
      <c r="L435" s="71">
        <v>0</v>
      </c>
      <c r="M435" s="71"/>
      <c r="N435" s="71">
        <v>0</v>
      </c>
      <c r="O435" s="71">
        <v>0</v>
      </c>
      <c r="P435" s="73"/>
      <c r="Q435" s="71"/>
      <c r="R435" s="71"/>
      <c r="S435" s="71"/>
      <c r="T435" s="71"/>
    </row>
    <row r="436" spans="1:20" x14ac:dyDescent="0.25">
      <c r="A436" s="71" t="s">
        <v>555</v>
      </c>
      <c r="B436" s="71"/>
      <c r="C436" s="71"/>
      <c r="D436" s="71"/>
      <c r="E436" s="71"/>
      <c r="F436" s="71"/>
      <c r="G436" s="71"/>
      <c r="H436" s="71"/>
      <c r="I436" s="71">
        <v>0</v>
      </c>
      <c r="J436" s="71"/>
      <c r="K436" s="71"/>
      <c r="L436" s="71">
        <v>0</v>
      </c>
      <c r="M436" s="71"/>
      <c r="N436" s="71">
        <v>0</v>
      </c>
      <c r="O436" s="71">
        <v>0</v>
      </c>
      <c r="P436" s="71"/>
      <c r="Q436" s="71"/>
      <c r="R436" s="71"/>
      <c r="S436" s="71"/>
      <c r="T436" s="71"/>
    </row>
    <row r="437" spans="1:20" x14ac:dyDescent="0.25">
      <c r="A437" s="71" t="s">
        <v>388</v>
      </c>
      <c r="B437" s="71"/>
      <c r="C437" s="71"/>
      <c r="D437" s="71">
        <v>0</v>
      </c>
      <c r="E437" s="71"/>
      <c r="F437" s="71"/>
      <c r="G437" s="71"/>
      <c r="H437" s="71"/>
      <c r="I437" s="71">
        <v>0</v>
      </c>
      <c r="J437" s="71"/>
      <c r="K437" s="71"/>
      <c r="L437" s="71">
        <v>0</v>
      </c>
      <c r="M437" s="71"/>
      <c r="N437" s="71">
        <v>0</v>
      </c>
      <c r="O437" s="71">
        <v>0</v>
      </c>
      <c r="P437" s="71"/>
      <c r="Q437" s="71"/>
      <c r="R437" s="71"/>
      <c r="S437" s="71"/>
      <c r="T437" s="71"/>
    </row>
    <row r="438" spans="1:20" x14ac:dyDescent="0.25">
      <c r="A438" s="71" t="s">
        <v>389</v>
      </c>
      <c r="B438" s="71"/>
      <c r="C438" s="71">
        <v>14.437900000000001</v>
      </c>
      <c r="D438" s="71">
        <v>14.437900000000001</v>
      </c>
      <c r="E438" s="71"/>
      <c r="F438" s="71">
        <v>2.4155000000000002</v>
      </c>
      <c r="G438" s="71"/>
      <c r="H438" s="71"/>
      <c r="I438" s="71">
        <v>1.9201999999999999</v>
      </c>
      <c r="J438" s="71"/>
      <c r="K438" s="71"/>
      <c r="L438" s="71">
        <v>0.30180000000000001</v>
      </c>
      <c r="M438" s="71"/>
      <c r="N438" s="71">
        <v>0</v>
      </c>
      <c r="O438" s="71">
        <v>0</v>
      </c>
      <c r="P438" s="71"/>
      <c r="Q438" s="71"/>
      <c r="R438" s="71"/>
      <c r="S438" s="71"/>
      <c r="T438" s="71"/>
    </row>
    <row r="439" spans="1:20" x14ac:dyDescent="0.25">
      <c r="A439" s="71" t="s">
        <v>390</v>
      </c>
      <c r="B439" s="71"/>
      <c r="C439" s="71">
        <v>8.0459999999999994</v>
      </c>
      <c r="D439" s="71">
        <v>8.0459999999999994</v>
      </c>
      <c r="E439" s="71">
        <v>0</v>
      </c>
      <c r="F439" s="71">
        <v>1.3461000000000001</v>
      </c>
      <c r="G439" s="71"/>
      <c r="H439" s="71"/>
      <c r="I439" s="71">
        <v>1.0701000000000001</v>
      </c>
      <c r="J439" s="71"/>
      <c r="K439" s="71"/>
      <c r="L439" s="71">
        <v>0.16819999999999999</v>
      </c>
      <c r="M439" s="71"/>
      <c r="N439" s="71">
        <v>0</v>
      </c>
      <c r="O439" s="71">
        <v>0</v>
      </c>
      <c r="P439" s="71"/>
      <c r="Q439" s="71"/>
      <c r="R439" s="71"/>
      <c r="S439" s="71"/>
      <c r="T439" s="71"/>
    </row>
    <row r="440" spans="1:20" x14ac:dyDescent="0.25">
      <c r="A440" s="71" t="s">
        <v>391</v>
      </c>
      <c r="B440" s="71"/>
      <c r="C440" s="71">
        <v>128.553</v>
      </c>
      <c r="D440" s="71">
        <v>128.553</v>
      </c>
      <c r="E440" s="71"/>
      <c r="F440" s="71">
        <v>21.506900000000002</v>
      </c>
      <c r="G440" s="71"/>
      <c r="H440" s="71"/>
      <c r="I440" s="71">
        <v>17.0975</v>
      </c>
      <c r="J440" s="71"/>
      <c r="K440" s="71"/>
      <c r="L440" s="71">
        <v>2.6867999999999999</v>
      </c>
      <c r="M440" s="71"/>
      <c r="N440" s="71">
        <v>0</v>
      </c>
      <c r="O440" s="71">
        <v>0</v>
      </c>
      <c r="P440" s="71"/>
      <c r="Q440" s="71"/>
      <c r="R440" s="71"/>
      <c r="S440" s="71"/>
      <c r="T440" s="71"/>
    </row>
    <row r="441" spans="1:20" x14ac:dyDescent="0.25">
      <c r="A441" s="71" t="s">
        <v>392</v>
      </c>
      <c r="B441" s="73"/>
      <c r="C441" s="71">
        <v>56.241399999999999</v>
      </c>
      <c r="D441" s="73">
        <v>56.241399999999999</v>
      </c>
      <c r="E441" s="73"/>
      <c r="F441" s="71">
        <v>9.4092000000000002</v>
      </c>
      <c r="G441" s="71"/>
      <c r="H441" s="71"/>
      <c r="I441" s="71">
        <v>7.4801000000000002</v>
      </c>
      <c r="J441" s="71"/>
      <c r="K441" s="71"/>
      <c r="L441" s="71">
        <v>1.1754</v>
      </c>
      <c r="M441" s="71"/>
      <c r="N441" s="71">
        <v>0</v>
      </c>
      <c r="O441" s="71">
        <v>0</v>
      </c>
      <c r="P441" s="73"/>
      <c r="Q441" s="71"/>
      <c r="R441" s="71"/>
      <c r="S441" s="71"/>
      <c r="T441" s="71"/>
    </row>
    <row r="442" spans="1:20" x14ac:dyDescent="0.25">
      <c r="A442" s="71" t="s">
        <v>393</v>
      </c>
      <c r="B442" s="73"/>
      <c r="C442" s="71">
        <v>108.4372</v>
      </c>
      <c r="D442" s="73">
        <v>108.4372</v>
      </c>
      <c r="E442" s="73"/>
      <c r="F442" s="71">
        <v>18.141500000000001</v>
      </c>
      <c r="G442" s="71"/>
      <c r="H442" s="71"/>
      <c r="I442" s="71">
        <v>14.4221</v>
      </c>
      <c r="J442" s="71"/>
      <c r="K442" s="71"/>
      <c r="L442" s="71">
        <v>2.2663000000000002</v>
      </c>
      <c r="M442" s="71"/>
      <c r="N442" s="71">
        <v>0</v>
      </c>
      <c r="O442" s="71">
        <v>0</v>
      </c>
      <c r="P442" s="73"/>
      <c r="Q442" s="71"/>
      <c r="R442" s="71"/>
      <c r="S442" s="71"/>
      <c r="T442" s="71"/>
    </row>
    <row r="443" spans="1:20" x14ac:dyDescent="0.25">
      <c r="A443" s="71" t="s">
        <v>394</v>
      </c>
      <c r="B443" s="73"/>
      <c r="C443" s="71">
        <v>58.390999999999998</v>
      </c>
      <c r="D443" s="73">
        <v>58.390999999999998</v>
      </c>
      <c r="E443" s="73">
        <v>0</v>
      </c>
      <c r="F443" s="71">
        <v>9.7688000000000006</v>
      </c>
      <c r="G443" s="71"/>
      <c r="H443" s="71"/>
      <c r="I443" s="71">
        <v>7.766</v>
      </c>
      <c r="J443" s="71"/>
      <c r="K443" s="71"/>
      <c r="L443" s="71">
        <v>1.2203999999999999</v>
      </c>
      <c r="M443" s="71"/>
      <c r="N443" s="71">
        <v>0</v>
      </c>
      <c r="O443" s="71">
        <v>0</v>
      </c>
      <c r="P443" s="73"/>
      <c r="Q443" s="71"/>
      <c r="R443" s="71"/>
      <c r="S443" s="71"/>
      <c r="T443" s="71"/>
    </row>
    <row r="444" spans="1:20" x14ac:dyDescent="0.25">
      <c r="A444" s="71" t="s">
        <v>395</v>
      </c>
      <c r="B444" s="71"/>
      <c r="C444" s="71">
        <v>4.4295</v>
      </c>
      <c r="D444" s="71">
        <v>4.4295</v>
      </c>
      <c r="E444" s="71"/>
      <c r="F444" s="71">
        <v>0.74109999999999998</v>
      </c>
      <c r="G444" s="71"/>
      <c r="H444" s="71"/>
      <c r="I444" s="71">
        <v>0.58909999999999996</v>
      </c>
      <c r="J444" s="71"/>
      <c r="K444" s="71"/>
      <c r="L444" s="71">
        <v>9.2600000000000002E-2</v>
      </c>
      <c r="M444" s="71"/>
      <c r="N444" s="71">
        <v>0</v>
      </c>
      <c r="O444" s="71">
        <v>0</v>
      </c>
      <c r="P444" s="73"/>
      <c r="Q444" s="71"/>
      <c r="R444" s="71"/>
      <c r="S444" s="71"/>
      <c r="T444" s="71"/>
    </row>
    <row r="445" spans="1:20" x14ac:dyDescent="0.25">
      <c r="A445" s="71" t="s">
        <v>396</v>
      </c>
      <c r="B445" s="73"/>
      <c r="C445" s="71">
        <v>253.30969999999999</v>
      </c>
      <c r="D445" s="73">
        <v>253.30969999999999</v>
      </c>
      <c r="E445" s="71">
        <v>0</v>
      </c>
      <c r="F445" s="71">
        <v>42.378700000000002</v>
      </c>
      <c r="G445" s="71"/>
      <c r="H445" s="71"/>
      <c r="I445" s="71">
        <v>33.690199999999997</v>
      </c>
      <c r="J445" s="71"/>
      <c r="K445" s="71"/>
      <c r="L445" s="71">
        <v>5.2942</v>
      </c>
      <c r="M445" s="71"/>
      <c r="N445" s="71">
        <v>0</v>
      </c>
      <c r="O445" s="71">
        <v>0</v>
      </c>
      <c r="P445" s="73"/>
      <c r="Q445" s="71"/>
      <c r="R445" s="71"/>
      <c r="S445" s="71"/>
      <c r="T445" s="71"/>
    </row>
    <row r="446" spans="1:20" x14ac:dyDescent="0.25">
      <c r="A446" s="71" t="s">
        <v>397</v>
      </c>
      <c r="B446" s="73"/>
      <c r="C446" s="71">
        <v>4.0229999999999997</v>
      </c>
      <c r="D446" s="73">
        <v>4.0229999999999997</v>
      </c>
      <c r="E446" s="73">
        <v>0</v>
      </c>
      <c r="F446" s="73">
        <v>0.67300000000000004</v>
      </c>
      <c r="G446" s="73"/>
      <c r="H446" s="68"/>
      <c r="I446" s="73">
        <v>0.53510000000000002</v>
      </c>
      <c r="J446" s="71"/>
      <c r="K446" s="71"/>
      <c r="L446" s="71">
        <v>8.4099999999999994E-2</v>
      </c>
      <c r="M446" s="71"/>
      <c r="N446" s="71">
        <v>0</v>
      </c>
      <c r="O446" s="71">
        <v>0</v>
      </c>
      <c r="P446" s="73"/>
      <c r="Q446" s="71"/>
      <c r="R446" s="71"/>
      <c r="S446" s="71"/>
      <c r="T446" s="71"/>
    </row>
    <row r="447" spans="1:20" x14ac:dyDescent="0.25">
      <c r="A447" s="71" t="s">
        <v>398</v>
      </c>
      <c r="B447" s="73"/>
      <c r="C447" s="71">
        <v>52.998199999999997</v>
      </c>
      <c r="D447" s="73">
        <v>52.998199999999997</v>
      </c>
      <c r="E447" s="73"/>
      <c r="F447" s="73">
        <v>8.8666</v>
      </c>
      <c r="G447" s="73"/>
      <c r="H447" s="68"/>
      <c r="I447" s="73">
        <v>7.0488</v>
      </c>
      <c r="J447" s="71"/>
      <c r="K447" s="71"/>
      <c r="L447" s="71">
        <v>1.1076999999999999</v>
      </c>
      <c r="M447" s="71"/>
      <c r="N447" s="71">
        <v>0</v>
      </c>
      <c r="O447" s="71">
        <v>0</v>
      </c>
      <c r="P447" s="73"/>
      <c r="Q447" s="71"/>
      <c r="R447" s="71"/>
      <c r="S447" s="71"/>
      <c r="T447" s="71"/>
    </row>
    <row r="448" spans="1:20" x14ac:dyDescent="0.25">
      <c r="A448" s="71" t="s">
        <v>399</v>
      </c>
      <c r="B448" s="73"/>
      <c r="C448" s="71">
        <v>123.0301</v>
      </c>
      <c r="D448" s="73">
        <v>123.0301</v>
      </c>
      <c r="E448" s="73"/>
      <c r="F448" s="73">
        <v>20.582899999999999</v>
      </c>
      <c r="G448" s="71"/>
      <c r="H448" s="71"/>
      <c r="I448" s="71">
        <v>16.363</v>
      </c>
      <c r="J448" s="71"/>
      <c r="K448" s="71"/>
      <c r="L448" s="71">
        <v>2.5712999999999999</v>
      </c>
      <c r="M448" s="71"/>
      <c r="N448" s="71">
        <v>0</v>
      </c>
      <c r="O448" s="71">
        <v>0</v>
      </c>
      <c r="P448" s="73"/>
      <c r="Q448" s="71"/>
      <c r="R448" s="71"/>
      <c r="S448" s="71"/>
      <c r="T448" s="71"/>
    </row>
    <row r="449" spans="1:20" x14ac:dyDescent="0.25">
      <c r="A449" s="71" t="s">
        <v>400</v>
      </c>
      <c r="B449" s="73"/>
      <c r="C449" s="71">
        <v>92.079499999999996</v>
      </c>
      <c r="D449" s="73">
        <v>92.079499999999996</v>
      </c>
      <c r="E449" s="73"/>
      <c r="F449" s="73">
        <v>15.4049</v>
      </c>
      <c r="G449" s="71"/>
      <c r="H449" s="68"/>
      <c r="I449" s="73">
        <v>12.246600000000001</v>
      </c>
      <c r="J449" s="71"/>
      <c r="K449" s="71"/>
      <c r="L449" s="71">
        <v>1.9245000000000001</v>
      </c>
      <c r="M449" s="71"/>
      <c r="N449" s="71">
        <v>0</v>
      </c>
      <c r="O449" s="71">
        <v>0</v>
      </c>
      <c r="P449" s="73"/>
      <c r="Q449" s="71"/>
      <c r="R449" s="71"/>
      <c r="S449" s="71"/>
      <c r="T449" s="71"/>
    </row>
    <row r="450" spans="1:20" x14ac:dyDescent="0.25">
      <c r="A450" s="71" t="s">
        <v>401</v>
      </c>
      <c r="B450" s="73"/>
      <c r="C450" s="71">
        <v>119.5817</v>
      </c>
      <c r="D450" s="73">
        <v>119.5817</v>
      </c>
      <c r="E450" s="71"/>
      <c r="F450" s="71">
        <v>20.006</v>
      </c>
      <c r="G450" s="71"/>
      <c r="H450" s="71"/>
      <c r="I450" s="71">
        <v>15.904400000000001</v>
      </c>
      <c r="J450" s="71"/>
      <c r="K450" s="71"/>
      <c r="L450" s="71">
        <v>2.4992999999999999</v>
      </c>
      <c r="M450" s="71"/>
      <c r="N450" s="71">
        <v>0</v>
      </c>
      <c r="O450" s="71">
        <v>0</v>
      </c>
      <c r="P450" s="73"/>
      <c r="Q450" s="71"/>
      <c r="R450" s="71"/>
      <c r="S450" s="71"/>
      <c r="T450" s="71"/>
    </row>
    <row r="451" spans="1:20" x14ac:dyDescent="0.25">
      <c r="A451" s="71" t="s">
        <v>402</v>
      </c>
      <c r="B451" s="73"/>
      <c r="C451" s="71">
        <v>153.15979999999999</v>
      </c>
      <c r="D451" s="73">
        <v>153.15979999999999</v>
      </c>
      <c r="E451" s="71"/>
      <c r="F451" s="73">
        <v>25.6236</v>
      </c>
      <c r="G451" s="71"/>
      <c r="H451" s="68"/>
      <c r="I451" s="71">
        <v>20.3703</v>
      </c>
      <c r="J451" s="71"/>
      <c r="K451" s="71"/>
      <c r="L451" s="71">
        <v>3.2010000000000001</v>
      </c>
      <c r="M451" s="71"/>
      <c r="N451" s="71">
        <v>0</v>
      </c>
      <c r="O451" s="71">
        <v>0</v>
      </c>
      <c r="P451" s="73"/>
      <c r="Q451" s="71"/>
      <c r="R451" s="71"/>
      <c r="S451" s="71"/>
      <c r="T451" s="71"/>
    </row>
    <row r="452" spans="1:20" x14ac:dyDescent="0.25">
      <c r="A452" s="71" t="s">
        <v>403</v>
      </c>
      <c r="B452" s="73"/>
      <c r="C452" s="71">
        <v>157.98249999999999</v>
      </c>
      <c r="D452" s="73">
        <v>157.98249999999999</v>
      </c>
      <c r="E452" s="73"/>
      <c r="F452" s="73">
        <v>26.430499999999999</v>
      </c>
      <c r="G452" s="71"/>
      <c r="H452" s="68"/>
      <c r="I452" s="73">
        <v>21.011700000000001</v>
      </c>
      <c r="J452" s="71"/>
      <c r="K452" s="68"/>
      <c r="L452" s="71">
        <v>3.3018000000000001</v>
      </c>
      <c r="M452" s="71"/>
      <c r="N452" s="71">
        <v>0</v>
      </c>
      <c r="O452" s="71">
        <v>0</v>
      </c>
      <c r="P452" s="73"/>
      <c r="Q452" s="71"/>
      <c r="R452" s="71"/>
      <c r="S452" s="71"/>
      <c r="T452" s="71"/>
    </row>
    <row r="453" spans="1:20" x14ac:dyDescent="0.25">
      <c r="A453" s="71" t="s">
        <v>404</v>
      </c>
      <c r="B453" s="73"/>
      <c r="C453" s="71">
        <v>71.906999999999996</v>
      </c>
      <c r="D453" s="73">
        <v>71.906999999999996</v>
      </c>
      <c r="E453" s="73"/>
      <c r="F453" s="73">
        <v>12.03</v>
      </c>
      <c r="G453" s="71"/>
      <c r="H453" s="68"/>
      <c r="I453" s="73">
        <v>9.5635999999999992</v>
      </c>
      <c r="J453" s="71"/>
      <c r="K453" s="68"/>
      <c r="L453" s="71">
        <v>1.5028999999999999</v>
      </c>
      <c r="M453" s="71"/>
      <c r="N453" s="71">
        <v>0</v>
      </c>
      <c r="O453" s="71">
        <v>0</v>
      </c>
      <c r="P453" s="73"/>
      <c r="Q453" s="71"/>
      <c r="R453" s="71"/>
      <c r="S453" s="71"/>
      <c r="T453" s="71"/>
    </row>
    <row r="454" spans="1:20" x14ac:dyDescent="0.25">
      <c r="A454" s="71" t="s">
        <v>405</v>
      </c>
      <c r="B454" s="73"/>
      <c r="C454" s="71">
        <v>60.583500000000001</v>
      </c>
      <c r="D454" s="73">
        <v>60.583500000000001</v>
      </c>
      <c r="E454" s="71"/>
      <c r="F454" s="71">
        <v>10.1356</v>
      </c>
      <c r="G454" s="71"/>
      <c r="H454" s="71"/>
      <c r="I454" s="71">
        <v>8.0576000000000008</v>
      </c>
      <c r="J454" s="71"/>
      <c r="K454" s="71"/>
      <c r="L454" s="71">
        <v>1.2662</v>
      </c>
      <c r="M454" s="71"/>
      <c r="N454" s="71">
        <v>0</v>
      </c>
      <c r="O454" s="71">
        <v>0</v>
      </c>
      <c r="P454" s="73"/>
      <c r="Q454" s="71"/>
      <c r="R454" s="71"/>
      <c r="S454" s="71"/>
      <c r="T454" s="71"/>
    </row>
    <row r="455" spans="1:20" x14ac:dyDescent="0.25">
      <c r="A455" s="71" t="s">
        <v>406</v>
      </c>
      <c r="B455" s="73"/>
      <c r="C455" s="71">
        <v>5.8601000000000001</v>
      </c>
      <c r="D455" s="73">
        <v>5.8601000000000001</v>
      </c>
      <c r="E455" s="71"/>
      <c r="F455" s="71">
        <v>0.98040000000000005</v>
      </c>
      <c r="G455" s="71"/>
      <c r="H455" s="71"/>
      <c r="I455" s="71">
        <v>0.77939999999999998</v>
      </c>
      <c r="J455" s="71"/>
      <c r="K455" s="71"/>
      <c r="L455" s="71">
        <v>0.1225</v>
      </c>
      <c r="M455" s="71"/>
      <c r="N455" s="71">
        <v>0</v>
      </c>
      <c r="O455" s="71">
        <v>0</v>
      </c>
      <c r="P455" s="73"/>
      <c r="Q455" s="71"/>
      <c r="R455" s="71"/>
      <c r="S455" s="71"/>
      <c r="T455" s="71"/>
    </row>
    <row r="456" spans="1:20" x14ac:dyDescent="0.25">
      <c r="A456" s="71" t="s">
        <v>407</v>
      </c>
      <c r="B456" s="71"/>
      <c r="C456" s="71">
        <v>21.238</v>
      </c>
      <c r="D456" s="71">
        <v>21.238</v>
      </c>
      <c r="E456" s="71"/>
      <c r="F456" s="71">
        <v>3.5531000000000001</v>
      </c>
      <c r="G456" s="71"/>
      <c r="H456" s="71"/>
      <c r="I456" s="71">
        <v>2.8247</v>
      </c>
      <c r="J456" s="71"/>
      <c r="K456" s="71"/>
      <c r="L456" s="71">
        <v>0.44390000000000002</v>
      </c>
      <c r="M456" s="71"/>
      <c r="N456" s="71">
        <v>0</v>
      </c>
      <c r="O456" s="71">
        <v>0</v>
      </c>
      <c r="P456" s="71"/>
      <c r="Q456" s="71"/>
      <c r="R456" s="71"/>
      <c r="S456" s="71"/>
      <c r="T456" s="71"/>
    </row>
    <row r="457" spans="1:20" x14ac:dyDescent="0.25">
      <c r="A457" s="71" t="s">
        <v>408</v>
      </c>
      <c r="B457" s="73"/>
      <c r="C457" s="71">
        <v>36.162599999999998</v>
      </c>
      <c r="D457" s="73">
        <v>36.162599999999998</v>
      </c>
      <c r="E457" s="71">
        <v>0</v>
      </c>
      <c r="F457" s="71">
        <v>6.05</v>
      </c>
      <c r="G457" s="71"/>
      <c r="H457" s="71"/>
      <c r="I457" s="71">
        <v>4.8095999999999997</v>
      </c>
      <c r="J457" s="71"/>
      <c r="K457" s="71"/>
      <c r="L457" s="71">
        <v>0.75580000000000003</v>
      </c>
      <c r="M457" s="71"/>
      <c r="N457" s="71">
        <v>0</v>
      </c>
      <c r="O457" s="71">
        <v>0</v>
      </c>
      <c r="P457" s="73"/>
      <c r="Q457" s="71"/>
      <c r="R457" s="71"/>
      <c r="S457" s="71"/>
      <c r="T457" s="71"/>
    </row>
    <row r="458" spans="1:20" x14ac:dyDescent="0.25">
      <c r="A458" s="71" t="s">
        <v>409</v>
      </c>
      <c r="B458" s="73"/>
      <c r="C458" s="71">
        <v>23.664100000000001</v>
      </c>
      <c r="D458" s="73">
        <v>23.664100000000001</v>
      </c>
      <c r="E458" s="71">
        <v>0</v>
      </c>
      <c r="F458" s="71">
        <v>3.9590000000000001</v>
      </c>
      <c r="G458" s="71"/>
      <c r="H458" s="71"/>
      <c r="I458" s="71">
        <v>3.1473</v>
      </c>
      <c r="J458" s="71"/>
      <c r="K458" s="71"/>
      <c r="L458" s="71">
        <v>0.49459999999999998</v>
      </c>
      <c r="M458" s="71"/>
      <c r="N458" s="71">
        <v>0</v>
      </c>
      <c r="O458" s="71">
        <v>0</v>
      </c>
      <c r="P458" s="73"/>
      <c r="Q458" s="71"/>
      <c r="R458" s="71"/>
      <c r="S458" s="71"/>
      <c r="T458" s="71"/>
    </row>
    <row r="459" spans="1:20" x14ac:dyDescent="0.25">
      <c r="A459" s="71" t="s">
        <v>410</v>
      </c>
      <c r="B459" s="73"/>
      <c r="C459" s="71">
        <v>7.0073999999999996</v>
      </c>
      <c r="D459" s="73">
        <v>7.0073999999999996</v>
      </c>
      <c r="E459" s="73"/>
      <c r="F459" s="71">
        <v>1.1722999999999999</v>
      </c>
      <c r="G459" s="71"/>
      <c r="H459" s="71"/>
      <c r="I459" s="71">
        <v>0.93200000000000005</v>
      </c>
      <c r="J459" s="71"/>
      <c r="K459" s="71"/>
      <c r="L459" s="71">
        <v>0.14649999999999999</v>
      </c>
      <c r="M459" s="71"/>
      <c r="N459" s="71">
        <v>0</v>
      </c>
      <c r="O459" s="71">
        <v>0</v>
      </c>
      <c r="P459" s="73"/>
      <c r="Q459" s="71"/>
      <c r="R459" s="71"/>
      <c r="S459" s="71"/>
      <c r="T459" s="71"/>
    </row>
    <row r="460" spans="1:20" x14ac:dyDescent="0.25">
      <c r="A460" s="71" t="s">
        <v>411</v>
      </c>
      <c r="B460" s="73"/>
      <c r="C460" s="71">
        <v>41.863900000000001</v>
      </c>
      <c r="D460" s="73">
        <v>41.863900000000001</v>
      </c>
      <c r="E460" s="71"/>
      <c r="F460" s="71">
        <v>7.0038</v>
      </c>
      <c r="G460" s="71"/>
      <c r="H460" s="71"/>
      <c r="I460" s="71">
        <v>5.5678999999999998</v>
      </c>
      <c r="J460" s="71"/>
      <c r="K460" s="71"/>
      <c r="L460" s="71">
        <v>0.875</v>
      </c>
      <c r="M460" s="71"/>
      <c r="N460" s="71">
        <v>0</v>
      </c>
      <c r="O460" s="71">
        <v>0</v>
      </c>
      <c r="P460" s="73"/>
      <c r="Q460" s="71"/>
      <c r="R460" s="71"/>
      <c r="S460" s="71"/>
      <c r="T460" s="71"/>
    </row>
    <row r="461" spans="1:20" x14ac:dyDescent="0.25">
      <c r="A461" s="71" t="s">
        <v>412</v>
      </c>
      <c r="B461" s="73"/>
      <c r="C461" s="71">
        <v>52.364899999999999</v>
      </c>
      <c r="D461" s="73">
        <v>52.364899999999999</v>
      </c>
      <c r="E461" s="71">
        <v>0</v>
      </c>
      <c r="F461" s="71">
        <v>8.7606000000000002</v>
      </c>
      <c r="G461" s="71"/>
      <c r="H461" s="71"/>
      <c r="I461" s="71">
        <v>6.9645000000000001</v>
      </c>
      <c r="J461" s="71"/>
      <c r="K461" s="71"/>
      <c r="L461" s="71">
        <v>1.0944</v>
      </c>
      <c r="M461" s="71"/>
      <c r="N461" s="71">
        <v>0</v>
      </c>
      <c r="O461" s="71">
        <v>0</v>
      </c>
      <c r="P461" s="73"/>
      <c r="Q461" s="71"/>
      <c r="R461" s="71"/>
      <c r="S461" s="71"/>
      <c r="T461" s="71"/>
    </row>
    <row r="462" spans="1:20" x14ac:dyDescent="0.25">
      <c r="A462" s="71" t="s">
        <v>413</v>
      </c>
      <c r="B462" s="73"/>
      <c r="C462" s="71">
        <v>80.335999999999999</v>
      </c>
      <c r="D462" s="73">
        <v>80.335999999999999</v>
      </c>
      <c r="E462" s="73">
        <v>0</v>
      </c>
      <c r="F462" s="71">
        <v>13.440200000000001</v>
      </c>
      <c r="G462" s="71"/>
      <c r="H462" s="71"/>
      <c r="I462" s="71">
        <v>10.684699999999999</v>
      </c>
      <c r="J462" s="71"/>
      <c r="K462" s="71"/>
      <c r="L462" s="71">
        <v>1.679</v>
      </c>
      <c r="M462" s="71"/>
      <c r="N462" s="71">
        <v>0</v>
      </c>
      <c r="O462" s="71">
        <v>0</v>
      </c>
      <c r="P462" s="73"/>
      <c r="Q462" s="71"/>
      <c r="R462" s="71"/>
      <c r="S462" s="71"/>
      <c r="T462" s="71"/>
    </row>
    <row r="463" spans="1:20" x14ac:dyDescent="0.25">
      <c r="A463" s="71" t="s">
        <v>414</v>
      </c>
      <c r="B463" s="73"/>
      <c r="C463" s="71"/>
      <c r="D463" s="73">
        <v>0</v>
      </c>
      <c r="E463" s="73">
        <v>0</v>
      </c>
      <c r="F463" s="73"/>
      <c r="G463" s="73"/>
      <c r="H463" s="68"/>
      <c r="I463" s="71">
        <v>0</v>
      </c>
      <c r="J463" s="71"/>
      <c r="K463" s="68"/>
      <c r="L463" s="71">
        <v>0</v>
      </c>
      <c r="M463" s="71"/>
      <c r="N463" s="71">
        <v>0</v>
      </c>
      <c r="O463" s="71">
        <v>0</v>
      </c>
      <c r="P463" s="73"/>
      <c r="Q463" s="71"/>
      <c r="R463" s="71"/>
      <c r="S463" s="71"/>
      <c r="T463" s="71"/>
    </row>
    <row r="464" spans="1:20" x14ac:dyDescent="0.25">
      <c r="A464" s="71" t="s">
        <v>415</v>
      </c>
      <c r="B464" s="73">
        <v>2773</v>
      </c>
      <c r="C464" s="71">
        <v>33.8489</v>
      </c>
      <c r="D464" s="73">
        <v>2806.8489</v>
      </c>
      <c r="E464" s="73">
        <v>2102.77</v>
      </c>
      <c r="F464" s="71">
        <v>469.58580000000001</v>
      </c>
      <c r="G464" s="73">
        <v>408.29500000000002</v>
      </c>
      <c r="H464" s="71">
        <v>446</v>
      </c>
      <c r="I464" s="71">
        <v>373.3109</v>
      </c>
      <c r="J464" s="71">
        <v>54.516800000000003</v>
      </c>
      <c r="K464" s="71">
        <v>246</v>
      </c>
      <c r="L464" s="71">
        <v>58.6631</v>
      </c>
      <c r="M464" s="71">
        <v>112.4021</v>
      </c>
      <c r="N464" s="71">
        <v>126</v>
      </c>
      <c r="O464" s="71">
        <v>0</v>
      </c>
      <c r="P464" s="73">
        <v>3453.5459999999998</v>
      </c>
      <c r="Q464" s="71"/>
      <c r="R464" s="71"/>
      <c r="S464" s="71"/>
      <c r="T464" s="71"/>
    </row>
    <row r="465" spans="1:20" x14ac:dyDescent="0.25">
      <c r="A465" s="71" t="s">
        <v>416</v>
      </c>
      <c r="B465" s="73"/>
      <c r="C465" s="71"/>
      <c r="D465" s="73">
        <v>0</v>
      </c>
      <c r="E465" s="73"/>
      <c r="F465" s="71"/>
      <c r="G465" s="71"/>
      <c r="H465" s="71"/>
      <c r="I465" s="71">
        <v>0</v>
      </c>
      <c r="J465" s="71"/>
      <c r="K465" s="71"/>
      <c r="L465" s="71">
        <v>0</v>
      </c>
      <c r="M465" s="71"/>
      <c r="N465" s="71">
        <v>0</v>
      </c>
      <c r="O465" s="71">
        <v>0</v>
      </c>
      <c r="P465" s="73"/>
      <c r="Q465" s="71"/>
      <c r="R465" s="71"/>
      <c r="S465" s="71"/>
      <c r="T465" s="71"/>
    </row>
    <row r="466" spans="1:20" x14ac:dyDescent="0.25">
      <c r="A466" s="71" t="s">
        <v>417</v>
      </c>
      <c r="B466" s="71"/>
      <c r="C466" s="71">
        <v>94.045000000000002</v>
      </c>
      <c r="D466" s="71">
        <v>94.045000000000002</v>
      </c>
      <c r="E466" s="71"/>
      <c r="F466" s="71">
        <v>15.733700000000001</v>
      </c>
      <c r="G466" s="71"/>
      <c r="H466" s="71"/>
      <c r="I466" s="71">
        <v>12.507999999999999</v>
      </c>
      <c r="J466" s="71"/>
      <c r="K466" s="71"/>
      <c r="L466" s="71">
        <v>1.9655</v>
      </c>
      <c r="M466" s="71"/>
      <c r="N466" s="71">
        <v>0</v>
      </c>
      <c r="O466" s="71">
        <v>0</v>
      </c>
      <c r="P466" s="71"/>
      <c r="Q466" s="71"/>
      <c r="R466" s="71"/>
      <c r="S466" s="71"/>
      <c r="T466" s="71"/>
    </row>
    <row r="467" spans="1:20" x14ac:dyDescent="0.25">
      <c r="A467" s="71" t="s">
        <v>418</v>
      </c>
      <c r="B467" s="73"/>
      <c r="C467" s="71">
        <v>74.931200000000004</v>
      </c>
      <c r="D467" s="73">
        <v>74.931200000000004</v>
      </c>
      <c r="E467" s="71">
        <v>0</v>
      </c>
      <c r="F467" s="71">
        <v>12.536</v>
      </c>
      <c r="G467" s="71"/>
      <c r="H467" s="71"/>
      <c r="I467" s="71">
        <v>9.9657999999999998</v>
      </c>
      <c r="J467" s="71"/>
      <c r="K467" s="71"/>
      <c r="L467" s="71">
        <v>1.5661</v>
      </c>
      <c r="M467" s="71"/>
      <c r="N467" s="71">
        <v>0</v>
      </c>
      <c r="O467" s="71">
        <v>0</v>
      </c>
      <c r="P467" s="73"/>
      <c r="Q467" s="71"/>
      <c r="R467" s="71"/>
      <c r="S467" s="71"/>
      <c r="T467" s="71"/>
    </row>
    <row r="468" spans="1:20" x14ac:dyDescent="0.25">
      <c r="A468" s="71" t="s">
        <v>419</v>
      </c>
      <c r="B468" s="73"/>
      <c r="C468" s="71">
        <v>25.620799999999999</v>
      </c>
      <c r="D468" s="73">
        <v>25.620799999999999</v>
      </c>
      <c r="E468" s="73"/>
      <c r="F468" s="71">
        <v>4.2864000000000004</v>
      </c>
      <c r="G468" s="71"/>
      <c r="H468" s="68"/>
      <c r="I468" s="71">
        <v>3.4076</v>
      </c>
      <c r="J468" s="73"/>
      <c r="K468" s="71"/>
      <c r="L468" s="71">
        <v>0.53549999999999998</v>
      </c>
      <c r="M468" s="71"/>
      <c r="N468" s="71">
        <v>0</v>
      </c>
      <c r="O468" s="71">
        <v>0</v>
      </c>
      <c r="P468" s="73"/>
      <c r="Q468" s="71"/>
      <c r="R468" s="71"/>
      <c r="S468" s="71"/>
      <c r="T468" s="71"/>
    </row>
    <row r="469" spans="1:20" x14ac:dyDescent="0.25">
      <c r="A469" s="71" t="s">
        <v>1240</v>
      </c>
      <c r="B469" s="73">
        <v>286</v>
      </c>
      <c r="C469" s="71">
        <v>2.9996</v>
      </c>
      <c r="D469" s="73">
        <v>288.99959999999999</v>
      </c>
      <c r="E469" s="73">
        <v>271.7</v>
      </c>
      <c r="F469" s="71">
        <v>48.349600000000002</v>
      </c>
      <c r="G469" s="71">
        <v>55.837600000000002</v>
      </c>
      <c r="H469" s="71">
        <v>32</v>
      </c>
      <c r="I469" s="71">
        <v>38.436900000000001</v>
      </c>
      <c r="J469" s="71"/>
      <c r="K469" s="71"/>
      <c r="L469" s="71">
        <v>6.0400999999999998</v>
      </c>
      <c r="M469" s="71"/>
      <c r="N469" s="71">
        <v>0</v>
      </c>
      <c r="O469" s="71">
        <v>0</v>
      </c>
      <c r="P469" s="73">
        <v>344.8372</v>
      </c>
      <c r="Q469" s="71"/>
      <c r="R469" s="71"/>
      <c r="S469" s="71"/>
      <c r="T469" s="71"/>
    </row>
    <row r="470" spans="1:20" x14ac:dyDescent="0.25">
      <c r="A470" s="71" t="s">
        <v>556</v>
      </c>
      <c r="B470" s="71"/>
      <c r="C470" s="71"/>
      <c r="D470" s="71"/>
      <c r="E470" s="71">
        <v>0</v>
      </c>
      <c r="F470" s="71"/>
      <c r="G470" s="71"/>
      <c r="H470" s="71"/>
      <c r="I470" s="71">
        <v>0</v>
      </c>
      <c r="J470" s="71"/>
      <c r="K470" s="71"/>
      <c r="L470" s="71">
        <v>0</v>
      </c>
      <c r="M470" s="71"/>
      <c r="N470" s="71">
        <v>0</v>
      </c>
      <c r="O470" s="71">
        <v>0</v>
      </c>
      <c r="P470" s="71"/>
      <c r="Q470" s="71"/>
      <c r="R470" s="71"/>
      <c r="S470" s="71"/>
      <c r="T470" s="71"/>
    </row>
    <row r="471" spans="1:20" x14ac:dyDescent="0.25">
      <c r="A471" s="71" t="s">
        <v>557</v>
      </c>
      <c r="B471" s="71"/>
      <c r="C471" s="71">
        <v>3.1661999999999999</v>
      </c>
      <c r="D471" s="71"/>
      <c r="E471" s="71"/>
      <c r="F471" s="71">
        <v>0.52969999999999995</v>
      </c>
      <c r="G471" s="71"/>
      <c r="H471" s="71"/>
      <c r="I471" s="71">
        <v>0</v>
      </c>
      <c r="J471" s="71"/>
      <c r="K471" s="71"/>
      <c r="L471" s="71">
        <v>0</v>
      </c>
      <c r="M471" s="71"/>
      <c r="N471" s="71">
        <v>0</v>
      </c>
      <c r="O471" s="71">
        <v>0</v>
      </c>
      <c r="P471" s="71"/>
      <c r="Q471" s="71"/>
      <c r="R471" s="71"/>
      <c r="S471" s="71"/>
      <c r="T471" s="71"/>
    </row>
    <row r="472" spans="1:20" x14ac:dyDescent="0.25">
      <c r="A472" s="71" t="s">
        <v>420</v>
      </c>
      <c r="B472" s="71"/>
      <c r="C472" s="71">
        <v>0.81989999999999996</v>
      </c>
      <c r="D472" s="71">
        <v>0.81989999999999996</v>
      </c>
      <c r="E472" s="71">
        <v>0</v>
      </c>
      <c r="F472" s="71">
        <v>0.13719999999999999</v>
      </c>
      <c r="G472" s="71"/>
      <c r="H472" s="71"/>
      <c r="I472" s="71">
        <v>0.109</v>
      </c>
      <c r="J472" s="71"/>
      <c r="K472" s="71"/>
      <c r="L472" s="71">
        <v>1.7100000000000001E-2</v>
      </c>
      <c r="M472" s="71"/>
      <c r="N472" s="71">
        <v>0</v>
      </c>
      <c r="O472" s="71">
        <v>0</v>
      </c>
      <c r="P472" s="71"/>
      <c r="Q472" s="71"/>
      <c r="R472" s="71"/>
      <c r="S472" s="71"/>
      <c r="T472" s="71"/>
    </row>
    <row r="473" spans="1:20" x14ac:dyDescent="0.25">
      <c r="A473" s="71" t="s">
        <v>558</v>
      </c>
      <c r="B473" s="71"/>
      <c r="C473" s="71"/>
      <c r="D473" s="71"/>
      <c r="E473" s="71"/>
      <c r="F473" s="71"/>
      <c r="G473" s="71"/>
      <c r="H473" s="71"/>
      <c r="I473" s="71">
        <v>0</v>
      </c>
      <c r="J473" s="71"/>
      <c r="K473" s="71"/>
      <c r="L473" s="71">
        <v>0</v>
      </c>
      <c r="M473" s="71"/>
      <c r="N473" s="71">
        <v>0</v>
      </c>
      <c r="O473" s="71">
        <v>0</v>
      </c>
      <c r="P473" s="71"/>
      <c r="Q473" s="71"/>
      <c r="R473" s="71"/>
      <c r="S473" s="71"/>
      <c r="T473" s="71"/>
    </row>
    <row r="474" spans="1:20" x14ac:dyDescent="0.25">
      <c r="A474" s="71" t="s">
        <v>559</v>
      </c>
      <c r="B474" s="71"/>
      <c r="C474" s="71"/>
      <c r="D474" s="71"/>
      <c r="E474" s="71">
        <v>0</v>
      </c>
      <c r="F474" s="71"/>
      <c r="G474" s="71"/>
      <c r="H474" s="71"/>
      <c r="I474" s="71">
        <v>0</v>
      </c>
      <c r="J474" s="71"/>
      <c r="K474" s="71"/>
      <c r="L474" s="71">
        <v>0</v>
      </c>
      <c r="M474" s="71"/>
      <c r="N474" s="71">
        <v>0</v>
      </c>
      <c r="O474" s="71">
        <v>0</v>
      </c>
      <c r="P474" s="71"/>
      <c r="Q474" s="71"/>
      <c r="R474" s="71"/>
      <c r="S474" s="71"/>
      <c r="T474" s="71"/>
    </row>
    <row r="475" spans="1:20" x14ac:dyDescent="0.25">
      <c r="A475" s="71" t="s">
        <v>421</v>
      </c>
      <c r="B475" s="71"/>
      <c r="C475" s="71">
        <v>81.116200000000006</v>
      </c>
      <c r="D475" s="71">
        <v>81.116200000000006</v>
      </c>
      <c r="E475" s="71"/>
      <c r="F475" s="71">
        <v>13.5707</v>
      </c>
      <c r="G475" s="71"/>
      <c r="H475" s="71"/>
      <c r="I475" s="71">
        <v>10.788500000000001</v>
      </c>
      <c r="J475" s="71"/>
      <c r="K475" s="71"/>
      <c r="L475" s="71">
        <v>1.6953</v>
      </c>
      <c r="M475" s="71"/>
      <c r="N475" s="71">
        <v>0</v>
      </c>
      <c r="O475" s="71">
        <v>0</v>
      </c>
      <c r="P475" s="71"/>
      <c r="Q475" s="71"/>
      <c r="R475" s="71"/>
      <c r="S475" s="71"/>
      <c r="T475" s="71"/>
    </row>
    <row r="476" spans="1:20" x14ac:dyDescent="0.25">
      <c r="A476" s="71" t="s">
        <v>422</v>
      </c>
      <c r="B476" s="73"/>
      <c r="C476" s="71"/>
      <c r="D476" s="73">
        <v>0</v>
      </c>
      <c r="E476" s="73">
        <v>0</v>
      </c>
      <c r="F476" s="71"/>
      <c r="G476" s="71"/>
      <c r="H476" s="71"/>
      <c r="I476" s="71">
        <v>0</v>
      </c>
      <c r="J476" s="71"/>
      <c r="K476" s="71"/>
      <c r="L476" s="71">
        <v>0</v>
      </c>
      <c r="M476" s="71"/>
      <c r="N476" s="71">
        <v>0</v>
      </c>
      <c r="O476" s="71">
        <v>0</v>
      </c>
      <c r="P476" s="73"/>
      <c r="Q476" s="71"/>
      <c r="R476" s="71"/>
      <c r="S476" s="71"/>
      <c r="T476" s="71"/>
    </row>
    <row r="477" spans="1:20" x14ac:dyDescent="0.25">
      <c r="A477" s="71" t="s">
        <v>423</v>
      </c>
      <c r="B477" s="71"/>
      <c r="C477" s="71">
        <v>4.8912000000000004</v>
      </c>
      <c r="D477" s="71">
        <v>4.8912000000000004</v>
      </c>
      <c r="E477" s="71"/>
      <c r="F477" s="71">
        <v>0.81830000000000003</v>
      </c>
      <c r="G477" s="71"/>
      <c r="H477" s="71"/>
      <c r="I477" s="71">
        <v>0.65049999999999997</v>
      </c>
      <c r="J477" s="71"/>
      <c r="K477" s="71"/>
      <c r="L477" s="71">
        <v>0.1022</v>
      </c>
      <c r="M477" s="71"/>
      <c r="N477" s="71">
        <v>0</v>
      </c>
      <c r="O477" s="71">
        <v>0</v>
      </c>
      <c r="P477" s="71"/>
      <c r="Q477" s="71"/>
      <c r="R477" s="71"/>
      <c r="S477" s="71"/>
      <c r="T477" s="71"/>
    </row>
    <row r="478" spans="1:20" x14ac:dyDescent="0.25">
      <c r="A478" s="71" t="s">
        <v>424</v>
      </c>
      <c r="B478" s="71"/>
      <c r="C478" s="71">
        <v>10.6792</v>
      </c>
      <c r="D478" s="71">
        <v>10.6792</v>
      </c>
      <c r="E478" s="71"/>
      <c r="F478" s="71">
        <v>1.7866</v>
      </c>
      <c r="G478" s="71"/>
      <c r="H478" s="71"/>
      <c r="I478" s="71">
        <v>1.4202999999999999</v>
      </c>
      <c r="J478" s="71"/>
      <c r="K478" s="71"/>
      <c r="L478" s="71">
        <v>0.22320000000000001</v>
      </c>
      <c r="M478" s="71"/>
      <c r="N478" s="71">
        <v>0</v>
      </c>
      <c r="O478" s="71">
        <v>0</v>
      </c>
      <c r="P478" s="71"/>
      <c r="Q478" s="71"/>
      <c r="R478" s="71"/>
      <c r="S478" s="71"/>
      <c r="T478" s="71"/>
    </row>
    <row r="479" spans="1:20" x14ac:dyDescent="0.25">
      <c r="A479" s="71" t="s">
        <v>425</v>
      </c>
      <c r="B479" s="71"/>
      <c r="C479" s="71">
        <v>10.1082</v>
      </c>
      <c r="D479" s="71">
        <v>10.1082</v>
      </c>
      <c r="E479" s="71"/>
      <c r="F479" s="71">
        <v>1.6911</v>
      </c>
      <c r="G479" s="71"/>
      <c r="H479" s="71"/>
      <c r="I479" s="71">
        <v>1.3444</v>
      </c>
      <c r="J479" s="71"/>
      <c r="K479" s="71"/>
      <c r="L479" s="71">
        <v>0.21129999999999999</v>
      </c>
      <c r="M479" s="71"/>
      <c r="N479" s="71">
        <v>0</v>
      </c>
      <c r="O479" s="71">
        <v>0</v>
      </c>
      <c r="P479" s="71"/>
      <c r="Q479" s="71"/>
      <c r="R479" s="71"/>
      <c r="S479" s="71"/>
      <c r="T479" s="71"/>
    </row>
    <row r="480" spans="1:20" x14ac:dyDescent="0.25">
      <c r="A480" s="71" t="s">
        <v>426</v>
      </c>
      <c r="B480" s="71"/>
      <c r="C480" s="71">
        <v>40.553899999999999</v>
      </c>
      <c r="D480" s="71">
        <v>40.553899999999999</v>
      </c>
      <c r="E480" s="71"/>
      <c r="F480" s="71">
        <v>6.7847</v>
      </c>
      <c r="G480" s="71"/>
      <c r="H480" s="71"/>
      <c r="I480" s="71">
        <v>5.3936999999999999</v>
      </c>
      <c r="J480" s="71"/>
      <c r="K480" s="71"/>
      <c r="L480" s="71">
        <v>0.84760000000000002</v>
      </c>
      <c r="M480" s="71"/>
      <c r="N480" s="71">
        <v>0</v>
      </c>
      <c r="O480" s="71">
        <v>0</v>
      </c>
      <c r="P480" s="71"/>
      <c r="Q480" s="71"/>
      <c r="R480" s="71"/>
      <c r="S480" s="71"/>
      <c r="T480" s="71"/>
    </row>
    <row r="481" spans="1:20" x14ac:dyDescent="0.25">
      <c r="A481" s="71" t="s">
        <v>427</v>
      </c>
      <c r="B481" s="71"/>
      <c r="C481" s="71">
        <v>13.1875</v>
      </c>
      <c r="D481" s="71">
        <v>13.1875</v>
      </c>
      <c r="E481" s="71">
        <v>0</v>
      </c>
      <c r="F481" s="71">
        <v>2.2063000000000001</v>
      </c>
      <c r="G481" s="71"/>
      <c r="H481" s="71"/>
      <c r="I481" s="71">
        <v>1.7539</v>
      </c>
      <c r="J481" s="71"/>
      <c r="K481" s="71"/>
      <c r="L481" s="71">
        <v>0.27560000000000001</v>
      </c>
      <c r="M481" s="71"/>
      <c r="N481" s="71">
        <v>0</v>
      </c>
      <c r="O481" s="71">
        <v>0</v>
      </c>
      <c r="P481" s="71"/>
      <c r="Q481" s="71"/>
      <c r="R481" s="71"/>
      <c r="S481" s="71"/>
      <c r="T481" s="71"/>
    </row>
    <row r="482" spans="1:20" x14ac:dyDescent="0.25">
      <c r="A482" s="71" t="s">
        <v>428</v>
      </c>
      <c r="B482" s="71"/>
      <c r="C482" s="71">
        <v>20.838000000000001</v>
      </c>
      <c r="D482" s="71">
        <v>20.838000000000001</v>
      </c>
      <c r="E482" s="71"/>
      <c r="F482" s="71">
        <v>3.4862000000000002</v>
      </c>
      <c r="G482" s="71"/>
      <c r="H482" s="71"/>
      <c r="I482" s="71">
        <v>2.7715000000000001</v>
      </c>
      <c r="J482" s="71"/>
      <c r="K482" s="71"/>
      <c r="L482" s="71">
        <v>0.4355</v>
      </c>
      <c r="M482" s="71"/>
      <c r="N482" s="71">
        <v>0</v>
      </c>
      <c r="O482" s="71">
        <v>0</v>
      </c>
      <c r="P482" s="71"/>
      <c r="Q482" s="71"/>
      <c r="R482" s="71"/>
      <c r="S482" s="71"/>
      <c r="T482" s="71"/>
    </row>
    <row r="483" spans="1:20" x14ac:dyDescent="0.25">
      <c r="A483" s="71" t="s">
        <v>429</v>
      </c>
      <c r="B483" s="71"/>
      <c r="C483" s="71"/>
      <c r="D483" s="71">
        <v>0</v>
      </c>
      <c r="E483" s="71">
        <v>0</v>
      </c>
      <c r="F483" s="71"/>
      <c r="G483" s="71"/>
      <c r="H483" s="71"/>
      <c r="I483" s="71">
        <v>0</v>
      </c>
      <c r="J483" s="71"/>
      <c r="K483" s="71"/>
      <c r="L483" s="71">
        <v>0</v>
      </c>
      <c r="M483" s="71"/>
      <c r="N483" s="71">
        <v>0</v>
      </c>
      <c r="O483" s="71">
        <v>0</v>
      </c>
      <c r="P483" s="71"/>
      <c r="Q483" s="71"/>
      <c r="R483" s="71"/>
      <c r="S483" s="71"/>
      <c r="T483" s="71"/>
    </row>
    <row r="484" spans="1:20" x14ac:dyDescent="0.25">
      <c r="A484" s="71" t="s">
        <v>430</v>
      </c>
      <c r="B484" s="71"/>
      <c r="C484" s="71"/>
      <c r="D484" s="71">
        <v>0</v>
      </c>
      <c r="E484" s="71">
        <v>0</v>
      </c>
      <c r="F484" s="71"/>
      <c r="G484" s="71"/>
      <c r="H484" s="71"/>
      <c r="I484" s="71">
        <v>0</v>
      </c>
      <c r="J484" s="71"/>
      <c r="K484" s="71"/>
      <c r="L484" s="71">
        <v>0</v>
      </c>
      <c r="M484" s="71"/>
      <c r="N484" s="71">
        <v>0</v>
      </c>
      <c r="O484" s="71">
        <v>0</v>
      </c>
      <c r="P484" s="71"/>
      <c r="Q484" s="71"/>
      <c r="R484" s="71"/>
      <c r="S484" s="71"/>
      <c r="T484" s="71"/>
    </row>
    <row r="485" spans="1:20" x14ac:dyDescent="0.25">
      <c r="A485" s="71" t="s">
        <v>561</v>
      </c>
      <c r="B485" s="73"/>
      <c r="C485" s="71"/>
      <c r="D485" s="73"/>
      <c r="E485" s="73"/>
      <c r="F485" s="71"/>
      <c r="G485" s="71"/>
      <c r="H485" s="71"/>
      <c r="I485" s="71">
        <v>0</v>
      </c>
      <c r="J485" s="71"/>
      <c r="K485" s="71"/>
      <c r="L485" s="71">
        <v>0</v>
      </c>
      <c r="M485" s="71"/>
      <c r="N485" s="71">
        <v>0</v>
      </c>
      <c r="O485" s="71">
        <v>0</v>
      </c>
      <c r="P485" s="73"/>
      <c r="Q485" s="71"/>
      <c r="R485" s="71"/>
      <c r="S485" s="71"/>
      <c r="T485" s="71"/>
    </row>
    <row r="486" spans="1:20" x14ac:dyDescent="0.25">
      <c r="A486" s="71" t="s">
        <v>431</v>
      </c>
      <c r="B486" s="71"/>
      <c r="C486" s="71">
        <v>11.681100000000001</v>
      </c>
      <c r="D486" s="71">
        <v>11.681100000000001</v>
      </c>
      <c r="E486" s="71"/>
      <c r="F486" s="71">
        <v>1.9541999999999999</v>
      </c>
      <c r="G486" s="71"/>
      <c r="H486" s="71"/>
      <c r="I486" s="71">
        <v>1.5536000000000001</v>
      </c>
      <c r="J486" s="71"/>
      <c r="K486" s="71"/>
      <c r="L486" s="71">
        <v>0.24410000000000001</v>
      </c>
      <c r="M486" s="71"/>
      <c r="N486" s="71">
        <v>0</v>
      </c>
      <c r="O486" s="71">
        <v>0</v>
      </c>
      <c r="P486" s="71"/>
      <c r="Q486" s="71"/>
      <c r="R486" s="71"/>
      <c r="S486" s="71"/>
      <c r="T486" s="71"/>
    </row>
    <row r="487" spans="1:20" x14ac:dyDescent="0.25">
      <c r="A487" s="71" t="s">
        <v>432</v>
      </c>
      <c r="B487" s="71"/>
      <c r="C487" s="71">
        <v>30.429600000000001</v>
      </c>
      <c r="D487" s="71">
        <v>30.429600000000001</v>
      </c>
      <c r="E487" s="71"/>
      <c r="F487" s="71">
        <v>5.0909000000000004</v>
      </c>
      <c r="G487" s="71"/>
      <c r="H487" s="71"/>
      <c r="I487" s="71">
        <v>4.0471000000000004</v>
      </c>
      <c r="J487" s="71"/>
      <c r="K487" s="71"/>
      <c r="L487" s="71">
        <v>0.63600000000000001</v>
      </c>
      <c r="M487" s="71"/>
      <c r="N487" s="71">
        <v>0</v>
      </c>
      <c r="O487" s="71">
        <v>0</v>
      </c>
      <c r="P487" s="71"/>
      <c r="Q487" s="71"/>
      <c r="R487" s="71"/>
      <c r="S487" s="71"/>
      <c r="T487" s="71"/>
    </row>
    <row r="488" spans="1:20" x14ac:dyDescent="0.25">
      <c r="A488" s="71" t="s">
        <v>433</v>
      </c>
      <c r="B488" s="71"/>
      <c r="C488" s="71"/>
      <c r="D488" s="71">
        <v>0</v>
      </c>
      <c r="E488" s="71">
        <v>0</v>
      </c>
      <c r="F488" s="71"/>
      <c r="G488" s="71"/>
      <c r="H488" s="71"/>
      <c r="I488" s="71">
        <v>0</v>
      </c>
      <c r="J488" s="71"/>
      <c r="K488" s="71"/>
      <c r="L488" s="71">
        <v>0</v>
      </c>
      <c r="M488" s="71"/>
      <c r="N488" s="71">
        <v>0</v>
      </c>
      <c r="O488" s="71">
        <v>0</v>
      </c>
      <c r="P488" s="71"/>
      <c r="Q488" s="71"/>
      <c r="R488" s="71"/>
      <c r="S488" s="71"/>
      <c r="T488" s="71"/>
    </row>
    <row r="489" spans="1:20" x14ac:dyDescent="0.25">
      <c r="A489" s="71" t="s">
        <v>434</v>
      </c>
      <c r="B489" s="71"/>
      <c r="C489" s="71"/>
      <c r="D489" s="71">
        <v>0</v>
      </c>
      <c r="E489" s="71"/>
      <c r="F489" s="71"/>
      <c r="G489" s="71"/>
      <c r="H489" s="71"/>
      <c r="I489" s="71">
        <v>0</v>
      </c>
      <c r="J489" s="71"/>
      <c r="K489" s="71"/>
      <c r="L489" s="71">
        <v>0</v>
      </c>
      <c r="M489" s="71"/>
      <c r="N489" s="71">
        <v>0</v>
      </c>
      <c r="O489" s="71">
        <v>0</v>
      </c>
      <c r="P489" s="71"/>
      <c r="Q489" s="71"/>
      <c r="R489" s="71"/>
      <c r="S489" s="71"/>
      <c r="T489" s="71"/>
    </row>
    <row r="490" spans="1:20" x14ac:dyDescent="0.25">
      <c r="A490" s="71" t="s">
        <v>435</v>
      </c>
      <c r="B490" s="71"/>
      <c r="C490" s="71">
        <v>2.5503999999999998</v>
      </c>
      <c r="D490" s="71">
        <v>2.5503999999999998</v>
      </c>
      <c r="E490" s="71"/>
      <c r="F490" s="71">
        <v>0.42670000000000002</v>
      </c>
      <c r="G490" s="71"/>
      <c r="H490" s="71"/>
      <c r="I490" s="71">
        <v>0.3392</v>
      </c>
      <c r="J490" s="71"/>
      <c r="K490" s="71"/>
      <c r="L490" s="71">
        <v>5.33E-2</v>
      </c>
      <c r="M490" s="71"/>
      <c r="N490" s="71">
        <v>0</v>
      </c>
      <c r="O490" s="71">
        <v>0</v>
      </c>
      <c r="P490" s="71"/>
      <c r="Q490" s="71"/>
      <c r="R490" s="71"/>
      <c r="S490" s="71"/>
      <c r="T490" s="71"/>
    </row>
    <row r="491" spans="1:20" x14ac:dyDescent="0.25">
      <c r="A491" s="71" t="s">
        <v>436</v>
      </c>
      <c r="B491" s="71"/>
      <c r="C491" s="71"/>
      <c r="D491" s="71">
        <v>0</v>
      </c>
      <c r="E491" s="71"/>
      <c r="F491" s="71"/>
      <c r="G491" s="71"/>
      <c r="H491" s="71"/>
      <c r="I491" s="71">
        <v>0</v>
      </c>
      <c r="J491" s="71"/>
      <c r="K491" s="71"/>
      <c r="L491" s="71">
        <v>0</v>
      </c>
      <c r="M491" s="71"/>
      <c r="N491" s="71">
        <v>0</v>
      </c>
      <c r="O491" s="71">
        <v>0</v>
      </c>
      <c r="P491" s="71"/>
      <c r="Q491" s="71"/>
      <c r="R491" s="71"/>
      <c r="S491" s="71"/>
      <c r="T491" s="71"/>
    </row>
    <row r="492" spans="1:20" x14ac:dyDescent="0.25">
      <c r="A492" s="71" t="s">
        <v>437</v>
      </c>
      <c r="B492" s="71"/>
      <c r="C492" s="71"/>
      <c r="D492" s="71">
        <v>0</v>
      </c>
      <c r="E492" s="71"/>
      <c r="F492" s="71"/>
      <c r="G492" s="71"/>
      <c r="H492" s="71"/>
      <c r="I492" s="71">
        <v>0</v>
      </c>
      <c r="J492" s="71"/>
      <c r="K492" s="71"/>
      <c r="L492" s="71">
        <v>0</v>
      </c>
      <c r="M492" s="71"/>
      <c r="N492" s="71">
        <v>0</v>
      </c>
      <c r="O492" s="71">
        <v>0</v>
      </c>
      <c r="P492" s="71"/>
      <c r="Q492" s="71"/>
      <c r="R492" s="71"/>
      <c r="S492" s="71"/>
      <c r="T492" s="71"/>
    </row>
    <row r="493" spans="1:20" x14ac:dyDescent="0.25">
      <c r="A493" s="71" t="s">
        <v>438</v>
      </c>
      <c r="B493" s="71"/>
      <c r="C493" s="71">
        <v>9.9290000000000003</v>
      </c>
      <c r="D493" s="71">
        <v>9.9290000000000003</v>
      </c>
      <c r="E493" s="71"/>
      <c r="F493" s="71">
        <v>1.6611</v>
      </c>
      <c r="G493" s="71"/>
      <c r="H493" s="71"/>
      <c r="I493" s="71">
        <v>1.3206</v>
      </c>
      <c r="J493" s="71"/>
      <c r="K493" s="71"/>
      <c r="L493" s="71">
        <v>0.20749999999999999</v>
      </c>
      <c r="M493" s="71"/>
      <c r="N493" s="71">
        <v>0</v>
      </c>
      <c r="O493" s="71">
        <v>0</v>
      </c>
      <c r="P493" s="71"/>
      <c r="Q493" s="71"/>
      <c r="R493" s="71"/>
      <c r="S493" s="71"/>
      <c r="T493" s="71"/>
    </row>
    <row r="494" spans="1:20" x14ac:dyDescent="0.25">
      <c r="A494" s="71" t="s">
        <v>439</v>
      </c>
      <c r="B494" s="71"/>
      <c r="C494" s="71">
        <v>45.840899999999998</v>
      </c>
      <c r="D494" s="71">
        <v>45.840899999999998</v>
      </c>
      <c r="E494" s="71"/>
      <c r="F494" s="71">
        <v>7.6692</v>
      </c>
      <c r="G494" s="71"/>
      <c r="H494" s="71"/>
      <c r="I494" s="71">
        <v>6.0968</v>
      </c>
      <c r="J494" s="71"/>
      <c r="K494" s="71"/>
      <c r="L494" s="71">
        <v>0.95809999999999995</v>
      </c>
      <c r="M494" s="71"/>
      <c r="N494" s="71">
        <v>0</v>
      </c>
      <c r="O494" s="71">
        <v>0</v>
      </c>
      <c r="P494" s="71"/>
      <c r="Q494" s="71"/>
      <c r="R494" s="71"/>
      <c r="S494" s="71"/>
      <c r="T494" s="71"/>
    </row>
    <row r="495" spans="1:20" x14ac:dyDescent="0.25">
      <c r="A495" s="71" t="s">
        <v>440</v>
      </c>
      <c r="B495" s="71"/>
      <c r="C495" s="71">
        <v>14.924200000000001</v>
      </c>
      <c r="D495" s="71">
        <v>14.924200000000001</v>
      </c>
      <c r="E495" s="71"/>
      <c r="F495" s="71">
        <v>2.4967999999999999</v>
      </c>
      <c r="G495" s="71"/>
      <c r="H495" s="71"/>
      <c r="I495" s="71">
        <v>1.9849000000000001</v>
      </c>
      <c r="J495" s="71"/>
      <c r="K495" s="71"/>
      <c r="L495" s="71">
        <v>0.31190000000000001</v>
      </c>
      <c r="M495" s="71"/>
      <c r="N495" s="71">
        <v>0</v>
      </c>
      <c r="O495" s="71">
        <v>0</v>
      </c>
      <c r="P495" s="71"/>
      <c r="Q495" s="71"/>
      <c r="R495" s="71"/>
      <c r="S495" s="71"/>
      <c r="T495" s="71"/>
    </row>
    <row r="496" spans="1:20" x14ac:dyDescent="0.25">
      <c r="A496" s="71" t="s">
        <v>441</v>
      </c>
      <c r="B496" s="71"/>
      <c r="C496" s="71">
        <v>58.99</v>
      </c>
      <c r="D496" s="71">
        <v>58.99</v>
      </c>
      <c r="E496" s="71"/>
      <c r="F496" s="71">
        <v>9.8689999999999998</v>
      </c>
      <c r="G496" s="71"/>
      <c r="H496" s="71"/>
      <c r="I496" s="71">
        <v>7.8456999999999999</v>
      </c>
      <c r="J496" s="71"/>
      <c r="K496" s="71"/>
      <c r="L496" s="71">
        <v>1.2329000000000001</v>
      </c>
      <c r="M496" s="71"/>
      <c r="N496" s="71">
        <v>0</v>
      </c>
      <c r="O496" s="71">
        <v>0</v>
      </c>
      <c r="P496" s="71"/>
      <c r="Q496" s="71"/>
      <c r="R496" s="71"/>
      <c r="S496" s="71"/>
      <c r="T496" s="71"/>
    </row>
    <row r="497" spans="1:20" x14ac:dyDescent="0.25">
      <c r="A497" s="71" t="s">
        <v>442</v>
      </c>
      <c r="B497" s="73"/>
      <c r="C497" s="71">
        <v>16.210100000000001</v>
      </c>
      <c r="D497" s="73">
        <v>16.210100000000001</v>
      </c>
      <c r="E497" s="71"/>
      <c r="F497" s="71">
        <v>2.7119</v>
      </c>
      <c r="G497" s="71"/>
      <c r="H497" s="71"/>
      <c r="I497" s="71">
        <v>2.1558999999999999</v>
      </c>
      <c r="J497" s="71"/>
      <c r="K497" s="71"/>
      <c r="L497" s="71">
        <v>0.33879999999999999</v>
      </c>
      <c r="M497" s="71"/>
      <c r="N497" s="71">
        <v>0</v>
      </c>
      <c r="O497" s="71">
        <v>0</v>
      </c>
      <c r="P497" s="73"/>
      <c r="Q497" s="71"/>
      <c r="R497" s="71"/>
      <c r="S497" s="71"/>
      <c r="T497" s="71"/>
    </row>
    <row r="498" spans="1:20" x14ac:dyDescent="0.25">
      <c r="A498" s="71" t="s">
        <v>443</v>
      </c>
      <c r="B498" s="71"/>
      <c r="C498" s="71">
        <v>6.5568</v>
      </c>
      <c r="D498" s="71">
        <v>6.5568</v>
      </c>
      <c r="E498" s="71"/>
      <c r="F498" s="71">
        <v>1.097</v>
      </c>
      <c r="G498" s="71"/>
      <c r="H498" s="71"/>
      <c r="I498" s="71">
        <v>0.87209999999999999</v>
      </c>
      <c r="J498" s="71"/>
      <c r="K498" s="71"/>
      <c r="L498" s="71">
        <v>0.13700000000000001</v>
      </c>
      <c r="M498" s="71"/>
      <c r="N498" s="71">
        <v>0</v>
      </c>
      <c r="O498" s="71">
        <v>0</v>
      </c>
      <c r="P498" s="71"/>
      <c r="Q498" s="71"/>
      <c r="R498" s="71"/>
      <c r="S498" s="71"/>
      <c r="T498" s="71"/>
    </row>
    <row r="499" spans="1:20" x14ac:dyDescent="0.25">
      <c r="A499" s="71" t="s">
        <v>444</v>
      </c>
      <c r="B499" s="71"/>
      <c r="C499" s="71">
        <v>18.360600000000002</v>
      </c>
      <c r="D499" s="71">
        <v>18.360600000000002</v>
      </c>
      <c r="E499" s="71">
        <v>0</v>
      </c>
      <c r="F499" s="71">
        <v>3.0716999999999999</v>
      </c>
      <c r="G499" s="71"/>
      <c r="H499" s="71"/>
      <c r="I499" s="71">
        <v>2.4420000000000002</v>
      </c>
      <c r="J499" s="71"/>
      <c r="K499" s="71"/>
      <c r="L499" s="71">
        <v>0.38369999999999999</v>
      </c>
      <c r="M499" s="71"/>
      <c r="N499" s="71">
        <v>0</v>
      </c>
      <c r="O499" s="71">
        <v>0</v>
      </c>
      <c r="P499" s="71"/>
      <c r="Q499" s="71"/>
      <c r="R499" s="71"/>
      <c r="S499" s="71"/>
      <c r="T499" s="71"/>
    </row>
    <row r="500" spans="1:20" x14ac:dyDescent="0.25">
      <c r="A500" s="71" t="s">
        <v>445</v>
      </c>
      <c r="B500" s="71"/>
      <c r="C500" s="71">
        <v>24.264199999999999</v>
      </c>
      <c r="D500" s="71">
        <v>24.264199999999999</v>
      </c>
      <c r="E500" s="71"/>
      <c r="F500" s="71">
        <v>4.0594000000000001</v>
      </c>
      <c r="G500" s="71"/>
      <c r="H500" s="71"/>
      <c r="I500" s="71">
        <v>3.2271000000000001</v>
      </c>
      <c r="J500" s="71"/>
      <c r="K500" s="71"/>
      <c r="L500" s="71">
        <v>0.5071</v>
      </c>
      <c r="M500" s="71"/>
      <c r="N500" s="71">
        <v>0</v>
      </c>
      <c r="O500" s="71">
        <v>0</v>
      </c>
      <c r="P500" s="71"/>
      <c r="Q500" s="71"/>
      <c r="R500" s="71"/>
      <c r="S500" s="71"/>
      <c r="T500" s="71"/>
    </row>
    <row r="501" spans="1:20" x14ac:dyDescent="0.25">
      <c r="A501" s="71" t="s">
        <v>446</v>
      </c>
      <c r="B501" s="71"/>
      <c r="C501" s="71">
        <v>59.616900000000001</v>
      </c>
      <c r="D501" s="71">
        <v>59.616900000000001</v>
      </c>
      <c r="E501" s="71"/>
      <c r="F501" s="71">
        <v>9.9739000000000004</v>
      </c>
      <c r="G501" s="71"/>
      <c r="H501" s="71"/>
      <c r="I501" s="71">
        <v>7.9290000000000003</v>
      </c>
      <c r="J501" s="71"/>
      <c r="K501" s="71"/>
      <c r="L501" s="71">
        <v>1.246</v>
      </c>
      <c r="M501" s="71"/>
      <c r="N501" s="71">
        <v>0</v>
      </c>
      <c r="O501" s="71">
        <v>0</v>
      </c>
      <c r="P501" s="71"/>
      <c r="Q501" s="71"/>
      <c r="R501" s="71"/>
      <c r="S501" s="71"/>
      <c r="T501" s="71"/>
    </row>
    <row r="502" spans="1:20" x14ac:dyDescent="0.25">
      <c r="A502" s="71" t="s">
        <v>447</v>
      </c>
      <c r="B502" s="73"/>
      <c r="C502" s="71">
        <v>24.785599999999999</v>
      </c>
      <c r="D502" s="73">
        <v>24.785599999999999</v>
      </c>
      <c r="E502" s="71"/>
      <c r="F502" s="71">
        <v>4.1466000000000003</v>
      </c>
      <c r="G502" s="71"/>
      <c r="H502" s="71"/>
      <c r="I502" s="71">
        <v>3.2965</v>
      </c>
      <c r="J502" s="71"/>
      <c r="K502" s="71"/>
      <c r="L502" s="71">
        <v>0.51800000000000002</v>
      </c>
      <c r="M502" s="71"/>
      <c r="N502" s="71">
        <v>0</v>
      </c>
      <c r="O502" s="71">
        <v>0</v>
      </c>
      <c r="P502" s="73"/>
      <c r="Q502" s="71"/>
      <c r="R502" s="71"/>
      <c r="S502" s="71"/>
      <c r="T502" s="71"/>
    </row>
    <row r="503" spans="1:20" x14ac:dyDescent="0.25">
      <c r="A503" s="71" t="s">
        <v>448</v>
      </c>
      <c r="B503" s="71"/>
      <c r="C503" s="71"/>
      <c r="D503" s="71">
        <v>0</v>
      </c>
      <c r="E503" s="71"/>
      <c r="F503" s="71"/>
      <c r="G503" s="71"/>
      <c r="H503" s="71"/>
      <c r="I503" s="71">
        <v>0</v>
      </c>
      <c r="J503" s="71"/>
      <c r="K503" s="71"/>
      <c r="L503" s="71">
        <v>0</v>
      </c>
      <c r="M503" s="71"/>
      <c r="N503" s="71">
        <v>0</v>
      </c>
      <c r="O503" s="71">
        <v>0</v>
      </c>
      <c r="P503" s="71"/>
      <c r="Q503" s="71"/>
      <c r="R503" s="71"/>
      <c r="S503" s="71"/>
      <c r="T503" s="71"/>
    </row>
    <row r="504" spans="1:20" x14ac:dyDescent="0.25">
      <c r="A504" s="71" t="s">
        <v>449</v>
      </c>
      <c r="B504" s="71"/>
      <c r="C504" s="71">
        <v>34.089399999999998</v>
      </c>
      <c r="D504" s="71">
        <v>34.089399999999998</v>
      </c>
      <c r="E504" s="71">
        <v>0</v>
      </c>
      <c r="F504" s="71">
        <v>5.7031999999999998</v>
      </c>
      <c r="G504" s="71"/>
      <c r="H504" s="71"/>
      <c r="I504" s="71">
        <v>4.5339</v>
      </c>
      <c r="J504" s="71"/>
      <c r="K504" s="71"/>
      <c r="L504" s="71">
        <v>0.71250000000000002</v>
      </c>
      <c r="M504" s="71"/>
      <c r="N504" s="71">
        <v>0</v>
      </c>
      <c r="O504" s="71">
        <v>0</v>
      </c>
      <c r="P504" s="71"/>
      <c r="Q504" s="71"/>
      <c r="R504" s="71"/>
      <c r="S504" s="71"/>
      <c r="T504" s="71"/>
    </row>
    <row r="505" spans="1:20" x14ac:dyDescent="0.25">
      <c r="A505" s="71" t="s">
        <v>450</v>
      </c>
      <c r="B505" s="71"/>
      <c r="C505" s="71"/>
      <c r="D505" s="71">
        <v>0</v>
      </c>
      <c r="E505" s="71"/>
      <c r="F505" s="71"/>
      <c r="G505" s="71"/>
      <c r="H505" s="71"/>
      <c r="I505" s="71">
        <v>0</v>
      </c>
      <c r="J505" s="71"/>
      <c r="K505" s="71"/>
      <c r="L505" s="71">
        <v>0</v>
      </c>
      <c r="M505" s="71"/>
      <c r="N505" s="71">
        <v>0</v>
      </c>
      <c r="O505" s="71">
        <v>0</v>
      </c>
      <c r="P505" s="71"/>
      <c r="Q505" s="71"/>
      <c r="R505" s="71"/>
      <c r="S505" s="71"/>
      <c r="T505" s="71"/>
    </row>
    <row r="506" spans="1:20" x14ac:dyDescent="0.25">
      <c r="A506" s="71" t="s">
        <v>451</v>
      </c>
      <c r="B506" s="71"/>
      <c r="C506" s="71">
        <v>1.4511000000000001</v>
      </c>
      <c r="D506" s="71">
        <v>1.4511000000000001</v>
      </c>
      <c r="E506" s="71"/>
      <c r="F506" s="71">
        <v>0.24279999999999999</v>
      </c>
      <c r="G506" s="71"/>
      <c r="H506" s="71"/>
      <c r="I506" s="71">
        <v>0.193</v>
      </c>
      <c r="J506" s="71"/>
      <c r="K506" s="71"/>
      <c r="L506" s="71">
        <v>3.0300000000000001E-2</v>
      </c>
      <c r="M506" s="71"/>
      <c r="N506" s="71">
        <v>0</v>
      </c>
      <c r="O506" s="71">
        <v>0</v>
      </c>
      <c r="P506" s="71"/>
      <c r="Q506" s="71"/>
      <c r="R506" s="71"/>
      <c r="S506" s="71"/>
      <c r="T506" s="71"/>
    </row>
    <row r="507" spans="1:20" x14ac:dyDescent="0.25">
      <c r="A507" s="71" t="s">
        <v>562</v>
      </c>
      <c r="B507" s="71"/>
      <c r="C507" s="71">
        <v>4.0999999999999996</v>
      </c>
      <c r="D507" s="71"/>
      <c r="E507" s="71"/>
      <c r="F507" s="71">
        <v>0.68589999999999995</v>
      </c>
      <c r="G507" s="71"/>
      <c r="H507" s="71"/>
      <c r="I507" s="71">
        <v>0</v>
      </c>
      <c r="J507" s="71"/>
      <c r="K507" s="71"/>
      <c r="L507" s="71">
        <v>0</v>
      </c>
      <c r="M507" s="71"/>
      <c r="N507" s="71">
        <v>0</v>
      </c>
      <c r="O507" s="71">
        <v>0</v>
      </c>
      <c r="P507" s="71"/>
      <c r="Q507" s="71"/>
      <c r="R507" s="71"/>
      <c r="S507" s="71"/>
      <c r="T507" s="71"/>
    </row>
    <row r="508" spans="1:20" x14ac:dyDescent="0.25">
      <c r="A508" s="71" t="s">
        <v>452</v>
      </c>
      <c r="B508" s="71"/>
      <c r="C508" s="71">
        <v>43.328400000000002</v>
      </c>
      <c r="D508" s="71">
        <v>43.328400000000002</v>
      </c>
      <c r="E508" s="71"/>
      <c r="F508" s="71">
        <v>7.2488000000000001</v>
      </c>
      <c r="G508" s="71"/>
      <c r="H508" s="71"/>
      <c r="I508" s="71">
        <v>5.7626999999999997</v>
      </c>
      <c r="J508" s="71"/>
      <c r="K508" s="71"/>
      <c r="L508" s="71">
        <v>0.90559999999999996</v>
      </c>
      <c r="M508" s="71"/>
      <c r="N508" s="71">
        <v>0</v>
      </c>
      <c r="O508" s="71">
        <v>0</v>
      </c>
      <c r="P508" s="71"/>
      <c r="Q508" s="71"/>
      <c r="R508" s="71"/>
      <c r="S508" s="71"/>
      <c r="T508" s="71"/>
    </row>
    <row r="509" spans="1:20" x14ac:dyDescent="0.25">
      <c r="A509" s="71" t="s">
        <v>453</v>
      </c>
      <c r="B509" s="73"/>
      <c r="C509" s="71">
        <v>92.233599999999996</v>
      </c>
      <c r="D509" s="73">
        <v>92.233599999999996</v>
      </c>
      <c r="E509" s="71"/>
      <c r="F509" s="71">
        <v>15.4307</v>
      </c>
      <c r="G509" s="71"/>
      <c r="H509" s="71"/>
      <c r="I509" s="71">
        <v>12.267099999999999</v>
      </c>
      <c r="J509" s="71"/>
      <c r="K509" s="71"/>
      <c r="L509" s="71">
        <v>1.9277</v>
      </c>
      <c r="M509" s="71"/>
      <c r="N509" s="71">
        <v>0</v>
      </c>
      <c r="O509" s="71">
        <v>0</v>
      </c>
      <c r="P509" s="73"/>
      <c r="Q509" s="71"/>
      <c r="R509" s="71"/>
      <c r="S509" s="71"/>
      <c r="T509" s="71"/>
    </row>
    <row r="510" spans="1:20" x14ac:dyDescent="0.25">
      <c r="A510" s="71" t="s">
        <v>454</v>
      </c>
      <c r="B510" s="73"/>
      <c r="C510" s="71">
        <v>55.719799999999999</v>
      </c>
      <c r="D510" s="73">
        <v>55.719799999999999</v>
      </c>
      <c r="E510" s="73"/>
      <c r="F510" s="71">
        <v>9.3218999999999994</v>
      </c>
      <c r="G510" s="71"/>
      <c r="H510" s="71"/>
      <c r="I510" s="71">
        <v>7.4107000000000003</v>
      </c>
      <c r="J510" s="71"/>
      <c r="K510" s="71"/>
      <c r="L510" s="71">
        <v>1.1645000000000001</v>
      </c>
      <c r="M510" s="71"/>
      <c r="N510" s="71">
        <v>0</v>
      </c>
      <c r="O510" s="71">
        <v>0</v>
      </c>
      <c r="P510" s="73"/>
      <c r="Q510" s="71"/>
      <c r="R510" s="71"/>
      <c r="S510" s="71"/>
      <c r="T510" s="71"/>
    </row>
    <row r="511" spans="1:20" x14ac:dyDescent="0.25">
      <c r="A511" s="71" t="s">
        <v>563</v>
      </c>
      <c r="B511" s="73"/>
      <c r="C511" s="71">
        <v>9.7820999999999998</v>
      </c>
      <c r="D511" s="73"/>
      <c r="E511" s="71"/>
      <c r="F511" s="71">
        <v>1.6365000000000001</v>
      </c>
      <c r="G511" s="71"/>
      <c r="H511" s="71"/>
      <c r="I511" s="71">
        <v>0</v>
      </c>
      <c r="J511" s="71"/>
      <c r="K511" s="71"/>
      <c r="L511" s="71">
        <v>0</v>
      </c>
      <c r="M511" s="71"/>
      <c r="N511" s="71">
        <v>0</v>
      </c>
      <c r="O511" s="71">
        <v>0</v>
      </c>
      <c r="P511" s="73"/>
      <c r="Q511" s="71"/>
      <c r="R511" s="71"/>
      <c r="S511" s="71"/>
      <c r="T511" s="71"/>
    </row>
    <row r="512" spans="1:20" x14ac:dyDescent="0.25">
      <c r="A512" s="71" t="s">
        <v>564</v>
      </c>
      <c r="B512" s="71"/>
      <c r="C512" s="71">
        <v>4.3906000000000001</v>
      </c>
      <c r="D512" s="71"/>
      <c r="E512" s="71"/>
      <c r="F512" s="71">
        <v>0.73450000000000004</v>
      </c>
      <c r="G512" s="71"/>
      <c r="H512" s="71"/>
      <c r="I512" s="71">
        <v>0</v>
      </c>
      <c r="J512" s="71"/>
      <c r="K512" s="71"/>
      <c r="L512" s="71">
        <v>0</v>
      </c>
      <c r="M512" s="71"/>
      <c r="N512" s="71">
        <v>0</v>
      </c>
      <c r="O512" s="71">
        <v>0</v>
      </c>
      <c r="P512" s="71"/>
      <c r="Q512" s="71"/>
      <c r="R512" s="71"/>
      <c r="S512" s="71"/>
      <c r="T512" s="71"/>
    </row>
    <row r="513" spans="1:20" x14ac:dyDescent="0.25">
      <c r="A513" s="71" t="s">
        <v>565</v>
      </c>
      <c r="B513" s="71"/>
      <c r="C513" s="71">
        <v>2.2364999999999999</v>
      </c>
      <c r="D513" s="71"/>
      <c r="E513" s="71">
        <v>0</v>
      </c>
      <c r="F513" s="71">
        <v>0.37419999999999998</v>
      </c>
      <c r="G513" s="71"/>
      <c r="H513" s="71"/>
      <c r="I513" s="71">
        <v>0</v>
      </c>
      <c r="J513" s="71"/>
      <c r="K513" s="71"/>
      <c r="L513" s="71">
        <v>0</v>
      </c>
      <c r="M513" s="71"/>
      <c r="N513" s="71">
        <v>0</v>
      </c>
      <c r="O513" s="71">
        <v>0</v>
      </c>
      <c r="P513" s="71"/>
      <c r="Q513" s="71"/>
      <c r="R513" s="71"/>
      <c r="S513" s="71"/>
      <c r="T513" s="71"/>
    </row>
    <row r="514" spans="1:20" x14ac:dyDescent="0.25">
      <c r="A514" s="71" t="s">
        <v>455</v>
      </c>
      <c r="B514" s="71"/>
      <c r="C514" s="71">
        <v>38.061399999999999</v>
      </c>
      <c r="D514" s="71">
        <v>38.061399999999999</v>
      </c>
      <c r="E514" s="71">
        <v>0</v>
      </c>
      <c r="F514" s="71">
        <v>6.3677000000000001</v>
      </c>
      <c r="G514" s="71"/>
      <c r="H514" s="71"/>
      <c r="I514" s="71">
        <v>5.0621999999999998</v>
      </c>
      <c r="J514" s="71"/>
      <c r="K514" s="71"/>
      <c r="L514" s="71">
        <v>0.79549999999999998</v>
      </c>
      <c r="M514" s="71"/>
      <c r="N514" s="71">
        <v>0</v>
      </c>
      <c r="O514" s="71">
        <v>0</v>
      </c>
      <c r="P514" s="71"/>
      <c r="Q514" s="71"/>
      <c r="R514" s="71"/>
      <c r="S514" s="71"/>
      <c r="T514" s="71"/>
    </row>
    <row r="515" spans="1:20" x14ac:dyDescent="0.25">
      <c r="A515" s="71" t="s">
        <v>456</v>
      </c>
      <c r="B515" s="71"/>
      <c r="C515" s="71">
        <v>3.101</v>
      </c>
      <c r="D515" s="71">
        <v>3.101</v>
      </c>
      <c r="E515" s="71"/>
      <c r="F515" s="71">
        <v>0.51880000000000004</v>
      </c>
      <c r="G515" s="71"/>
      <c r="H515" s="71"/>
      <c r="I515" s="71">
        <v>0.41239999999999999</v>
      </c>
      <c r="J515" s="71"/>
      <c r="K515" s="71"/>
      <c r="L515" s="71">
        <v>6.4799999999999996E-2</v>
      </c>
      <c r="M515" s="71"/>
      <c r="N515" s="71">
        <v>0</v>
      </c>
      <c r="O515" s="71">
        <v>0</v>
      </c>
      <c r="P515" s="73"/>
      <c r="Q515" s="71"/>
      <c r="R515" s="71"/>
      <c r="S515" s="71"/>
      <c r="T515" s="71"/>
    </row>
    <row r="516" spans="1:20" x14ac:dyDescent="0.25">
      <c r="A516" s="71" t="s">
        <v>457</v>
      </c>
      <c r="B516" s="71"/>
      <c r="C516" s="71"/>
      <c r="D516" s="71">
        <v>0</v>
      </c>
      <c r="E516" s="71">
        <v>0</v>
      </c>
      <c r="F516" s="71"/>
      <c r="G516" s="71"/>
      <c r="H516" s="71"/>
      <c r="I516" s="71">
        <v>0</v>
      </c>
      <c r="J516" s="71"/>
      <c r="K516" s="71"/>
      <c r="L516" s="71">
        <v>0</v>
      </c>
      <c r="M516" s="71"/>
      <c r="N516" s="71">
        <v>0</v>
      </c>
      <c r="O516" s="71">
        <v>0</v>
      </c>
      <c r="P516" s="71"/>
      <c r="Q516" s="71"/>
      <c r="R516" s="71"/>
      <c r="S516" s="71"/>
      <c r="T516" s="71"/>
    </row>
    <row r="517" spans="1:20" x14ac:dyDescent="0.25">
      <c r="A517" s="71" t="s">
        <v>458</v>
      </c>
      <c r="B517" s="71"/>
      <c r="C517" s="71">
        <v>23.311199999999999</v>
      </c>
      <c r="D517" s="71">
        <v>23.311199999999999</v>
      </c>
      <c r="E517" s="71">
        <v>0</v>
      </c>
      <c r="F517" s="71">
        <v>3.9</v>
      </c>
      <c r="G517" s="71"/>
      <c r="H517" s="71"/>
      <c r="I517" s="71">
        <v>3.1004</v>
      </c>
      <c r="J517" s="71"/>
      <c r="K517" s="71"/>
      <c r="L517" s="71">
        <v>0.48720000000000002</v>
      </c>
      <c r="M517" s="71"/>
      <c r="N517" s="71">
        <v>0</v>
      </c>
      <c r="O517" s="71">
        <v>0</v>
      </c>
      <c r="P517" s="71"/>
      <c r="Q517" s="71"/>
      <c r="R517" s="71"/>
      <c r="S517" s="71"/>
      <c r="T517" s="71"/>
    </row>
    <row r="518" spans="1:20" x14ac:dyDescent="0.25">
      <c r="A518" s="71" t="s">
        <v>459</v>
      </c>
      <c r="B518" s="71"/>
      <c r="C518" s="71">
        <v>9.8818000000000001</v>
      </c>
      <c r="D518" s="71">
        <v>9.8818000000000001</v>
      </c>
      <c r="E518" s="71"/>
      <c r="F518" s="71">
        <v>1.6532</v>
      </c>
      <c r="G518" s="71"/>
      <c r="H518" s="71"/>
      <c r="I518" s="71">
        <v>1.3143</v>
      </c>
      <c r="J518" s="71"/>
      <c r="K518" s="71"/>
      <c r="L518" s="71">
        <v>0.20649999999999999</v>
      </c>
      <c r="M518" s="71"/>
      <c r="N518" s="71">
        <v>0</v>
      </c>
      <c r="O518" s="71">
        <v>0</v>
      </c>
      <c r="P518" s="71"/>
      <c r="Q518" s="71"/>
      <c r="R518" s="71"/>
      <c r="S518" s="71"/>
      <c r="T518" s="71"/>
    </row>
    <row r="519" spans="1:20" x14ac:dyDescent="0.25">
      <c r="A519" s="71" t="s">
        <v>566</v>
      </c>
      <c r="B519" s="71"/>
      <c r="C519" s="71">
        <v>3.6101000000000001</v>
      </c>
      <c r="D519" s="71"/>
      <c r="E519" s="71">
        <v>0</v>
      </c>
      <c r="F519" s="71">
        <v>0.60399999999999998</v>
      </c>
      <c r="G519" s="71"/>
      <c r="H519" s="71"/>
      <c r="I519" s="71">
        <v>0</v>
      </c>
      <c r="J519" s="71"/>
      <c r="K519" s="71"/>
      <c r="L519" s="71">
        <v>0</v>
      </c>
      <c r="M519" s="71"/>
      <c r="N519" s="71">
        <v>0</v>
      </c>
      <c r="O519" s="71">
        <v>0</v>
      </c>
      <c r="P519" s="71"/>
      <c r="Q519" s="71"/>
      <c r="R519" s="71"/>
      <c r="S519" s="71"/>
      <c r="T519" s="71"/>
    </row>
    <row r="520" spans="1:20" x14ac:dyDescent="0.25">
      <c r="A520" s="71" t="s">
        <v>460</v>
      </c>
      <c r="B520" s="71"/>
      <c r="C520" s="71">
        <v>53.151000000000003</v>
      </c>
      <c r="D520" s="71">
        <v>53.151000000000003</v>
      </c>
      <c r="E520" s="71"/>
      <c r="F520" s="71">
        <v>8.8922000000000008</v>
      </c>
      <c r="G520" s="71"/>
      <c r="H520" s="71"/>
      <c r="I520" s="71">
        <v>7.0690999999999997</v>
      </c>
      <c r="J520" s="71"/>
      <c r="K520" s="71"/>
      <c r="L520" s="71">
        <v>1.1109</v>
      </c>
      <c r="M520" s="71"/>
      <c r="N520" s="71">
        <v>0</v>
      </c>
      <c r="O520" s="71">
        <v>0</v>
      </c>
      <c r="P520" s="71"/>
      <c r="Q520" s="71"/>
      <c r="R520" s="71"/>
      <c r="S520" s="71"/>
      <c r="T520" s="71"/>
    </row>
    <row r="521" spans="1:20" x14ac:dyDescent="0.25">
      <c r="A521" s="71" t="s">
        <v>461</v>
      </c>
      <c r="B521" s="73"/>
      <c r="C521" s="71"/>
      <c r="D521" s="73">
        <v>0</v>
      </c>
      <c r="E521" s="73"/>
      <c r="F521" s="71"/>
      <c r="G521" s="71"/>
      <c r="H521" s="71"/>
      <c r="I521" s="71">
        <v>0</v>
      </c>
      <c r="J521" s="71"/>
      <c r="K521" s="71"/>
      <c r="L521" s="71">
        <v>0</v>
      </c>
      <c r="M521" s="71"/>
      <c r="N521" s="71">
        <v>0</v>
      </c>
      <c r="O521" s="71">
        <v>0</v>
      </c>
      <c r="P521" s="73"/>
      <c r="Q521" s="71"/>
      <c r="R521" s="71"/>
      <c r="S521" s="71"/>
      <c r="T521" s="71"/>
    </row>
    <row r="522" spans="1:20" x14ac:dyDescent="0.25">
      <c r="A522" s="71" t="s">
        <v>462</v>
      </c>
      <c r="B522" s="71"/>
      <c r="C522" s="71"/>
      <c r="D522" s="71">
        <v>0</v>
      </c>
      <c r="E522" s="71"/>
      <c r="F522" s="71"/>
      <c r="G522" s="71"/>
      <c r="H522" s="71"/>
      <c r="I522" s="71">
        <v>0</v>
      </c>
      <c r="J522" s="71"/>
      <c r="K522" s="71"/>
      <c r="L522" s="71">
        <v>0</v>
      </c>
      <c r="M522" s="71"/>
      <c r="N522" s="71">
        <v>0</v>
      </c>
      <c r="O522" s="71">
        <v>0</v>
      </c>
      <c r="P522" s="71"/>
      <c r="Q522" s="71"/>
      <c r="R522" s="71"/>
      <c r="S522" s="71"/>
      <c r="T522" s="71"/>
    </row>
    <row r="523" spans="1:20" x14ac:dyDescent="0.25">
      <c r="A523" s="71" t="s">
        <v>463</v>
      </c>
      <c r="B523" s="71"/>
      <c r="C523" s="71"/>
      <c r="D523" s="71">
        <v>0</v>
      </c>
      <c r="E523" s="71"/>
      <c r="F523" s="71"/>
      <c r="G523" s="71"/>
      <c r="H523" s="71"/>
      <c r="I523" s="71">
        <v>0</v>
      </c>
      <c r="J523" s="71"/>
      <c r="K523" s="71"/>
      <c r="L523" s="71">
        <v>0</v>
      </c>
      <c r="M523" s="71"/>
      <c r="N523" s="71">
        <v>0</v>
      </c>
      <c r="O523" s="71">
        <v>0</v>
      </c>
      <c r="P523" s="71"/>
      <c r="Q523" s="71"/>
      <c r="R523" s="71"/>
      <c r="S523" s="71"/>
      <c r="T523" s="71"/>
    </row>
    <row r="524" spans="1:20" x14ac:dyDescent="0.25">
      <c r="A524" s="71" t="s">
        <v>464</v>
      </c>
      <c r="B524" s="71"/>
      <c r="C524" s="71">
        <v>61.742100000000001</v>
      </c>
      <c r="D524" s="71">
        <v>61.742100000000001</v>
      </c>
      <c r="E524" s="71"/>
      <c r="F524" s="71">
        <v>10.329499999999999</v>
      </c>
      <c r="G524" s="71"/>
      <c r="H524" s="71"/>
      <c r="I524" s="71">
        <v>8.2117000000000004</v>
      </c>
      <c r="J524" s="71"/>
      <c r="K524" s="71"/>
      <c r="L524" s="71">
        <v>1.2904</v>
      </c>
      <c r="M524" s="71"/>
      <c r="N524" s="71">
        <v>0</v>
      </c>
      <c r="O524" s="71">
        <v>0</v>
      </c>
      <c r="P524" s="71"/>
      <c r="Q524" s="71"/>
      <c r="R524" s="71"/>
      <c r="S524" s="71"/>
      <c r="T524" s="71"/>
    </row>
    <row r="525" spans="1:20" x14ac:dyDescent="0.25">
      <c r="A525" s="71" t="s">
        <v>465</v>
      </c>
      <c r="B525" s="73"/>
      <c r="C525" s="71">
        <v>84.247200000000007</v>
      </c>
      <c r="D525" s="73">
        <v>84.247200000000007</v>
      </c>
      <c r="E525" s="71"/>
      <c r="F525" s="71">
        <v>14.0946</v>
      </c>
      <c r="G525" s="71"/>
      <c r="H525" s="71"/>
      <c r="I525" s="71">
        <v>11.2049</v>
      </c>
      <c r="J525" s="71"/>
      <c r="K525" s="71"/>
      <c r="L525" s="71">
        <v>1.7607999999999999</v>
      </c>
      <c r="M525" s="71"/>
      <c r="N525" s="71">
        <v>0</v>
      </c>
      <c r="O525" s="71">
        <v>0</v>
      </c>
      <c r="P525" s="73"/>
      <c r="Q525" s="71"/>
      <c r="R525" s="71"/>
      <c r="S525" s="71"/>
      <c r="T525" s="71"/>
    </row>
    <row r="526" spans="1:20" x14ac:dyDescent="0.25">
      <c r="A526" s="71" t="s">
        <v>466</v>
      </c>
      <c r="B526" s="73"/>
      <c r="C526" s="71">
        <v>30.196300000000001</v>
      </c>
      <c r="D526" s="73">
        <v>30.196300000000001</v>
      </c>
      <c r="E526" s="73">
        <v>0</v>
      </c>
      <c r="F526" s="71">
        <v>5.0518000000000001</v>
      </c>
      <c r="G526" s="71"/>
      <c r="H526" s="71"/>
      <c r="I526" s="71">
        <v>4.0160999999999998</v>
      </c>
      <c r="J526" s="71"/>
      <c r="K526" s="71"/>
      <c r="L526" s="71">
        <v>0.63109999999999999</v>
      </c>
      <c r="M526" s="71"/>
      <c r="N526" s="71">
        <v>0</v>
      </c>
      <c r="O526" s="71">
        <v>0</v>
      </c>
      <c r="P526" s="73"/>
      <c r="Q526" s="71"/>
      <c r="R526" s="71"/>
      <c r="S526" s="71"/>
      <c r="T526" s="71"/>
    </row>
    <row r="527" spans="1:20" x14ac:dyDescent="0.25">
      <c r="A527" s="71" t="s">
        <v>467</v>
      </c>
      <c r="B527" s="71"/>
      <c r="C527" s="71">
        <v>81.4572</v>
      </c>
      <c r="D527" s="71">
        <v>81.4572</v>
      </c>
      <c r="E527" s="71">
        <v>0</v>
      </c>
      <c r="F527" s="71">
        <v>13.627800000000001</v>
      </c>
      <c r="G527" s="71"/>
      <c r="H527" s="71"/>
      <c r="I527" s="71">
        <v>10.8338</v>
      </c>
      <c r="J527" s="71"/>
      <c r="K527" s="71"/>
      <c r="L527" s="71">
        <v>1.7024999999999999</v>
      </c>
      <c r="M527" s="71"/>
      <c r="N527" s="71">
        <v>0</v>
      </c>
      <c r="O527" s="71">
        <v>0</v>
      </c>
      <c r="P527" s="71"/>
      <c r="Q527" s="71"/>
      <c r="R527" s="71"/>
      <c r="S527" s="71"/>
      <c r="T527" s="71"/>
    </row>
    <row r="528" spans="1:20" x14ac:dyDescent="0.25">
      <c r="A528" s="71" t="s">
        <v>567</v>
      </c>
      <c r="B528" s="73"/>
      <c r="C528" s="71"/>
      <c r="D528" s="73"/>
      <c r="E528" s="73">
        <v>0</v>
      </c>
      <c r="F528" s="71"/>
      <c r="G528" s="71"/>
      <c r="H528" s="71"/>
      <c r="I528" s="71">
        <v>0</v>
      </c>
      <c r="J528" s="71"/>
      <c r="K528" s="71"/>
      <c r="L528" s="71">
        <v>0</v>
      </c>
      <c r="M528" s="71"/>
      <c r="N528" s="71">
        <v>0</v>
      </c>
      <c r="O528" s="71">
        <v>0</v>
      </c>
      <c r="P528" s="73"/>
      <c r="Q528" s="71"/>
      <c r="R528" s="71"/>
      <c r="S528" s="71"/>
      <c r="T528" s="71"/>
    </row>
    <row r="529" spans="1:20" x14ac:dyDescent="0.25">
      <c r="A529" s="71" t="s">
        <v>468</v>
      </c>
      <c r="B529" s="71"/>
      <c r="C529" s="71">
        <v>1.9923</v>
      </c>
      <c r="D529" s="71">
        <v>1.9923</v>
      </c>
      <c r="E529" s="71">
        <v>0</v>
      </c>
      <c r="F529" s="71">
        <v>0.33329999999999999</v>
      </c>
      <c r="G529" s="71"/>
      <c r="H529" s="71"/>
      <c r="I529" s="71">
        <v>0.26500000000000001</v>
      </c>
      <c r="J529" s="71"/>
      <c r="K529" s="71"/>
      <c r="L529" s="71">
        <v>4.1599999999999998E-2</v>
      </c>
      <c r="M529" s="71"/>
      <c r="N529" s="71">
        <v>0</v>
      </c>
      <c r="O529" s="71">
        <v>0</v>
      </c>
      <c r="P529" s="71"/>
      <c r="Q529" s="71"/>
      <c r="R529" s="71"/>
      <c r="S529" s="71"/>
      <c r="T529" s="71"/>
    </row>
    <row r="530" spans="1:20" x14ac:dyDescent="0.25">
      <c r="A530" s="71" t="s">
        <v>469</v>
      </c>
      <c r="B530" s="71"/>
      <c r="C530" s="71">
        <v>16.123899999999999</v>
      </c>
      <c r="D530" s="71">
        <v>16.123899999999999</v>
      </c>
      <c r="E530" s="71"/>
      <c r="F530" s="71">
        <v>2.6974999999999998</v>
      </c>
      <c r="G530" s="71"/>
      <c r="H530" s="71"/>
      <c r="I530" s="71">
        <v>2.1444999999999999</v>
      </c>
      <c r="J530" s="71"/>
      <c r="K530" s="71"/>
      <c r="L530" s="71">
        <v>0.33700000000000002</v>
      </c>
      <c r="M530" s="71"/>
      <c r="N530" s="71">
        <v>0</v>
      </c>
      <c r="O530" s="71">
        <v>0</v>
      </c>
      <c r="P530" s="71"/>
      <c r="Q530" s="71"/>
      <c r="R530" s="71"/>
      <c r="S530" s="71"/>
      <c r="T530" s="71"/>
    </row>
    <row r="531" spans="1:20" x14ac:dyDescent="0.25">
      <c r="A531" s="71" t="s">
        <v>470</v>
      </c>
      <c r="B531" s="71"/>
      <c r="C531" s="71">
        <v>22.691400000000002</v>
      </c>
      <c r="D531" s="71">
        <v>22.691400000000002</v>
      </c>
      <c r="E531" s="71">
        <v>0</v>
      </c>
      <c r="F531" s="71">
        <v>3.7963</v>
      </c>
      <c r="G531" s="71"/>
      <c r="H531" s="71"/>
      <c r="I531" s="71">
        <v>3.0179999999999998</v>
      </c>
      <c r="J531" s="71"/>
      <c r="K531" s="71"/>
      <c r="L531" s="71">
        <v>0.4743</v>
      </c>
      <c r="M531" s="71"/>
      <c r="N531" s="71">
        <v>0</v>
      </c>
      <c r="O531" s="71">
        <v>0</v>
      </c>
      <c r="P531" s="71"/>
      <c r="Q531" s="71"/>
      <c r="R531" s="71"/>
      <c r="S531" s="71"/>
      <c r="T531" s="71"/>
    </row>
    <row r="532" spans="1:20" x14ac:dyDescent="0.25">
      <c r="A532" s="71" t="s">
        <v>471</v>
      </c>
      <c r="B532" s="71"/>
      <c r="C532" s="71">
        <v>8.3794000000000004</v>
      </c>
      <c r="D532" s="71">
        <v>8.3794000000000004</v>
      </c>
      <c r="E532" s="71"/>
      <c r="F532" s="71">
        <v>1.4018999999999999</v>
      </c>
      <c r="G532" s="71"/>
      <c r="H532" s="71"/>
      <c r="I532" s="71">
        <v>1.1145</v>
      </c>
      <c r="J532" s="71"/>
      <c r="K532" s="71"/>
      <c r="L532" s="71">
        <v>0.17510000000000001</v>
      </c>
      <c r="M532" s="71"/>
      <c r="N532" s="71">
        <v>0</v>
      </c>
      <c r="O532" s="71">
        <v>0</v>
      </c>
      <c r="P532" s="71"/>
      <c r="Q532" s="71"/>
      <c r="R532" s="71"/>
      <c r="S532" s="71"/>
      <c r="T532" s="71"/>
    </row>
    <row r="533" spans="1:20" x14ac:dyDescent="0.25">
      <c r="A533" s="71" t="s">
        <v>472</v>
      </c>
      <c r="B533" s="71"/>
      <c r="C533" s="71">
        <v>28.391500000000001</v>
      </c>
      <c r="D533" s="71">
        <v>28.391500000000001</v>
      </c>
      <c r="E533" s="71"/>
      <c r="F533" s="71">
        <v>4.7499000000000002</v>
      </c>
      <c r="G533" s="71"/>
      <c r="H533" s="71"/>
      <c r="I533" s="71">
        <v>3.7761</v>
      </c>
      <c r="J533" s="71"/>
      <c r="K533" s="71"/>
      <c r="L533" s="71">
        <v>0.59340000000000004</v>
      </c>
      <c r="M533" s="71"/>
      <c r="N533" s="71">
        <v>0</v>
      </c>
      <c r="O533" s="71">
        <v>0</v>
      </c>
      <c r="P533" s="71"/>
      <c r="Q533" s="71"/>
      <c r="R533" s="71"/>
      <c r="S533" s="71"/>
      <c r="T533" s="71"/>
    </row>
    <row r="534" spans="1:20" x14ac:dyDescent="0.25">
      <c r="A534" s="71" t="s">
        <v>473</v>
      </c>
      <c r="B534" s="71"/>
      <c r="C534" s="71">
        <v>106.6936</v>
      </c>
      <c r="D534" s="71">
        <v>106.6936</v>
      </c>
      <c r="E534" s="71"/>
      <c r="F534" s="71">
        <v>17.849799999999998</v>
      </c>
      <c r="G534" s="71"/>
      <c r="H534" s="71"/>
      <c r="I534" s="71">
        <v>14.190200000000001</v>
      </c>
      <c r="J534" s="71"/>
      <c r="K534" s="71"/>
      <c r="L534" s="71">
        <v>2.2299000000000002</v>
      </c>
      <c r="M534" s="71"/>
      <c r="N534" s="71">
        <v>0</v>
      </c>
      <c r="O534" s="71">
        <v>0</v>
      </c>
      <c r="P534" s="71"/>
      <c r="Q534" s="71"/>
      <c r="R534" s="71"/>
      <c r="S534" s="71"/>
      <c r="T534" s="71"/>
    </row>
    <row r="535" spans="1:20" x14ac:dyDescent="0.25">
      <c r="A535" s="71" t="s">
        <v>474</v>
      </c>
      <c r="B535" s="73"/>
      <c r="C535" s="71">
        <v>36.564</v>
      </c>
      <c r="D535" s="73">
        <v>36.564</v>
      </c>
      <c r="E535" s="73"/>
      <c r="F535" s="71">
        <v>6.1172000000000004</v>
      </c>
      <c r="G535" s="71"/>
      <c r="H535" s="71"/>
      <c r="I535" s="71">
        <v>4.8630000000000004</v>
      </c>
      <c r="J535" s="71"/>
      <c r="K535" s="71"/>
      <c r="L535" s="71">
        <v>0.76419999999999999</v>
      </c>
      <c r="M535" s="71"/>
      <c r="N535" s="71">
        <v>0</v>
      </c>
      <c r="O535" s="71">
        <v>0</v>
      </c>
      <c r="P535" s="73"/>
      <c r="Q535" s="71"/>
      <c r="R535" s="71"/>
      <c r="S535" s="71"/>
      <c r="T535" s="71"/>
    </row>
    <row r="536" spans="1:20" x14ac:dyDescent="0.25">
      <c r="A536" s="71" t="s">
        <v>475</v>
      </c>
      <c r="B536" s="71"/>
      <c r="C536" s="71"/>
      <c r="D536" s="71">
        <v>0</v>
      </c>
      <c r="E536" s="71"/>
      <c r="F536" s="71"/>
      <c r="G536" s="71"/>
      <c r="H536" s="71"/>
      <c r="I536" s="71">
        <v>0</v>
      </c>
      <c r="J536" s="71"/>
      <c r="K536" s="71"/>
      <c r="L536" s="71">
        <v>0</v>
      </c>
      <c r="M536" s="71"/>
      <c r="N536" s="71">
        <v>0</v>
      </c>
      <c r="O536" s="71">
        <v>0</v>
      </c>
      <c r="P536" s="71"/>
      <c r="Q536" s="71"/>
      <c r="R536" s="71"/>
      <c r="S536" s="71"/>
      <c r="T536" s="71"/>
    </row>
    <row r="537" spans="1:20" x14ac:dyDescent="0.25">
      <c r="A537" s="71" t="s">
        <v>476</v>
      </c>
      <c r="B537" s="71"/>
      <c r="C537" s="71"/>
      <c r="D537" s="71">
        <v>0</v>
      </c>
      <c r="E537" s="71"/>
      <c r="F537" s="71"/>
      <c r="G537" s="71"/>
      <c r="H537" s="71"/>
      <c r="I537" s="71">
        <v>0</v>
      </c>
      <c r="J537" s="71"/>
      <c r="K537" s="71"/>
      <c r="L537" s="71">
        <v>0</v>
      </c>
      <c r="M537" s="71"/>
      <c r="N537" s="71">
        <v>0</v>
      </c>
      <c r="O537" s="71">
        <v>0</v>
      </c>
      <c r="P537" s="71"/>
      <c r="Q537" s="71"/>
      <c r="R537" s="71"/>
      <c r="S537" s="71"/>
      <c r="T537" s="71"/>
    </row>
    <row r="538" spans="1:20" x14ac:dyDescent="0.25">
      <c r="A538" s="71" t="s">
        <v>477</v>
      </c>
      <c r="B538" s="71"/>
      <c r="C538" s="71">
        <v>32.988500000000002</v>
      </c>
      <c r="D538" s="71">
        <v>32.988500000000002</v>
      </c>
      <c r="E538" s="71"/>
      <c r="F538" s="71">
        <v>5.5190000000000001</v>
      </c>
      <c r="G538" s="71"/>
      <c r="H538" s="71"/>
      <c r="I538" s="71">
        <v>4.3875000000000002</v>
      </c>
      <c r="J538" s="71"/>
      <c r="K538" s="71"/>
      <c r="L538" s="71">
        <v>0.6895</v>
      </c>
      <c r="M538" s="71"/>
      <c r="N538" s="71">
        <v>0</v>
      </c>
      <c r="O538" s="71">
        <v>0</v>
      </c>
      <c r="P538" s="71"/>
      <c r="Q538" s="71"/>
      <c r="R538" s="71"/>
      <c r="S538" s="71"/>
      <c r="T538" s="71"/>
    </row>
    <row r="539" spans="1:20" x14ac:dyDescent="0.25">
      <c r="A539" s="71" t="s">
        <v>478</v>
      </c>
      <c r="B539" s="71"/>
      <c r="C539" s="71">
        <v>53.049300000000002</v>
      </c>
      <c r="D539" s="71">
        <v>53.049300000000002</v>
      </c>
      <c r="E539" s="71"/>
      <c r="F539" s="71">
        <v>8.8750999999999998</v>
      </c>
      <c r="G539" s="71"/>
      <c r="H539" s="71"/>
      <c r="I539" s="71">
        <v>7.0556000000000001</v>
      </c>
      <c r="J539" s="71"/>
      <c r="K539" s="71"/>
      <c r="L539" s="71">
        <v>1.1087</v>
      </c>
      <c r="M539" s="71"/>
      <c r="N539" s="71">
        <v>0</v>
      </c>
      <c r="O539" s="71">
        <v>0</v>
      </c>
      <c r="P539" s="71"/>
      <c r="Q539" s="71"/>
      <c r="R539" s="71"/>
      <c r="S539" s="71"/>
      <c r="T539" s="71"/>
    </row>
    <row r="540" spans="1:20" x14ac:dyDescent="0.25">
      <c r="A540" s="71" t="s">
        <v>479</v>
      </c>
      <c r="B540" s="73"/>
      <c r="C540" s="71">
        <v>45.657699999999998</v>
      </c>
      <c r="D540" s="73">
        <v>45.657699999999998</v>
      </c>
      <c r="E540" s="71"/>
      <c r="F540" s="71">
        <v>7.6384999999999996</v>
      </c>
      <c r="G540" s="71"/>
      <c r="H540" s="71"/>
      <c r="I540" s="71">
        <v>6.0724999999999998</v>
      </c>
      <c r="J540" s="71"/>
      <c r="K540" s="71"/>
      <c r="L540" s="71">
        <v>0.95420000000000005</v>
      </c>
      <c r="M540" s="71"/>
      <c r="N540" s="71">
        <v>0</v>
      </c>
      <c r="O540" s="71">
        <v>0</v>
      </c>
      <c r="P540" s="73"/>
      <c r="Q540" s="71"/>
      <c r="R540" s="71"/>
      <c r="S540" s="71"/>
      <c r="T540" s="71"/>
    </row>
    <row r="541" spans="1:20" x14ac:dyDescent="0.25">
      <c r="A541" s="71" t="s">
        <v>568</v>
      </c>
      <c r="B541" s="71"/>
      <c r="C541" s="71">
        <v>2.1977000000000002</v>
      </c>
      <c r="D541" s="71"/>
      <c r="E541" s="71">
        <v>0</v>
      </c>
      <c r="F541" s="71">
        <v>0.36770000000000003</v>
      </c>
      <c r="G541" s="71"/>
      <c r="H541" s="71"/>
      <c r="I541" s="71">
        <v>0</v>
      </c>
      <c r="J541" s="71"/>
      <c r="K541" s="71"/>
      <c r="L541" s="71">
        <v>0</v>
      </c>
      <c r="M541" s="71"/>
      <c r="N541" s="71">
        <v>0</v>
      </c>
      <c r="O541" s="71">
        <v>0</v>
      </c>
      <c r="P541" s="71"/>
      <c r="Q541" s="71"/>
      <c r="R541" s="71"/>
      <c r="S541" s="71"/>
      <c r="T541" s="71"/>
    </row>
    <row r="542" spans="1:20" x14ac:dyDescent="0.25">
      <c r="A542" s="71" t="s">
        <v>480</v>
      </c>
      <c r="B542" s="71"/>
      <c r="C542" s="71">
        <v>227.68520000000001</v>
      </c>
      <c r="D542" s="71">
        <v>227.68520000000001</v>
      </c>
      <c r="E542" s="71">
        <v>0</v>
      </c>
      <c r="F542" s="71">
        <v>38.091700000000003</v>
      </c>
      <c r="G542" s="71"/>
      <c r="H542" s="71"/>
      <c r="I542" s="71">
        <v>30.2821</v>
      </c>
      <c r="J542" s="71"/>
      <c r="K542" s="71"/>
      <c r="L542" s="71">
        <v>4.7586000000000004</v>
      </c>
      <c r="M542" s="71"/>
      <c r="N542" s="71">
        <v>0</v>
      </c>
      <c r="O542" s="71">
        <v>0</v>
      </c>
      <c r="P542" s="71"/>
      <c r="Q542" s="71"/>
      <c r="R542" s="71"/>
      <c r="S542" s="71"/>
      <c r="T542" s="71"/>
    </row>
    <row r="543" spans="1:20" x14ac:dyDescent="0.25">
      <c r="A543" s="71" t="s">
        <v>482</v>
      </c>
      <c r="B543" s="73">
        <v>837</v>
      </c>
      <c r="C543" s="71">
        <v>20.116399999999999</v>
      </c>
      <c r="D543" s="73">
        <v>857.1164</v>
      </c>
      <c r="E543" s="73">
        <v>898.77</v>
      </c>
      <c r="F543" s="73">
        <v>143.3956</v>
      </c>
      <c r="G543" s="73">
        <v>188.84379999999999</v>
      </c>
      <c r="H543" s="68">
        <v>97</v>
      </c>
      <c r="I543" s="73">
        <v>113.9965</v>
      </c>
      <c r="J543" s="71"/>
      <c r="K543" s="68"/>
      <c r="L543" s="71">
        <v>17.913699999999999</v>
      </c>
      <c r="M543" s="73"/>
      <c r="N543" s="71">
        <v>43.5</v>
      </c>
      <c r="O543" s="71">
        <v>0</v>
      </c>
      <c r="P543" s="73">
        <v>1089.4602</v>
      </c>
      <c r="Q543" s="71"/>
      <c r="R543" s="71"/>
      <c r="S543" s="71"/>
      <c r="T543" s="71"/>
    </row>
    <row r="544" spans="1:20" x14ac:dyDescent="0.25">
      <c r="A544" s="71" t="s">
        <v>483</v>
      </c>
      <c r="B544" s="71">
        <v>1008</v>
      </c>
      <c r="C544" s="71">
        <v>18.8765</v>
      </c>
      <c r="D544" s="71">
        <v>1026.8765000000001</v>
      </c>
      <c r="E544" s="71">
        <v>471</v>
      </c>
      <c r="F544" s="71">
        <v>171.79640000000001</v>
      </c>
      <c r="G544" s="71">
        <v>74.800899999999999</v>
      </c>
      <c r="H544" s="71">
        <v>165</v>
      </c>
      <c r="I544" s="71">
        <v>136.5746</v>
      </c>
      <c r="J544" s="71">
        <v>21.319099999999999</v>
      </c>
      <c r="K544" s="71">
        <v>148</v>
      </c>
      <c r="L544" s="71">
        <v>21.4617</v>
      </c>
      <c r="M544" s="71">
        <v>75.923000000000002</v>
      </c>
      <c r="N544" s="71">
        <v>15</v>
      </c>
      <c r="O544" s="71">
        <v>0</v>
      </c>
      <c r="P544" s="73">
        <v>1213.9195</v>
      </c>
      <c r="Q544" s="71"/>
      <c r="R544" s="71"/>
      <c r="S544" s="71"/>
      <c r="T544" s="71"/>
    </row>
    <row r="545" spans="1:20" x14ac:dyDescent="0.25">
      <c r="A545" s="71" t="s">
        <v>484</v>
      </c>
      <c r="B545" s="71"/>
      <c r="C545" s="71">
        <v>55.139400000000002</v>
      </c>
      <c r="D545" s="71">
        <v>55.139400000000002</v>
      </c>
      <c r="E545" s="71">
        <v>0</v>
      </c>
      <c r="F545" s="71">
        <v>9.2248000000000001</v>
      </c>
      <c r="G545" s="71"/>
      <c r="H545" s="71"/>
      <c r="I545" s="71">
        <v>7.3334999999999999</v>
      </c>
      <c r="J545" s="71"/>
      <c r="K545" s="71"/>
      <c r="L545" s="71">
        <v>1.1524000000000001</v>
      </c>
      <c r="M545" s="71"/>
      <c r="N545" s="71">
        <v>0</v>
      </c>
      <c r="O545" s="71">
        <v>0</v>
      </c>
      <c r="P545" s="73"/>
      <c r="Q545" s="71"/>
      <c r="R545" s="71"/>
      <c r="S545" s="71"/>
      <c r="T545" s="71"/>
    </row>
    <row r="546" spans="1:20" x14ac:dyDescent="0.25">
      <c r="A546" s="71" t="s">
        <v>485</v>
      </c>
      <c r="B546" s="73">
        <v>517</v>
      </c>
      <c r="C546" s="71">
        <v>27.872800000000002</v>
      </c>
      <c r="D546" s="73">
        <v>544.87279999999998</v>
      </c>
      <c r="E546" s="73">
        <v>232</v>
      </c>
      <c r="F546" s="71">
        <v>91.157200000000003</v>
      </c>
      <c r="G546" s="71">
        <v>35.210700000000003</v>
      </c>
      <c r="H546" s="71">
        <v>68</v>
      </c>
      <c r="I546" s="71">
        <v>72.468100000000007</v>
      </c>
      <c r="J546" s="71"/>
      <c r="K546" s="71">
        <v>13</v>
      </c>
      <c r="L546" s="71">
        <v>11.3878</v>
      </c>
      <c r="M546" s="71">
        <v>0.96730000000000005</v>
      </c>
      <c r="N546" s="71">
        <v>22</v>
      </c>
      <c r="O546" s="71">
        <v>0</v>
      </c>
      <c r="P546" s="73">
        <v>603.05079999999998</v>
      </c>
      <c r="Q546" s="71"/>
      <c r="R546" s="71"/>
      <c r="S546" s="71"/>
      <c r="T546" s="71"/>
    </row>
    <row r="547" spans="1:20" x14ac:dyDescent="0.25">
      <c r="A547" s="71" t="s">
        <v>486</v>
      </c>
      <c r="B547" s="71">
        <v>485.5</v>
      </c>
      <c r="C547" s="71"/>
      <c r="D547" s="71">
        <v>485.5</v>
      </c>
      <c r="E547" s="71">
        <v>327.42</v>
      </c>
      <c r="F547" s="71">
        <v>81.224199999999996</v>
      </c>
      <c r="G547" s="71">
        <v>61.549300000000002</v>
      </c>
      <c r="H547" s="71">
        <v>30</v>
      </c>
      <c r="I547" s="71">
        <v>64.5715</v>
      </c>
      <c r="J547" s="71"/>
      <c r="K547" s="71">
        <v>40</v>
      </c>
      <c r="L547" s="71">
        <v>10.147</v>
      </c>
      <c r="M547" s="71">
        <v>17.911799999999999</v>
      </c>
      <c r="N547" s="71">
        <v>20</v>
      </c>
      <c r="O547" s="71">
        <v>0</v>
      </c>
      <c r="P547" s="71">
        <v>584.96109999999999</v>
      </c>
      <c r="Q547" s="71"/>
      <c r="R547" s="71"/>
      <c r="S547" s="71"/>
      <c r="T547" s="71"/>
    </row>
    <row r="548" spans="1:20" x14ac:dyDescent="0.25">
      <c r="A548" s="71" t="s">
        <v>487</v>
      </c>
      <c r="B548" s="71">
        <v>466</v>
      </c>
      <c r="C548" s="71">
        <v>16.665400000000002</v>
      </c>
      <c r="D548" s="71">
        <v>482.66539999999998</v>
      </c>
      <c r="E548" s="71">
        <v>480.96</v>
      </c>
      <c r="F548" s="71">
        <v>80.749899999999997</v>
      </c>
      <c r="G548" s="71">
        <v>100.0522</v>
      </c>
      <c r="H548" s="71">
        <v>55</v>
      </c>
      <c r="I548" s="71">
        <v>64.194500000000005</v>
      </c>
      <c r="J548" s="71"/>
      <c r="K548" s="71"/>
      <c r="L548" s="71">
        <v>10.0877</v>
      </c>
      <c r="M548" s="71"/>
      <c r="N548" s="71">
        <v>36</v>
      </c>
      <c r="O548" s="71">
        <v>0</v>
      </c>
      <c r="P548" s="71">
        <v>618.71759999999995</v>
      </c>
      <c r="Q548" s="71"/>
      <c r="R548" s="71"/>
      <c r="S548" s="71"/>
      <c r="T548" s="71"/>
    </row>
    <row r="549" spans="1:20" x14ac:dyDescent="0.25">
      <c r="A549" s="71" t="s">
        <v>488</v>
      </c>
      <c r="B549" s="71"/>
      <c r="C549" s="71">
        <v>28.2624</v>
      </c>
      <c r="D549" s="71">
        <v>28.2624</v>
      </c>
      <c r="E549" s="71">
        <v>0</v>
      </c>
      <c r="F549" s="71">
        <v>4.7282999999999999</v>
      </c>
      <c r="G549" s="71"/>
      <c r="H549" s="71"/>
      <c r="I549" s="71">
        <v>3.7589000000000001</v>
      </c>
      <c r="J549" s="71"/>
      <c r="K549" s="71"/>
      <c r="L549" s="71">
        <v>0.5907</v>
      </c>
      <c r="M549" s="71"/>
      <c r="N549" s="71">
        <v>0</v>
      </c>
      <c r="O549" s="71">
        <v>0</v>
      </c>
      <c r="P549" s="71"/>
      <c r="Q549" s="71"/>
      <c r="R549" s="71"/>
      <c r="S549" s="71"/>
      <c r="T549" s="71"/>
    </row>
    <row r="550" spans="1:20" x14ac:dyDescent="0.25">
      <c r="A550" s="71" t="s">
        <v>490</v>
      </c>
      <c r="B550" s="73">
        <v>1678</v>
      </c>
      <c r="C550" s="71">
        <v>27.2576</v>
      </c>
      <c r="D550" s="73">
        <v>1705.2575999999999</v>
      </c>
      <c r="E550" s="73">
        <v>996</v>
      </c>
      <c r="F550" s="71">
        <v>285.28960000000001</v>
      </c>
      <c r="G550" s="71">
        <v>177.67760000000001</v>
      </c>
      <c r="H550" s="71">
        <v>175</v>
      </c>
      <c r="I550" s="71">
        <v>226.79929999999999</v>
      </c>
      <c r="J550" s="71"/>
      <c r="K550" s="71">
        <v>217</v>
      </c>
      <c r="L550" s="71">
        <v>35.639899999999997</v>
      </c>
      <c r="M550" s="71">
        <v>108.81610000000001</v>
      </c>
      <c r="N550" s="71">
        <v>37</v>
      </c>
      <c r="O550" s="71">
        <v>0</v>
      </c>
      <c r="P550" s="73">
        <v>2028.7512999999999</v>
      </c>
      <c r="Q550" s="71"/>
      <c r="R550" s="71"/>
      <c r="S550" s="71"/>
      <c r="T550" s="71"/>
    </row>
    <row r="551" spans="1:20" x14ac:dyDescent="0.25">
      <c r="A551" s="71" t="s">
        <v>569</v>
      </c>
      <c r="B551" s="73"/>
      <c r="C551" s="71">
        <v>10.5139</v>
      </c>
      <c r="D551" s="73">
        <v>10.5139</v>
      </c>
      <c r="E551" s="71">
        <v>0</v>
      </c>
      <c r="F551" s="71">
        <v>1.7589999999999999</v>
      </c>
      <c r="G551" s="71"/>
      <c r="H551" s="71"/>
      <c r="I551" s="71">
        <v>1.3983000000000001</v>
      </c>
      <c r="J551" s="71"/>
      <c r="K551" s="71"/>
      <c r="L551" s="71">
        <v>0.21970000000000001</v>
      </c>
      <c r="M551" s="71"/>
      <c r="N551" s="71">
        <v>0</v>
      </c>
      <c r="O551" s="71">
        <v>0</v>
      </c>
      <c r="P551" s="73"/>
      <c r="Q551" s="71"/>
      <c r="R551" s="71"/>
      <c r="S551" s="71"/>
      <c r="T551" s="71"/>
    </row>
    <row r="552" spans="1:20" x14ac:dyDescent="0.25">
      <c r="A552" s="71" t="s">
        <v>570</v>
      </c>
      <c r="B552" s="71"/>
      <c r="C552" s="71"/>
      <c r="D552" s="71">
        <v>0</v>
      </c>
      <c r="E552" s="71"/>
      <c r="F552" s="71"/>
      <c r="G552" s="71"/>
      <c r="H552" s="71"/>
      <c r="I552" s="71">
        <v>0</v>
      </c>
      <c r="J552" s="71"/>
      <c r="K552" s="71"/>
      <c r="L552" s="71">
        <v>0</v>
      </c>
      <c r="M552" s="71"/>
      <c r="N552" s="71">
        <v>0</v>
      </c>
      <c r="O552" s="71">
        <v>0</v>
      </c>
      <c r="P552" s="71"/>
      <c r="Q552" s="71"/>
      <c r="R552" s="71"/>
      <c r="S552" s="71"/>
      <c r="T552" s="71"/>
    </row>
    <row r="553" spans="1:20" x14ac:dyDescent="0.25">
      <c r="A553" s="71" t="s">
        <v>1131</v>
      </c>
      <c r="B553" s="71">
        <v>187</v>
      </c>
      <c r="C553" s="71"/>
      <c r="D553" s="71">
        <v>187</v>
      </c>
      <c r="E553" s="71">
        <v>160.41</v>
      </c>
      <c r="F553" s="71">
        <v>31.2851</v>
      </c>
      <c r="G553" s="71">
        <v>32.280900000000003</v>
      </c>
      <c r="H553" s="71">
        <v>24</v>
      </c>
      <c r="I553" s="71">
        <v>24.870999999999999</v>
      </c>
      <c r="J553" s="71"/>
      <c r="K553" s="71"/>
      <c r="L553" s="71">
        <v>3.9083000000000001</v>
      </c>
      <c r="M553" s="71"/>
      <c r="N553" s="71">
        <v>0</v>
      </c>
      <c r="O553" s="71">
        <v>0</v>
      </c>
      <c r="P553" s="71">
        <v>219.2809</v>
      </c>
      <c r="Q553" s="71"/>
      <c r="R553" s="71"/>
      <c r="S553" s="71"/>
      <c r="T553" s="71"/>
    </row>
    <row r="554" spans="1:20" x14ac:dyDescent="0.25">
      <c r="A554" s="71" t="s">
        <v>1224</v>
      </c>
      <c r="B554" s="71"/>
      <c r="C554" s="71">
        <v>20.751300000000001</v>
      </c>
      <c r="D554" s="71">
        <v>20.751300000000001</v>
      </c>
      <c r="E554" s="71">
        <v>0</v>
      </c>
      <c r="F554" s="71">
        <v>3.4716999999999998</v>
      </c>
      <c r="G554" s="71"/>
      <c r="H554" s="71"/>
      <c r="I554" s="71">
        <v>2.7599</v>
      </c>
      <c r="J554" s="71"/>
      <c r="K554" s="71"/>
      <c r="L554" s="71">
        <v>0.43369999999999997</v>
      </c>
      <c r="M554" s="71"/>
      <c r="N554" s="71">
        <v>0</v>
      </c>
      <c r="O554" s="71">
        <v>0</v>
      </c>
      <c r="P554" s="71"/>
      <c r="Q554" s="71"/>
      <c r="R554" s="71"/>
      <c r="S554" s="71"/>
      <c r="T554" s="71"/>
    </row>
    <row r="555" spans="1:20" x14ac:dyDescent="0.25">
      <c r="A555" s="71" t="s">
        <v>1225</v>
      </c>
      <c r="B555" s="71"/>
      <c r="C555" s="71">
        <v>2.1661999999999999</v>
      </c>
      <c r="D555" s="71">
        <v>2.1661999999999999</v>
      </c>
      <c r="E555" s="71"/>
      <c r="F555" s="71">
        <v>0.3624</v>
      </c>
      <c r="G555" s="71"/>
      <c r="H555" s="71"/>
      <c r="I555" s="71">
        <v>0.28810000000000002</v>
      </c>
      <c r="J555" s="71"/>
      <c r="K555" s="71"/>
      <c r="L555" s="71">
        <v>4.53E-2</v>
      </c>
      <c r="M555" s="71"/>
      <c r="N555" s="71">
        <v>0</v>
      </c>
      <c r="O555" s="71">
        <v>0</v>
      </c>
      <c r="P555" s="71"/>
      <c r="Q555" s="71"/>
      <c r="R555" s="71"/>
      <c r="S555" s="71"/>
      <c r="T555" s="71"/>
    </row>
    <row r="556" spans="1:20" x14ac:dyDescent="0.25">
      <c r="A556" s="71" t="s">
        <v>1237</v>
      </c>
      <c r="B556" s="71">
        <v>520</v>
      </c>
      <c r="C556" s="71">
        <v>43.727899999999998</v>
      </c>
      <c r="D556" s="71">
        <v>563.72789999999998</v>
      </c>
      <c r="E556" s="71">
        <v>449.38</v>
      </c>
      <c r="F556" s="71">
        <v>94.311700000000002</v>
      </c>
      <c r="G556" s="71">
        <v>88.768100000000004</v>
      </c>
      <c r="H556" s="71">
        <v>61</v>
      </c>
      <c r="I556" s="71">
        <v>74.975800000000007</v>
      </c>
      <c r="J556" s="71"/>
      <c r="K556" s="71">
        <v>11</v>
      </c>
      <c r="L556" s="71">
        <v>11.7819</v>
      </c>
      <c r="M556" s="71"/>
      <c r="N556" s="71">
        <v>35</v>
      </c>
      <c r="O556" s="71">
        <v>0</v>
      </c>
      <c r="P556" s="71">
        <v>687.49599999999998</v>
      </c>
      <c r="Q556" s="71"/>
      <c r="R556" s="71"/>
      <c r="S556" s="71"/>
      <c r="T556" s="71"/>
    </row>
    <row r="557" spans="1:20" x14ac:dyDescent="0.25">
      <c r="A557" s="71" t="s">
        <v>1243</v>
      </c>
      <c r="B557" s="71"/>
      <c r="C557" s="71">
        <v>7.7328000000000001</v>
      </c>
      <c r="D557" s="71">
        <v>7.7328000000000001</v>
      </c>
      <c r="E557" s="71"/>
      <c r="F557" s="71">
        <v>1.2937000000000001</v>
      </c>
      <c r="G557" s="71"/>
      <c r="H557" s="71"/>
      <c r="I557" s="71">
        <v>1.0285</v>
      </c>
      <c r="J557" s="71"/>
      <c r="K557" s="71"/>
      <c r="L557" s="71">
        <v>0.16159999999999999</v>
      </c>
      <c r="M557" s="71"/>
      <c r="N557" s="71">
        <v>0</v>
      </c>
      <c r="O557" s="71">
        <v>0</v>
      </c>
      <c r="P557" s="71"/>
      <c r="Q557" s="71"/>
      <c r="R557" s="71"/>
      <c r="S557" s="71"/>
      <c r="T557" s="71"/>
    </row>
    <row r="558" spans="1:20" x14ac:dyDescent="0.25">
      <c r="A558" s="71" t="s">
        <v>1251</v>
      </c>
      <c r="B558" s="71">
        <v>225</v>
      </c>
      <c r="C558" s="71">
        <v>4.7739000000000003</v>
      </c>
      <c r="D558" s="71">
        <v>229.7739</v>
      </c>
      <c r="E558" s="71">
        <v>273.89</v>
      </c>
      <c r="F558" s="71">
        <v>38.441200000000002</v>
      </c>
      <c r="G558" s="71">
        <v>58.8628</v>
      </c>
      <c r="H558" s="71">
        <v>29</v>
      </c>
      <c r="I558" s="71">
        <v>30.559899999999999</v>
      </c>
      <c r="J558" s="71"/>
      <c r="K558" s="71">
        <v>1</v>
      </c>
      <c r="L558" s="71">
        <v>4.8022999999999998</v>
      </c>
      <c r="M558" s="71"/>
      <c r="N558" s="71">
        <v>0</v>
      </c>
      <c r="O558" s="71">
        <v>0</v>
      </c>
      <c r="P558" s="71">
        <v>288.63670000000002</v>
      </c>
      <c r="Q558" s="71"/>
      <c r="R558" s="71"/>
      <c r="S558" s="71"/>
      <c r="T558" s="71"/>
    </row>
    <row r="559" spans="1:20" x14ac:dyDescent="0.25">
      <c r="A559" s="71" t="s">
        <v>1267</v>
      </c>
      <c r="B559" s="71">
        <v>77</v>
      </c>
      <c r="C559" s="71"/>
      <c r="D559" s="71">
        <v>77</v>
      </c>
      <c r="E559" s="71"/>
      <c r="F559" s="71">
        <v>12.882099999999999</v>
      </c>
      <c r="G559" s="71"/>
      <c r="H559" s="71">
        <v>8</v>
      </c>
      <c r="I559" s="71">
        <v>10.241</v>
      </c>
      <c r="J559" s="71"/>
      <c r="K559" s="71"/>
      <c r="L559" s="71">
        <v>1.6093</v>
      </c>
      <c r="M559" s="71"/>
      <c r="N559" s="71">
        <v>0</v>
      </c>
      <c r="O559" s="71">
        <v>0</v>
      </c>
      <c r="P559" s="71">
        <v>77</v>
      </c>
      <c r="Q559" s="71"/>
      <c r="R559" s="71"/>
      <c r="S559" s="71"/>
      <c r="T559" s="71"/>
    </row>
    <row r="560" spans="1:20" x14ac:dyDescent="0.25">
      <c r="A560" s="71" t="s">
        <v>496</v>
      </c>
      <c r="B560" s="71"/>
      <c r="C560" s="71"/>
      <c r="D560" s="71">
        <v>0</v>
      </c>
      <c r="E560" s="71"/>
      <c r="F560" s="71"/>
      <c r="G560" s="71"/>
      <c r="H560" s="71"/>
      <c r="I560" s="71">
        <v>0</v>
      </c>
      <c r="J560" s="71"/>
      <c r="K560" s="71"/>
      <c r="L560" s="71">
        <v>0</v>
      </c>
      <c r="M560" s="71"/>
      <c r="N560" s="71">
        <v>0</v>
      </c>
      <c r="O560" s="71">
        <v>0</v>
      </c>
      <c r="P560" s="71"/>
      <c r="Q560" s="71"/>
      <c r="R560" s="71"/>
      <c r="S560" s="71"/>
      <c r="T560" s="71"/>
    </row>
    <row r="561" spans="1:15" x14ac:dyDescent="0.25">
      <c r="A561" t="s">
        <v>496</v>
      </c>
      <c r="D561">
        <v>0</v>
      </c>
      <c r="I561">
        <v>0</v>
      </c>
      <c r="L561">
        <v>0</v>
      </c>
      <c r="N561">
        <v>0</v>
      </c>
      <c r="O56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P562"/>
  <sheetViews>
    <sheetView workbookViewId="0">
      <selection activeCell="A398" sqref="A398:XFD398"/>
    </sheetView>
  </sheetViews>
  <sheetFormatPr defaultRowHeight="15" x14ac:dyDescent="0.25"/>
  <cols>
    <col min="1" max="1" width="7.7109375" bestFit="1" customWidth="1"/>
    <col min="2" max="2" width="12" bestFit="1" customWidth="1"/>
    <col min="3" max="4" width="10" bestFit="1" customWidth="1"/>
    <col min="5" max="5" width="8" bestFit="1" customWidth="1"/>
    <col min="6" max="6" width="15.28515625" bestFit="1" customWidth="1"/>
    <col min="7" max="7" width="13.85546875" bestFit="1" customWidth="1"/>
    <col min="8" max="8" width="9.42578125" bestFit="1" customWidth="1"/>
    <col min="9" max="9" width="18" bestFit="1" customWidth="1"/>
    <col min="10" max="10" width="13.5703125" bestFit="1" customWidth="1"/>
    <col min="11" max="11" width="4" bestFit="1" customWidth="1"/>
    <col min="12" max="12" width="16.85546875" bestFit="1" customWidth="1"/>
    <col min="13" max="13" width="13.42578125" bestFit="1" customWidth="1"/>
    <col min="14" max="14" width="20" bestFit="1" customWidth="1"/>
    <col min="15" max="15" width="20.28515625" bestFit="1" customWidth="1"/>
    <col min="16" max="16" width="11.7109375" bestFit="1" customWidth="1"/>
  </cols>
  <sheetData>
    <row r="1" spans="1:16" x14ac:dyDescent="0.25">
      <c r="A1" s="26" t="s">
        <v>1136</v>
      </c>
      <c r="B1" s="26" t="s">
        <v>1140</v>
      </c>
      <c r="C1" s="26" t="s">
        <v>1141</v>
      </c>
      <c r="D1" s="26" t="s">
        <v>1142</v>
      </c>
      <c r="E1" s="26" t="s">
        <v>1143</v>
      </c>
      <c r="F1" s="26" t="s">
        <v>1303</v>
      </c>
      <c r="G1" s="26" t="s">
        <v>1144</v>
      </c>
      <c r="H1" s="26" t="s">
        <v>1145</v>
      </c>
      <c r="I1" s="26" t="s">
        <v>1304</v>
      </c>
      <c r="J1" s="26" t="s">
        <v>1146</v>
      </c>
      <c r="K1" s="26" t="s">
        <v>1147</v>
      </c>
      <c r="L1" s="26" t="s">
        <v>1305</v>
      </c>
      <c r="M1" s="26" t="s">
        <v>1148</v>
      </c>
      <c r="N1" s="26" t="s">
        <v>1213</v>
      </c>
      <c r="O1" s="26" t="s">
        <v>1214</v>
      </c>
      <c r="P1" s="26" t="s">
        <v>1149</v>
      </c>
    </row>
    <row r="2" spans="1:16" x14ac:dyDescent="0.25">
      <c r="A2" s="71" t="s">
        <v>10</v>
      </c>
      <c r="B2" s="71"/>
      <c r="C2" s="71"/>
      <c r="D2" s="71">
        <v>0</v>
      </c>
      <c r="E2" s="71">
        <v>0</v>
      </c>
      <c r="F2" s="71">
        <v>0</v>
      </c>
      <c r="G2" s="71"/>
      <c r="H2" s="71"/>
      <c r="I2" s="71">
        <v>0</v>
      </c>
      <c r="J2" s="71"/>
      <c r="K2" s="71"/>
      <c r="L2" s="71">
        <v>0</v>
      </c>
      <c r="M2" s="71"/>
      <c r="N2" s="71">
        <v>0</v>
      </c>
      <c r="O2" s="71">
        <v>0</v>
      </c>
      <c r="P2" s="71"/>
    </row>
    <row r="3" spans="1:16" x14ac:dyDescent="0.25">
      <c r="A3" s="71" t="s">
        <v>11</v>
      </c>
      <c r="B3" s="71"/>
      <c r="C3" s="71">
        <v>93.117199999999997</v>
      </c>
      <c r="D3" s="71">
        <v>93.117199999999997</v>
      </c>
      <c r="E3" s="71"/>
      <c r="F3" s="71">
        <v>15.5785</v>
      </c>
      <c r="G3" s="71"/>
      <c r="H3" s="71"/>
      <c r="I3" s="71">
        <v>12.384600000000001</v>
      </c>
      <c r="J3" s="71"/>
      <c r="K3" s="71"/>
      <c r="L3" s="71">
        <v>1.9460999999999999</v>
      </c>
      <c r="M3" s="71"/>
      <c r="N3" s="71">
        <v>0</v>
      </c>
      <c r="O3" s="71">
        <v>0</v>
      </c>
      <c r="P3" s="71"/>
    </row>
    <row r="4" spans="1:16" x14ac:dyDescent="0.25">
      <c r="A4" s="71" t="s">
        <v>12</v>
      </c>
      <c r="B4" s="71"/>
      <c r="C4" s="71"/>
      <c r="D4" s="71">
        <v>0</v>
      </c>
      <c r="E4" s="71"/>
      <c r="F4" s="71">
        <v>0</v>
      </c>
      <c r="G4" s="71"/>
      <c r="H4" s="71"/>
      <c r="I4" s="71">
        <v>0</v>
      </c>
      <c r="J4" s="71"/>
      <c r="K4" s="71"/>
      <c r="L4" s="71">
        <v>0</v>
      </c>
      <c r="M4" s="71"/>
      <c r="N4" s="71">
        <v>0</v>
      </c>
      <c r="O4" s="71">
        <v>0</v>
      </c>
      <c r="P4" s="71"/>
    </row>
    <row r="5" spans="1:16" x14ac:dyDescent="0.25">
      <c r="A5" s="71" t="s">
        <v>13</v>
      </c>
      <c r="B5" s="71"/>
      <c r="C5" s="71"/>
      <c r="D5" s="71">
        <v>0</v>
      </c>
      <c r="E5" s="71"/>
      <c r="F5" s="71">
        <v>0</v>
      </c>
      <c r="G5" s="71"/>
      <c r="H5" s="71"/>
      <c r="I5" s="71">
        <v>0</v>
      </c>
      <c r="J5" s="71"/>
      <c r="K5" s="71"/>
      <c r="L5" s="71">
        <v>0</v>
      </c>
      <c r="M5" s="71"/>
      <c r="N5" s="71">
        <v>0</v>
      </c>
      <c r="O5" s="71">
        <v>0</v>
      </c>
      <c r="P5" s="71"/>
    </row>
    <row r="6" spans="1:16" x14ac:dyDescent="0.25">
      <c r="A6" s="71" t="s">
        <v>497</v>
      </c>
      <c r="B6" s="71"/>
      <c r="C6" s="71"/>
      <c r="D6" s="71"/>
      <c r="E6" s="71"/>
      <c r="F6" s="71">
        <v>0</v>
      </c>
      <c r="G6" s="71"/>
      <c r="H6" s="71"/>
      <c r="I6" s="71">
        <v>0</v>
      </c>
      <c r="J6" s="71"/>
      <c r="K6" s="71"/>
      <c r="L6" s="71">
        <v>0</v>
      </c>
      <c r="M6" s="71"/>
      <c r="N6" s="71">
        <v>0</v>
      </c>
      <c r="O6" s="71">
        <v>0</v>
      </c>
      <c r="P6" s="71"/>
    </row>
    <row r="7" spans="1:16" x14ac:dyDescent="0.25">
      <c r="A7" s="71" t="s">
        <v>14</v>
      </c>
      <c r="B7" s="71"/>
      <c r="C7" s="71">
        <v>72.536900000000003</v>
      </c>
      <c r="D7" s="71">
        <v>72.536900000000003</v>
      </c>
      <c r="E7" s="71"/>
      <c r="F7" s="71">
        <v>12.135400000000001</v>
      </c>
      <c r="G7" s="71"/>
      <c r="H7" s="71"/>
      <c r="I7" s="71">
        <v>9.6473999999999993</v>
      </c>
      <c r="J7" s="71"/>
      <c r="K7" s="71"/>
      <c r="L7" s="71">
        <v>1.516</v>
      </c>
      <c r="M7" s="71"/>
      <c r="N7" s="71">
        <v>0</v>
      </c>
      <c r="O7" s="71">
        <v>0</v>
      </c>
      <c r="P7" s="71"/>
    </row>
    <row r="8" spans="1:16" x14ac:dyDescent="0.25">
      <c r="A8" s="71" t="s">
        <v>15</v>
      </c>
      <c r="B8" s="71"/>
      <c r="C8" s="71"/>
      <c r="D8" s="71">
        <v>0</v>
      </c>
      <c r="E8" s="71"/>
      <c r="F8" s="71">
        <v>0</v>
      </c>
      <c r="G8" s="71"/>
      <c r="H8" s="71"/>
      <c r="I8" s="71">
        <v>0</v>
      </c>
      <c r="J8" s="71"/>
      <c r="K8" s="71"/>
      <c r="L8" s="71">
        <v>0</v>
      </c>
      <c r="M8" s="71"/>
      <c r="N8" s="71">
        <v>0</v>
      </c>
      <c r="O8" s="71">
        <v>0</v>
      </c>
      <c r="P8" s="71"/>
    </row>
    <row r="9" spans="1:16" x14ac:dyDescent="0.25">
      <c r="A9" s="71" t="s">
        <v>16</v>
      </c>
      <c r="B9" s="71"/>
      <c r="C9" s="71"/>
      <c r="D9" s="71">
        <v>0</v>
      </c>
      <c r="E9" s="71"/>
      <c r="F9" s="71">
        <v>0</v>
      </c>
      <c r="G9" s="71"/>
      <c r="H9" s="71"/>
      <c r="I9" s="71">
        <v>0</v>
      </c>
      <c r="J9" s="71"/>
      <c r="K9" s="71"/>
      <c r="L9" s="71">
        <v>0</v>
      </c>
      <c r="M9" s="71"/>
      <c r="N9" s="71">
        <v>0</v>
      </c>
      <c r="O9" s="71">
        <v>0</v>
      </c>
      <c r="P9" s="71"/>
    </row>
    <row r="10" spans="1:16" x14ac:dyDescent="0.25">
      <c r="A10" s="71" t="s">
        <v>17</v>
      </c>
      <c r="B10" s="71"/>
      <c r="C10" s="71"/>
      <c r="D10" s="71">
        <v>0</v>
      </c>
      <c r="E10" s="71"/>
      <c r="F10" s="71">
        <v>0</v>
      </c>
      <c r="G10" s="71"/>
      <c r="H10" s="71"/>
      <c r="I10" s="71">
        <v>0</v>
      </c>
      <c r="J10" s="71"/>
      <c r="K10" s="71"/>
      <c r="L10" s="71">
        <v>0</v>
      </c>
      <c r="M10" s="71"/>
      <c r="N10" s="71">
        <v>0</v>
      </c>
      <c r="O10" s="71">
        <v>0</v>
      </c>
      <c r="P10" s="71"/>
    </row>
    <row r="11" spans="1:16" x14ac:dyDescent="0.25">
      <c r="A11" s="71" t="s">
        <v>18</v>
      </c>
      <c r="B11" s="71"/>
      <c r="C11" s="71">
        <v>13.921900000000001</v>
      </c>
      <c r="D11" s="71">
        <v>13.921900000000001</v>
      </c>
      <c r="E11" s="71"/>
      <c r="F11" s="71">
        <v>2.3290999999999999</v>
      </c>
      <c r="G11" s="71"/>
      <c r="H11" s="71"/>
      <c r="I11" s="71">
        <v>1.8515999999999999</v>
      </c>
      <c r="J11" s="71"/>
      <c r="K11" s="71"/>
      <c r="L11" s="71">
        <v>0.29099999999999998</v>
      </c>
      <c r="M11" s="71"/>
      <c r="N11" s="71">
        <v>0</v>
      </c>
      <c r="O11" s="71">
        <v>0</v>
      </c>
      <c r="P11" s="71"/>
    </row>
    <row r="12" spans="1:16" x14ac:dyDescent="0.25">
      <c r="A12" s="71" t="s">
        <v>19</v>
      </c>
      <c r="B12" s="71"/>
      <c r="C12" s="71">
        <v>17.006399999999999</v>
      </c>
      <c r="D12" s="71">
        <v>17.006399999999999</v>
      </c>
      <c r="E12" s="71">
        <v>0</v>
      </c>
      <c r="F12" s="71">
        <v>2.8452000000000002</v>
      </c>
      <c r="G12" s="71"/>
      <c r="H12" s="71"/>
      <c r="I12" s="71">
        <v>2.2618999999999998</v>
      </c>
      <c r="J12" s="71"/>
      <c r="K12" s="71"/>
      <c r="L12" s="71">
        <v>0.35539999999999999</v>
      </c>
      <c r="M12" s="71"/>
      <c r="N12" s="71">
        <v>0</v>
      </c>
      <c r="O12" s="71">
        <v>0</v>
      </c>
      <c r="P12" s="71"/>
    </row>
    <row r="13" spans="1:16" x14ac:dyDescent="0.25">
      <c r="A13" s="71" t="s">
        <v>20</v>
      </c>
      <c r="B13" s="71"/>
      <c r="C13" s="71">
        <v>85.528000000000006</v>
      </c>
      <c r="D13" s="71">
        <v>85.528000000000006</v>
      </c>
      <c r="E13" s="71">
        <v>0</v>
      </c>
      <c r="F13" s="71">
        <v>14.3088</v>
      </c>
      <c r="G13" s="71"/>
      <c r="H13" s="71"/>
      <c r="I13" s="71">
        <v>11.3752</v>
      </c>
      <c r="J13" s="71"/>
      <c r="K13" s="71"/>
      <c r="L13" s="71">
        <v>1.7875000000000001</v>
      </c>
      <c r="M13" s="71"/>
      <c r="N13" s="71">
        <v>0</v>
      </c>
      <c r="O13" s="71">
        <v>0</v>
      </c>
      <c r="P13" s="71"/>
    </row>
    <row r="14" spans="1:16" x14ac:dyDescent="0.25">
      <c r="A14" s="71" t="s">
        <v>21</v>
      </c>
      <c r="B14" s="71"/>
      <c r="C14" s="71">
        <v>15.2788</v>
      </c>
      <c r="D14" s="71">
        <v>15.2788</v>
      </c>
      <c r="E14" s="71"/>
      <c r="F14" s="71">
        <v>2.5560999999999998</v>
      </c>
      <c r="G14" s="71"/>
      <c r="H14" s="71"/>
      <c r="I14" s="71">
        <v>2.0320999999999998</v>
      </c>
      <c r="J14" s="71"/>
      <c r="K14" s="71"/>
      <c r="L14" s="71">
        <v>0.31929999999999997</v>
      </c>
      <c r="M14" s="71"/>
      <c r="N14" s="71">
        <v>0</v>
      </c>
      <c r="O14" s="71">
        <v>0</v>
      </c>
      <c r="P14" s="71"/>
    </row>
    <row r="15" spans="1:16" x14ac:dyDescent="0.25">
      <c r="A15" s="71" t="s">
        <v>22</v>
      </c>
      <c r="B15" s="71"/>
      <c r="C15" s="71">
        <v>14.646699999999999</v>
      </c>
      <c r="D15" s="71">
        <v>14.646699999999999</v>
      </c>
      <c r="E15" s="71"/>
      <c r="F15" s="71">
        <v>2.4504000000000001</v>
      </c>
      <c r="G15" s="71"/>
      <c r="H15" s="71"/>
      <c r="I15" s="71">
        <v>1.948</v>
      </c>
      <c r="J15" s="71"/>
      <c r="K15" s="71"/>
      <c r="L15" s="71">
        <v>0.30609999999999998</v>
      </c>
      <c r="M15" s="71"/>
      <c r="N15" s="71">
        <v>0</v>
      </c>
      <c r="O15" s="71">
        <v>0</v>
      </c>
      <c r="P15" s="71"/>
    </row>
    <row r="16" spans="1:16" x14ac:dyDescent="0.25">
      <c r="A16" s="71" t="s">
        <v>23</v>
      </c>
      <c r="B16" s="71"/>
      <c r="C16" s="71">
        <v>9.0533000000000001</v>
      </c>
      <c r="D16" s="71">
        <v>9.0533000000000001</v>
      </c>
      <c r="E16" s="71">
        <v>0</v>
      </c>
      <c r="F16" s="71">
        <v>1.5145999999999999</v>
      </c>
      <c r="G16" s="71"/>
      <c r="H16" s="71"/>
      <c r="I16" s="71">
        <v>1.2040999999999999</v>
      </c>
      <c r="J16" s="71"/>
      <c r="K16" s="71"/>
      <c r="L16" s="71">
        <v>0.18920000000000001</v>
      </c>
      <c r="M16" s="71"/>
      <c r="N16" s="71">
        <v>0</v>
      </c>
      <c r="O16" s="71">
        <v>0</v>
      </c>
      <c r="P16" s="71"/>
    </row>
    <row r="17" spans="1:16" x14ac:dyDescent="0.25">
      <c r="A17" s="71" t="s">
        <v>24</v>
      </c>
      <c r="B17" s="71"/>
      <c r="C17" s="71">
        <v>84.012699999999995</v>
      </c>
      <c r="D17" s="71">
        <v>84.012699999999995</v>
      </c>
      <c r="E17" s="71"/>
      <c r="F17" s="71">
        <v>14.055300000000001</v>
      </c>
      <c r="G17" s="71"/>
      <c r="H17" s="71"/>
      <c r="I17" s="71">
        <v>11.1737</v>
      </c>
      <c r="J17" s="71"/>
      <c r="K17" s="71"/>
      <c r="L17" s="71">
        <v>1.7559</v>
      </c>
      <c r="M17" s="71"/>
      <c r="N17" s="71">
        <v>0</v>
      </c>
      <c r="O17" s="71">
        <v>0</v>
      </c>
      <c r="P17" s="71"/>
    </row>
    <row r="18" spans="1:16" x14ac:dyDescent="0.25">
      <c r="A18" s="71" t="s">
        <v>25</v>
      </c>
      <c r="B18" s="71"/>
      <c r="C18" s="71">
        <v>17.706600000000002</v>
      </c>
      <c r="D18" s="71">
        <v>17.706600000000002</v>
      </c>
      <c r="E18" s="71"/>
      <c r="F18" s="71">
        <v>2.9622999999999999</v>
      </c>
      <c r="G18" s="71"/>
      <c r="H18" s="71"/>
      <c r="I18" s="71">
        <v>2.355</v>
      </c>
      <c r="J18" s="71"/>
      <c r="K18" s="71"/>
      <c r="L18" s="71">
        <v>0.37009999999999998</v>
      </c>
      <c r="M18" s="71"/>
      <c r="N18" s="71">
        <v>0</v>
      </c>
      <c r="O18" s="71">
        <v>0</v>
      </c>
      <c r="P18" s="71"/>
    </row>
    <row r="19" spans="1:16" x14ac:dyDescent="0.25">
      <c r="A19" s="71" t="s">
        <v>498</v>
      </c>
      <c r="B19" s="71"/>
      <c r="C19" s="71">
        <v>3.4708999999999999</v>
      </c>
      <c r="D19" s="71"/>
      <c r="E19" s="71">
        <v>0</v>
      </c>
      <c r="F19" s="71">
        <v>0.58069999999999999</v>
      </c>
      <c r="G19" s="71"/>
      <c r="H19" s="71"/>
      <c r="I19" s="71">
        <v>0</v>
      </c>
      <c r="J19" s="71"/>
      <c r="K19" s="71"/>
      <c r="L19" s="71">
        <v>0</v>
      </c>
      <c r="M19" s="71"/>
      <c r="N19" s="71">
        <v>0</v>
      </c>
      <c r="O19" s="71">
        <v>0</v>
      </c>
      <c r="P19" s="71"/>
    </row>
    <row r="20" spans="1:16" x14ac:dyDescent="0.25">
      <c r="A20" s="71" t="s">
        <v>26</v>
      </c>
      <c r="B20" s="71"/>
      <c r="C20" s="71">
        <v>145.35069999999999</v>
      </c>
      <c r="D20" s="71">
        <v>145.35069999999999</v>
      </c>
      <c r="E20" s="71"/>
      <c r="F20" s="71">
        <v>24.3172</v>
      </c>
      <c r="G20" s="71"/>
      <c r="H20" s="71"/>
      <c r="I20" s="71">
        <v>19.331600000000002</v>
      </c>
      <c r="J20" s="71"/>
      <c r="K20" s="71"/>
      <c r="L20" s="71">
        <v>3.0377999999999998</v>
      </c>
      <c r="M20" s="71"/>
      <c r="N20" s="71">
        <v>0</v>
      </c>
      <c r="O20" s="71">
        <v>0</v>
      </c>
      <c r="P20" s="71"/>
    </row>
    <row r="21" spans="1:16" x14ac:dyDescent="0.25">
      <c r="A21" s="71" t="s">
        <v>27</v>
      </c>
      <c r="B21" s="71"/>
      <c r="C21" s="71"/>
      <c r="D21" s="71">
        <v>0</v>
      </c>
      <c r="E21" s="71"/>
      <c r="F21" s="71">
        <v>0</v>
      </c>
      <c r="G21" s="71"/>
      <c r="H21" s="71"/>
      <c r="I21" s="71">
        <v>0</v>
      </c>
      <c r="J21" s="71"/>
      <c r="K21" s="71"/>
      <c r="L21" s="71">
        <v>0</v>
      </c>
      <c r="M21" s="71"/>
      <c r="N21" s="71">
        <v>0</v>
      </c>
      <c r="O21" s="71">
        <v>0</v>
      </c>
      <c r="P21" s="71"/>
    </row>
    <row r="22" spans="1:16" x14ac:dyDescent="0.25">
      <c r="A22" s="71" t="s">
        <v>28</v>
      </c>
      <c r="B22" s="71"/>
      <c r="C22" s="71"/>
      <c r="D22" s="71">
        <v>0</v>
      </c>
      <c r="E22" s="71"/>
      <c r="F22" s="71">
        <v>0</v>
      </c>
      <c r="G22" s="71"/>
      <c r="H22" s="71"/>
      <c r="I22" s="71">
        <v>0</v>
      </c>
      <c r="J22" s="71"/>
      <c r="K22" s="71"/>
      <c r="L22" s="71">
        <v>0</v>
      </c>
      <c r="M22" s="71"/>
      <c r="N22" s="71">
        <v>0</v>
      </c>
      <c r="O22" s="71">
        <v>0</v>
      </c>
      <c r="P22" s="71"/>
    </row>
    <row r="23" spans="1:16" x14ac:dyDescent="0.25">
      <c r="A23" s="71" t="s">
        <v>29</v>
      </c>
      <c r="B23" s="71"/>
      <c r="C23" s="71">
        <v>19.0518</v>
      </c>
      <c r="D23" s="71">
        <v>19.0518</v>
      </c>
      <c r="E23" s="71"/>
      <c r="F23" s="71">
        <v>3.1873999999999998</v>
      </c>
      <c r="G23" s="71"/>
      <c r="H23" s="71"/>
      <c r="I23" s="71">
        <v>2.5339</v>
      </c>
      <c r="J23" s="71"/>
      <c r="K23" s="71"/>
      <c r="L23" s="71">
        <v>0.3982</v>
      </c>
      <c r="M23" s="71"/>
      <c r="N23" s="71">
        <v>0</v>
      </c>
      <c r="O23" s="71">
        <v>0</v>
      </c>
      <c r="P23" s="71"/>
    </row>
    <row r="24" spans="1:16" x14ac:dyDescent="0.25">
      <c r="A24" s="71" t="s">
        <v>30</v>
      </c>
      <c r="B24" s="71"/>
      <c r="C24" s="71"/>
      <c r="D24" s="71">
        <v>0</v>
      </c>
      <c r="E24" s="71"/>
      <c r="F24" s="71">
        <v>0</v>
      </c>
      <c r="G24" s="71"/>
      <c r="H24" s="71"/>
      <c r="I24" s="71">
        <v>0</v>
      </c>
      <c r="J24" s="71"/>
      <c r="K24" s="71"/>
      <c r="L24" s="71">
        <v>0</v>
      </c>
      <c r="M24" s="71"/>
      <c r="N24" s="71">
        <v>0</v>
      </c>
      <c r="O24" s="71">
        <v>0</v>
      </c>
      <c r="P24" s="71"/>
    </row>
    <row r="25" spans="1:16" x14ac:dyDescent="0.25">
      <c r="A25" s="71" t="s">
        <v>31</v>
      </c>
      <c r="B25" s="71"/>
      <c r="C25" s="71"/>
      <c r="D25" s="71">
        <v>0</v>
      </c>
      <c r="E25" s="71"/>
      <c r="F25" s="71">
        <v>0</v>
      </c>
      <c r="G25" s="71"/>
      <c r="H25" s="71"/>
      <c r="I25" s="71">
        <v>0</v>
      </c>
      <c r="J25" s="71"/>
      <c r="K25" s="71"/>
      <c r="L25" s="71">
        <v>0</v>
      </c>
      <c r="M25" s="71"/>
      <c r="N25" s="71">
        <v>0</v>
      </c>
      <c r="O25" s="71">
        <v>0</v>
      </c>
      <c r="P25" s="71"/>
    </row>
    <row r="26" spans="1:16" x14ac:dyDescent="0.25">
      <c r="A26" s="71" t="s">
        <v>32</v>
      </c>
      <c r="B26" s="71"/>
      <c r="C26" s="71">
        <v>4.8948999999999998</v>
      </c>
      <c r="D26" s="71">
        <v>4.8948999999999998</v>
      </c>
      <c r="E26" s="71"/>
      <c r="F26" s="71">
        <v>0.81889999999999996</v>
      </c>
      <c r="G26" s="71"/>
      <c r="H26" s="71"/>
      <c r="I26" s="71">
        <v>0.65100000000000002</v>
      </c>
      <c r="J26" s="71"/>
      <c r="K26" s="71"/>
      <c r="L26" s="71">
        <v>0.1023</v>
      </c>
      <c r="M26" s="71"/>
      <c r="N26" s="71">
        <v>0</v>
      </c>
      <c r="O26" s="71">
        <v>0</v>
      </c>
      <c r="P26" s="71"/>
    </row>
    <row r="27" spans="1:16" x14ac:dyDescent="0.25">
      <c r="A27" s="71" t="s">
        <v>33</v>
      </c>
      <c r="B27" s="71"/>
      <c r="C27" s="71">
        <v>9.1778999999999993</v>
      </c>
      <c r="D27" s="71">
        <v>9.1778999999999993</v>
      </c>
      <c r="E27" s="71"/>
      <c r="F27" s="71">
        <v>1.5355000000000001</v>
      </c>
      <c r="G27" s="71"/>
      <c r="H27" s="71"/>
      <c r="I27" s="71">
        <v>1.2206999999999999</v>
      </c>
      <c r="J27" s="71"/>
      <c r="K27" s="71"/>
      <c r="L27" s="71">
        <v>0.1918</v>
      </c>
      <c r="M27" s="71"/>
      <c r="N27" s="71">
        <v>0</v>
      </c>
      <c r="O27" s="71">
        <v>0</v>
      </c>
      <c r="P27" s="71"/>
    </row>
    <row r="28" spans="1:16" x14ac:dyDescent="0.25">
      <c r="A28" s="71" t="s">
        <v>34</v>
      </c>
      <c r="B28" s="71"/>
      <c r="C28" s="71"/>
      <c r="D28" s="71">
        <v>0</v>
      </c>
      <c r="E28" s="71"/>
      <c r="F28" s="71">
        <v>0</v>
      </c>
      <c r="G28" s="71"/>
      <c r="H28" s="71"/>
      <c r="I28" s="71">
        <v>0</v>
      </c>
      <c r="J28" s="71"/>
      <c r="K28" s="71"/>
      <c r="L28" s="71">
        <v>0</v>
      </c>
      <c r="M28" s="71"/>
      <c r="N28" s="71">
        <v>0</v>
      </c>
      <c r="O28" s="71">
        <v>0</v>
      </c>
      <c r="P28" s="71"/>
    </row>
    <row r="29" spans="1:16" x14ac:dyDescent="0.25">
      <c r="A29" s="71" t="s">
        <v>499</v>
      </c>
      <c r="B29" s="71"/>
      <c r="C29" s="71"/>
      <c r="D29" s="71"/>
      <c r="E29" s="71"/>
      <c r="F29" s="71">
        <v>0</v>
      </c>
      <c r="G29" s="71"/>
      <c r="H29" s="71"/>
      <c r="I29" s="71">
        <v>0</v>
      </c>
      <c r="J29" s="71"/>
      <c r="K29" s="71"/>
      <c r="L29" s="71">
        <v>0</v>
      </c>
      <c r="M29" s="71"/>
      <c r="N29" s="71">
        <v>0</v>
      </c>
      <c r="O29" s="71">
        <v>0</v>
      </c>
      <c r="P29" s="71"/>
    </row>
    <row r="30" spans="1:16" x14ac:dyDescent="0.25">
      <c r="A30" s="71" t="s">
        <v>35</v>
      </c>
      <c r="B30" s="71"/>
      <c r="C30" s="71">
        <v>17.925799999999999</v>
      </c>
      <c r="D30" s="71">
        <v>17.925799999999999</v>
      </c>
      <c r="E30" s="71"/>
      <c r="F30" s="71">
        <v>2.9990000000000001</v>
      </c>
      <c r="G30" s="71"/>
      <c r="H30" s="71"/>
      <c r="I30" s="71">
        <v>2.3841000000000001</v>
      </c>
      <c r="J30" s="71"/>
      <c r="K30" s="71"/>
      <c r="L30" s="71">
        <v>0.37459999999999999</v>
      </c>
      <c r="M30" s="71"/>
      <c r="N30" s="71">
        <v>0</v>
      </c>
      <c r="O30" s="71">
        <v>0</v>
      </c>
      <c r="P30" s="71"/>
    </row>
    <row r="31" spans="1:16" x14ac:dyDescent="0.25">
      <c r="A31" s="71" t="s">
        <v>36</v>
      </c>
      <c r="B31" s="71"/>
      <c r="C31" s="71"/>
      <c r="D31" s="71">
        <v>0</v>
      </c>
      <c r="E31" s="71">
        <v>0</v>
      </c>
      <c r="F31" s="71">
        <v>0</v>
      </c>
      <c r="G31" s="71"/>
      <c r="H31" s="71"/>
      <c r="I31" s="71">
        <v>0</v>
      </c>
      <c r="J31" s="71"/>
      <c r="K31" s="71"/>
      <c r="L31" s="71">
        <v>0</v>
      </c>
      <c r="M31" s="71"/>
      <c r="N31" s="71">
        <v>0</v>
      </c>
      <c r="O31" s="71">
        <v>0</v>
      </c>
      <c r="P31" s="71"/>
    </row>
    <row r="32" spans="1:16" x14ac:dyDescent="0.25">
      <c r="A32" s="71" t="s">
        <v>37</v>
      </c>
      <c r="B32" s="71"/>
      <c r="C32" s="71">
        <v>31.0105</v>
      </c>
      <c r="D32" s="71">
        <v>31.0105</v>
      </c>
      <c r="E32" s="71">
        <v>0</v>
      </c>
      <c r="F32" s="71">
        <v>5.1881000000000004</v>
      </c>
      <c r="G32" s="71"/>
      <c r="H32" s="71"/>
      <c r="I32" s="71">
        <v>4.1243999999999996</v>
      </c>
      <c r="J32" s="71"/>
      <c r="K32" s="71"/>
      <c r="L32" s="71">
        <v>0.64810000000000001</v>
      </c>
      <c r="M32" s="71"/>
      <c r="N32" s="71">
        <v>0</v>
      </c>
      <c r="O32" s="71">
        <v>0</v>
      </c>
      <c r="P32" s="71"/>
    </row>
    <row r="33" spans="1:16" x14ac:dyDescent="0.25">
      <c r="A33" s="71" t="s">
        <v>38</v>
      </c>
      <c r="B33" s="71"/>
      <c r="C33" s="71">
        <v>25.059899999999999</v>
      </c>
      <c r="D33" s="71">
        <v>25.059899999999999</v>
      </c>
      <c r="E33" s="71"/>
      <c r="F33" s="71">
        <v>4.1924999999999999</v>
      </c>
      <c r="G33" s="71"/>
      <c r="H33" s="71"/>
      <c r="I33" s="71">
        <v>3.3330000000000002</v>
      </c>
      <c r="J33" s="71"/>
      <c r="K33" s="71"/>
      <c r="L33" s="71">
        <v>0.52380000000000004</v>
      </c>
      <c r="M33" s="71"/>
      <c r="N33" s="71">
        <v>0</v>
      </c>
      <c r="O33" s="71">
        <v>0</v>
      </c>
      <c r="P33" s="71"/>
    </row>
    <row r="34" spans="1:16" x14ac:dyDescent="0.25">
      <c r="A34" s="71" t="s">
        <v>39</v>
      </c>
      <c r="B34" s="71"/>
      <c r="C34" s="71">
        <v>7.2617000000000003</v>
      </c>
      <c r="D34" s="71">
        <v>7.2617000000000003</v>
      </c>
      <c r="E34" s="71"/>
      <c r="F34" s="71">
        <v>1.2149000000000001</v>
      </c>
      <c r="G34" s="71"/>
      <c r="H34" s="71"/>
      <c r="I34" s="71">
        <v>0.96579999999999999</v>
      </c>
      <c r="J34" s="71"/>
      <c r="K34" s="71"/>
      <c r="L34" s="71">
        <v>0.15179999999999999</v>
      </c>
      <c r="M34" s="71"/>
      <c r="N34" s="71">
        <v>0</v>
      </c>
      <c r="O34" s="71">
        <v>0</v>
      </c>
      <c r="P34" s="71"/>
    </row>
    <row r="35" spans="1:16" x14ac:dyDescent="0.25">
      <c r="A35" s="71" t="s">
        <v>40</v>
      </c>
      <c r="B35" s="71"/>
      <c r="C35" s="71">
        <v>7.1551</v>
      </c>
      <c r="D35" s="71">
        <v>7.1551</v>
      </c>
      <c r="E35" s="71"/>
      <c r="F35" s="71">
        <v>1.1970000000000001</v>
      </c>
      <c r="G35" s="71"/>
      <c r="H35" s="71"/>
      <c r="I35" s="71">
        <v>0.9516</v>
      </c>
      <c r="J35" s="71"/>
      <c r="K35" s="71"/>
      <c r="L35" s="71">
        <v>0.14949999999999999</v>
      </c>
      <c r="M35" s="71"/>
      <c r="N35" s="71">
        <v>0</v>
      </c>
      <c r="O35" s="71">
        <v>0</v>
      </c>
      <c r="P35" s="71"/>
    </row>
    <row r="36" spans="1:16" x14ac:dyDescent="0.25">
      <c r="A36" s="71" t="s">
        <v>41</v>
      </c>
      <c r="B36" s="71"/>
      <c r="C36" s="71"/>
      <c r="D36" s="71">
        <v>0</v>
      </c>
      <c r="E36" s="71">
        <v>0</v>
      </c>
      <c r="F36" s="71">
        <v>0</v>
      </c>
      <c r="G36" s="71"/>
      <c r="H36" s="71"/>
      <c r="I36" s="71">
        <v>0</v>
      </c>
      <c r="J36" s="71"/>
      <c r="K36" s="71"/>
      <c r="L36" s="71">
        <v>0</v>
      </c>
      <c r="M36" s="71"/>
      <c r="N36" s="71">
        <v>0</v>
      </c>
      <c r="O36" s="71">
        <v>0</v>
      </c>
      <c r="P36" s="71"/>
    </row>
    <row r="37" spans="1:16" x14ac:dyDescent="0.25">
      <c r="A37" s="71" t="s">
        <v>42</v>
      </c>
      <c r="B37" s="71"/>
      <c r="C37" s="71">
        <v>16.5</v>
      </c>
      <c r="D37" s="71">
        <v>16.5</v>
      </c>
      <c r="E37" s="71"/>
      <c r="F37" s="71">
        <v>2.7605</v>
      </c>
      <c r="G37" s="71"/>
      <c r="H37" s="71"/>
      <c r="I37" s="71">
        <v>2.1945000000000001</v>
      </c>
      <c r="J37" s="71"/>
      <c r="K37" s="71"/>
      <c r="L37" s="71">
        <v>0.34489999999999998</v>
      </c>
      <c r="M37" s="71"/>
      <c r="N37" s="71">
        <v>0</v>
      </c>
      <c r="O37" s="71">
        <v>0</v>
      </c>
      <c r="P37" s="71"/>
    </row>
    <row r="38" spans="1:16" x14ac:dyDescent="0.25">
      <c r="A38" s="71" t="s">
        <v>43</v>
      </c>
      <c r="B38" s="71"/>
      <c r="C38" s="71">
        <v>71.972899999999996</v>
      </c>
      <c r="D38" s="71">
        <v>71.972899999999996</v>
      </c>
      <c r="E38" s="71"/>
      <c r="F38" s="71">
        <v>12.0411</v>
      </c>
      <c r="G38" s="71"/>
      <c r="H38" s="71"/>
      <c r="I38" s="71">
        <v>9.5724</v>
      </c>
      <c r="J38" s="71"/>
      <c r="K38" s="71"/>
      <c r="L38" s="71">
        <v>1.5042</v>
      </c>
      <c r="M38" s="71"/>
      <c r="N38" s="71">
        <v>0</v>
      </c>
      <c r="O38" s="71">
        <v>0</v>
      </c>
      <c r="P38" s="71"/>
    </row>
    <row r="39" spans="1:16" x14ac:dyDescent="0.25">
      <c r="A39" s="71" t="s">
        <v>44</v>
      </c>
      <c r="B39" s="71"/>
      <c r="C39" s="71">
        <v>49.253599999999999</v>
      </c>
      <c r="D39" s="71">
        <v>49.253599999999999</v>
      </c>
      <c r="E39" s="71"/>
      <c r="F39" s="71">
        <v>8.2401</v>
      </c>
      <c r="G39" s="71"/>
      <c r="H39" s="71"/>
      <c r="I39" s="71">
        <v>6.5507</v>
      </c>
      <c r="J39" s="71"/>
      <c r="K39" s="71"/>
      <c r="L39" s="71">
        <v>1.0294000000000001</v>
      </c>
      <c r="M39" s="71"/>
      <c r="N39" s="71">
        <v>0</v>
      </c>
      <c r="O39" s="71">
        <v>0</v>
      </c>
      <c r="P39" s="71"/>
    </row>
    <row r="40" spans="1:16" x14ac:dyDescent="0.25">
      <c r="A40" s="71" t="s">
        <v>45</v>
      </c>
      <c r="B40" s="71"/>
      <c r="C40" s="71">
        <v>16.186299999999999</v>
      </c>
      <c r="D40" s="71">
        <v>16.186299999999999</v>
      </c>
      <c r="E40" s="71"/>
      <c r="F40" s="71">
        <v>2.7080000000000002</v>
      </c>
      <c r="G40" s="71"/>
      <c r="H40" s="71"/>
      <c r="I40" s="71">
        <v>2.1528</v>
      </c>
      <c r="J40" s="71"/>
      <c r="K40" s="71"/>
      <c r="L40" s="71">
        <v>0.33829999999999999</v>
      </c>
      <c r="M40" s="71"/>
      <c r="N40" s="71">
        <v>0</v>
      </c>
      <c r="O40" s="71">
        <v>0</v>
      </c>
      <c r="P40" s="71"/>
    </row>
    <row r="41" spans="1:16" x14ac:dyDescent="0.25">
      <c r="A41" s="71" t="s">
        <v>46</v>
      </c>
      <c r="B41" s="71"/>
      <c r="C41" s="71">
        <v>37.513500000000001</v>
      </c>
      <c r="D41" s="71">
        <v>37.513500000000001</v>
      </c>
      <c r="E41" s="71"/>
      <c r="F41" s="71">
        <v>6.2759999999999998</v>
      </c>
      <c r="G41" s="71"/>
      <c r="H41" s="71"/>
      <c r="I41" s="71">
        <v>4.9893000000000001</v>
      </c>
      <c r="J41" s="71"/>
      <c r="K41" s="71"/>
      <c r="L41" s="71">
        <v>0.78400000000000003</v>
      </c>
      <c r="M41" s="71"/>
      <c r="N41" s="71">
        <v>0</v>
      </c>
      <c r="O41" s="71">
        <v>0</v>
      </c>
      <c r="P41" s="71"/>
    </row>
    <row r="42" spans="1:16" x14ac:dyDescent="0.25">
      <c r="A42" s="71" t="s">
        <v>47</v>
      </c>
      <c r="B42" s="71"/>
      <c r="C42" s="71">
        <v>20.0898</v>
      </c>
      <c r="D42" s="71">
        <v>20.0898</v>
      </c>
      <c r="E42" s="71"/>
      <c r="F42" s="71">
        <v>3.3610000000000002</v>
      </c>
      <c r="G42" s="71"/>
      <c r="H42" s="71"/>
      <c r="I42" s="71">
        <v>2.6718999999999999</v>
      </c>
      <c r="J42" s="71"/>
      <c r="K42" s="71"/>
      <c r="L42" s="71">
        <v>0.4199</v>
      </c>
      <c r="M42" s="71"/>
      <c r="N42" s="71">
        <v>0</v>
      </c>
      <c r="O42" s="71">
        <v>0</v>
      </c>
      <c r="P42" s="71"/>
    </row>
    <row r="43" spans="1:16" x14ac:dyDescent="0.25">
      <c r="A43" s="71" t="s">
        <v>48</v>
      </c>
      <c r="B43" s="71"/>
      <c r="C43" s="71">
        <v>790.98400000000004</v>
      </c>
      <c r="D43" s="71">
        <v>790.98400000000004</v>
      </c>
      <c r="E43" s="71">
        <v>0</v>
      </c>
      <c r="F43" s="71">
        <v>132.33160000000001</v>
      </c>
      <c r="G43" s="71"/>
      <c r="H43" s="71"/>
      <c r="I43" s="71">
        <v>105.2009</v>
      </c>
      <c r="J43" s="71"/>
      <c r="K43" s="71"/>
      <c r="L43" s="71">
        <v>16.531600000000001</v>
      </c>
      <c r="M43" s="71"/>
      <c r="N43" s="71">
        <v>0</v>
      </c>
      <c r="O43" s="71">
        <v>0</v>
      </c>
      <c r="P43" s="71"/>
    </row>
    <row r="44" spans="1:16" x14ac:dyDescent="0.25">
      <c r="A44" s="71" t="s">
        <v>49</v>
      </c>
      <c r="B44" s="71"/>
      <c r="C44" s="71">
        <v>9.2432999999999996</v>
      </c>
      <c r="D44" s="71">
        <v>9.2432999999999996</v>
      </c>
      <c r="E44" s="71"/>
      <c r="F44" s="71">
        <v>1.5464</v>
      </c>
      <c r="G44" s="71"/>
      <c r="H44" s="71"/>
      <c r="I44" s="71">
        <v>1.2294</v>
      </c>
      <c r="J44" s="71"/>
      <c r="K44" s="71"/>
      <c r="L44" s="71">
        <v>0.19320000000000001</v>
      </c>
      <c r="M44" s="71"/>
      <c r="N44" s="71">
        <v>0</v>
      </c>
      <c r="O44" s="71">
        <v>0</v>
      </c>
      <c r="P44" s="71"/>
    </row>
    <row r="45" spans="1:16" x14ac:dyDescent="0.25">
      <c r="A45" s="71" t="s">
        <v>50</v>
      </c>
      <c r="B45" s="71"/>
      <c r="C45" s="71">
        <v>27.761099999999999</v>
      </c>
      <c r="D45" s="71">
        <v>27.761099999999999</v>
      </c>
      <c r="E45" s="71"/>
      <c r="F45" s="71">
        <v>4.6444000000000001</v>
      </c>
      <c r="G45" s="71"/>
      <c r="H45" s="71"/>
      <c r="I45" s="71">
        <v>3.6922000000000001</v>
      </c>
      <c r="J45" s="71"/>
      <c r="K45" s="71"/>
      <c r="L45" s="71">
        <v>0.58020000000000005</v>
      </c>
      <c r="M45" s="71"/>
      <c r="N45" s="71">
        <v>0</v>
      </c>
      <c r="O45" s="71">
        <v>0</v>
      </c>
      <c r="P45" s="71"/>
    </row>
    <row r="46" spans="1:16" x14ac:dyDescent="0.25">
      <c r="A46" s="71" t="s">
        <v>51</v>
      </c>
      <c r="B46" s="71"/>
      <c r="C46" s="71"/>
      <c r="D46" s="71">
        <v>0</v>
      </c>
      <c r="E46" s="71"/>
      <c r="F46" s="71">
        <v>0</v>
      </c>
      <c r="G46" s="71"/>
      <c r="H46" s="71"/>
      <c r="I46" s="71">
        <v>0</v>
      </c>
      <c r="J46" s="71"/>
      <c r="K46" s="71"/>
      <c r="L46" s="71">
        <v>0</v>
      </c>
      <c r="M46" s="71"/>
      <c r="N46" s="71">
        <v>0</v>
      </c>
      <c r="O46" s="71">
        <v>0</v>
      </c>
      <c r="P46" s="71"/>
    </row>
    <row r="47" spans="1:16" x14ac:dyDescent="0.25">
      <c r="A47" s="71" t="s">
        <v>52</v>
      </c>
      <c r="B47" s="71"/>
      <c r="C47" s="71">
        <v>378.05919999999998</v>
      </c>
      <c r="D47" s="71">
        <v>378.05919999999998</v>
      </c>
      <c r="E47" s="71">
        <v>0</v>
      </c>
      <c r="F47" s="71">
        <v>63.249299999999998</v>
      </c>
      <c r="G47" s="71"/>
      <c r="H47" s="71"/>
      <c r="I47" s="71">
        <v>50.2819</v>
      </c>
      <c r="J47" s="71"/>
      <c r="K47" s="71"/>
      <c r="L47" s="71">
        <v>7.9013999999999998</v>
      </c>
      <c r="M47" s="71"/>
      <c r="N47" s="71">
        <v>0</v>
      </c>
      <c r="O47" s="71">
        <v>0</v>
      </c>
      <c r="P47" s="71"/>
    </row>
    <row r="48" spans="1:16" x14ac:dyDescent="0.25">
      <c r="A48" s="71" t="s">
        <v>53</v>
      </c>
      <c r="B48" s="71"/>
      <c r="C48" s="71"/>
      <c r="D48" s="71">
        <v>0</v>
      </c>
      <c r="E48" s="71"/>
      <c r="F48" s="71">
        <v>0</v>
      </c>
      <c r="G48" s="71"/>
      <c r="H48" s="71"/>
      <c r="I48" s="71">
        <v>0</v>
      </c>
      <c r="J48" s="71"/>
      <c r="K48" s="71"/>
      <c r="L48" s="71">
        <v>0</v>
      </c>
      <c r="M48" s="71"/>
      <c r="N48" s="71">
        <v>0</v>
      </c>
      <c r="O48" s="71">
        <v>0</v>
      </c>
      <c r="P48" s="71"/>
    </row>
    <row r="49" spans="1:16" x14ac:dyDescent="0.25">
      <c r="A49" s="71" t="s">
        <v>54</v>
      </c>
      <c r="B49" s="71"/>
      <c r="C49" s="71">
        <v>108.63630000000001</v>
      </c>
      <c r="D49" s="71">
        <v>108.63630000000001</v>
      </c>
      <c r="E49" s="71">
        <v>0</v>
      </c>
      <c r="F49" s="71">
        <v>18.174900000000001</v>
      </c>
      <c r="G49" s="71"/>
      <c r="H49" s="71"/>
      <c r="I49" s="71">
        <v>14.448600000000001</v>
      </c>
      <c r="J49" s="71"/>
      <c r="K49" s="71"/>
      <c r="L49" s="71">
        <v>2.2705000000000002</v>
      </c>
      <c r="M49" s="71"/>
      <c r="N49" s="71">
        <v>0</v>
      </c>
      <c r="O49" s="71">
        <v>0</v>
      </c>
      <c r="P49" s="71"/>
    </row>
    <row r="50" spans="1:16" x14ac:dyDescent="0.25">
      <c r="A50" s="71" t="s">
        <v>55</v>
      </c>
      <c r="B50" s="71"/>
      <c r="C50" s="71">
        <v>19.900500000000001</v>
      </c>
      <c r="D50" s="71">
        <v>19.900500000000001</v>
      </c>
      <c r="E50" s="71">
        <v>0</v>
      </c>
      <c r="F50" s="71">
        <v>3.3294000000000001</v>
      </c>
      <c r="G50" s="71"/>
      <c r="H50" s="71"/>
      <c r="I50" s="71">
        <v>2.6467999999999998</v>
      </c>
      <c r="J50" s="71"/>
      <c r="K50" s="71"/>
      <c r="L50" s="71">
        <v>0.41589999999999999</v>
      </c>
      <c r="M50" s="71"/>
      <c r="N50" s="71">
        <v>0</v>
      </c>
      <c r="O50" s="71">
        <v>0</v>
      </c>
      <c r="P50" s="71"/>
    </row>
    <row r="51" spans="1:16" x14ac:dyDescent="0.25">
      <c r="A51" s="71" t="s">
        <v>56</v>
      </c>
      <c r="B51" s="71"/>
      <c r="C51" s="71"/>
      <c r="D51" s="71">
        <v>0</v>
      </c>
      <c r="E51" s="71"/>
      <c r="F51" s="71">
        <v>0</v>
      </c>
      <c r="G51" s="71"/>
      <c r="H51" s="71"/>
      <c r="I51" s="71">
        <v>0</v>
      </c>
      <c r="J51" s="71"/>
      <c r="K51" s="71"/>
      <c r="L51" s="71">
        <v>0</v>
      </c>
      <c r="M51" s="71"/>
      <c r="N51" s="71">
        <v>0</v>
      </c>
      <c r="O51" s="71">
        <v>0</v>
      </c>
      <c r="P51" s="71"/>
    </row>
    <row r="52" spans="1:16" x14ac:dyDescent="0.25">
      <c r="A52" s="71" t="s">
        <v>57</v>
      </c>
      <c r="B52" s="71"/>
      <c r="C52" s="71">
        <v>25.302399999999999</v>
      </c>
      <c r="D52" s="71">
        <v>25.302399999999999</v>
      </c>
      <c r="E52" s="71"/>
      <c r="F52" s="71">
        <v>4.2331000000000003</v>
      </c>
      <c r="G52" s="71"/>
      <c r="H52" s="71"/>
      <c r="I52" s="71">
        <v>3.3652000000000002</v>
      </c>
      <c r="J52" s="71"/>
      <c r="K52" s="71"/>
      <c r="L52" s="71">
        <v>0.52880000000000005</v>
      </c>
      <c r="M52" s="71"/>
      <c r="N52" s="71">
        <v>0</v>
      </c>
      <c r="O52" s="71">
        <v>0</v>
      </c>
      <c r="P52" s="71"/>
    </row>
    <row r="53" spans="1:16" x14ac:dyDescent="0.25">
      <c r="A53" s="71" t="s">
        <v>500</v>
      </c>
      <c r="B53" s="71"/>
      <c r="C53" s="71"/>
      <c r="D53" s="71"/>
      <c r="E53" s="71">
        <v>0</v>
      </c>
      <c r="F53" s="71">
        <v>0</v>
      </c>
      <c r="G53" s="71"/>
      <c r="H53" s="71"/>
      <c r="I53" s="71">
        <v>0</v>
      </c>
      <c r="J53" s="71"/>
      <c r="K53" s="71"/>
      <c r="L53" s="71">
        <v>0</v>
      </c>
      <c r="M53" s="71"/>
      <c r="N53" s="71">
        <v>0</v>
      </c>
      <c r="O53" s="71">
        <v>0</v>
      </c>
      <c r="P53" s="71"/>
    </row>
    <row r="54" spans="1:16" x14ac:dyDescent="0.25">
      <c r="A54" s="71" t="s">
        <v>501</v>
      </c>
      <c r="B54" s="71"/>
      <c r="C54" s="71"/>
      <c r="D54" s="71"/>
      <c r="E54" s="71"/>
      <c r="F54" s="71">
        <v>0</v>
      </c>
      <c r="G54" s="71"/>
      <c r="H54" s="71"/>
      <c r="I54" s="71">
        <v>0</v>
      </c>
      <c r="J54" s="71"/>
      <c r="K54" s="71"/>
      <c r="L54" s="71">
        <v>0</v>
      </c>
      <c r="M54" s="71"/>
      <c r="N54" s="71">
        <v>0</v>
      </c>
      <c r="O54" s="71">
        <v>0</v>
      </c>
      <c r="P54" s="71"/>
    </row>
    <row r="55" spans="1:16" x14ac:dyDescent="0.25">
      <c r="A55" s="71" t="s">
        <v>58</v>
      </c>
      <c r="B55" s="71"/>
      <c r="C55" s="71">
        <v>13.5707</v>
      </c>
      <c r="D55" s="71">
        <v>13.5707</v>
      </c>
      <c r="E55" s="71"/>
      <c r="F55" s="71">
        <v>2.2704</v>
      </c>
      <c r="G55" s="71"/>
      <c r="H55" s="71"/>
      <c r="I55" s="71">
        <v>1.8048999999999999</v>
      </c>
      <c r="J55" s="71"/>
      <c r="K55" s="71"/>
      <c r="L55" s="71">
        <v>0.28360000000000002</v>
      </c>
      <c r="M55" s="71"/>
      <c r="N55" s="71">
        <v>0</v>
      </c>
      <c r="O55" s="71">
        <v>0</v>
      </c>
      <c r="P55" s="71"/>
    </row>
    <row r="56" spans="1:16" x14ac:dyDescent="0.25">
      <c r="A56" s="71" t="s">
        <v>502</v>
      </c>
      <c r="B56" s="71"/>
      <c r="C56" s="71"/>
      <c r="D56" s="71"/>
      <c r="E56" s="71"/>
      <c r="F56" s="71">
        <v>0</v>
      </c>
      <c r="G56" s="71"/>
      <c r="H56" s="71"/>
      <c r="I56" s="71">
        <v>0</v>
      </c>
      <c r="J56" s="71"/>
      <c r="K56" s="71"/>
      <c r="L56" s="71">
        <v>0</v>
      </c>
      <c r="M56" s="71"/>
      <c r="N56" s="71">
        <v>0</v>
      </c>
      <c r="O56" s="71">
        <v>0</v>
      </c>
      <c r="P56" s="71"/>
    </row>
    <row r="57" spans="1:16" x14ac:dyDescent="0.25">
      <c r="A57" s="71" t="s">
        <v>59</v>
      </c>
      <c r="B57" s="71"/>
      <c r="C57" s="71">
        <v>0.122</v>
      </c>
      <c r="D57" s="71">
        <v>0.122</v>
      </c>
      <c r="E57" s="71"/>
      <c r="F57" s="71">
        <v>2.0400000000000001E-2</v>
      </c>
      <c r="G57" s="71"/>
      <c r="H57" s="71"/>
      <c r="I57" s="71">
        <v>1.6199999999999999E-2</v>
      </c>
      <c r="J57" s="71"/>
      <c r="K57" s="71"/>
      <c r="L57" s="71">
        <v>2.5000000000000001E-3</v>
      </c>
      <c r="M57" s="71"/>
      <c r="N57" s="71">
        <v>0</v>
      </c>
      <c r="O57" s="71">
        <v>0</v>
      </c>
      <c r="P57" s="71"/>
    </row>
    <row r="58" spans="1:16" x14ac:dyDescent="0.25">
      <c r="A58" s="71" t="s">
        <v>503</v>
      </c>
      <c r="B58" s="71"/>
      <c r="C58" s="71"/>
      <c r="D58" s="71"/>
      <c r="E58" s="71"/>
      <c r="F58" s="71">
        <v>0</v>
      </c>
      <c r="G58" s="71"/>
      <c r="H58" s="71"/>
      <c r="I58" s="71">
        <v>0</v>
      </c>
      <c r="J58" s="71"/>
      <c r="K58" s="71"/>
      <c r="L58" s="71">
        <v>0</v>
      </c>
      <c r="M58" s="71"/>
      <c r="N58" s="71">
        <v>0</v>
      </c>
      <c r="O58" s="71">
        <v>0</v>
      </c>
      <c r="P58" s="71"/>
    </row>
    <row r="59" spans="1:16" x14ac:dyDescent="0.25">
      <c r="A59" s="71" t="s">
        <v>60</v>
      </c>
      <c r="B59" s="71"/>
      <c r="C59" s="71">
        <v>27.264500000000002</v>
      </c>
      <c r="D59" s="71">
        <v>27.264500000000002</v>
      </c>
      <c r="E59" s="71"/>
      <c r="F59" s="71">
        <v>4.5613999999999999</v>
      </c>
      <c r="G59" s="71"/>
      <c r="H59" s="71"/>
      <c r="I59" s="71">
        <v>3.6261999999999999</v>
      </c>
      <c r="J59" s="71"/>
      <c r="K59" s="71"/>
      <c r="L59" s="71">
        <v>0.56979999999999997</v>
      </c>
      <c r="M59" s="71"/>
      <c r="N59" s="71">
        <v>0</v>
      </c>
      <c r="O59" s="71">
        <v>0</v>
      </c>
      <c r="P59" s="71"/>
    </row>
    <row r="60" spans="1:16" x14ac:dyDescent="0.25">
      <c r="A60" s="71" t="s">
        <v>61</v>
      </c>
      <c r="B60" s="71"/>
      <c r="C60" s="71">
        <v>5.9534000000000002</v>
      </c>
      <c r="D60" s="71">
        <v>5.9534000000000002</v>
      </c>
      <c r="E60" s="71"/>
      <c r="F60" s="71">
        <v>0.996</v>
      </c>
      <c r="G60" s="71"/>
      <c r="H60" s="71"/>
      <c r="I60" s="71">
        <v>0.79179999999999995</v>
      </c>
      <c r="J60" s="71"/>
      <c r="K60" s="71"/>
      <c r="L60" s="71">
        <v>0.1244</v>
      </c>
      <c r="M60" s="71"/>
      <c r="N60" s="71">
        <v>0</v>
      </c>
      <c r="O60" s="71">
        <v>0</v>
      </c>
      <c r="P60" s="71"/>
    </row>
    <row r="61" spans="1:16" x14ac:dyDescent="0.25">
      <c r="A61" s="71" t="s">
        <v>62</v>
      </c>
      <c r="B61" s="71"/>
      <c r="C61" s="71">
        <v>36.039299999999997</v>
      </c>
      <c r="D61" s="71">
        <v>36.039299999999997</v>
      </c>
      <c r="E61" s="71"/>
      <c r="F61" s="71">
        <v>6.0293999999999999</v>
      </c>
      <c r="G61" s="71"/>
      <c r="H61" s="71"/>
      <c r="I61" s="71">
        <v>4.7931999999999997</v>
      </c>
      <c r="J61" s="71"/>
      <c r="K61" s="71"/>
      <c r="L61" s="71">
        <v>0.75319999999999998</v>
      </c>
      <c r="M61" s="71"/>
      <c r="N61" s="71">
        <v>0</v>
      </c>
      <c r="O61" s="71">
        <v>0</v>
      </c>
      <c r="P61" s="71"/>
    </row>
    <row r="62" spans="1:16" x14ac:dyDescent="0.25">
      <c r="A62" s="71" t="s">
        <v>63</v>
      </c>
      <c r="B62" s="71"/>
      <c r="C62" s="71"/>
      <c r="D62" s="71">
        <v>0</v>
      </c>
      <c r="E62" s="71"/>
      <c r="F62" s="71">
        <v>0</v>
      </c>
      <c r="G62" s="71"/>
      <c r="H62" s="71"/>
      <c r="I62" s="71">
        <v>0</v>
      </c>
      <c r="J62" s="71"/>
      <c r="K62" s="71"/>
      <c r="L62" s="71">
        <v>0</v>
      </c>
      <c r="M62" s="71"/>
      <c r="N62" s="71">
        <v>0</v>
      </c>
      <c r="O62" s="71">
        <v>0</v>
      </c>
      <c r="P62" s="71"/>
    </row>
    <row r="63" spans="1:16" x14ac:dyDescent="0.25">
      <c r="A63" s="71" t="s">
        <v>64</v>
      </c>
      <c r="B63" s="71"/>
      <c r="C63" s="71">
        <v>19.6965</v>
      </c>
      <c r="D63" s="71">
        <v>19.6965</v>
      </c>
      <c r="E63" s="71"/>
      <c r="F63" s="71">
        <v>3.2951999999999999</v>
      </c>
      <c r="G63" s="71"/>
      <c r="H63" s="71"/>
      <c r="I63" s="71">
        <v>2.6196000000000002</v>
      </c>
      <c r="J63" s="71"/>
      <c r="K63" s="71"/>
      <c r="L63" s="71">
        <v>0.41170000000000001</v>
      </c>
      <c r="M63" s="71"/>
      <c r="N63" s="71">
        <v>0</v>
      </c>
      <c r="O63" s="71">
        <v>0</v>
      </c>
      <c r="P63" s="71"/>
    </row>
    <row r="64" spans="1:16" x14ac:dyDescent="0.25">
      <c r="A64" s="71" t="s">
        <v>65</v>
      </c>
      <c r="B64" s="71"/>
      <c r="C64" s="71"/>
      <c r="D64" s="71">
        <v>0</v>
      </c>
      <c r="E64" s="71"/>
      <c r="F64" s="71">
        <v>0</v>
      </c>
      <c r="G64" s="71"/>
      <c r="H64" s="71"/>
      <c r="I64" s="71">
        <v>0</v>
      </c>
      <c r="J64" s="71"/>
      <c r="K64" s="71"/>
      <c r="L64" s="71">
        <v>0</v>
      </c>
      <c r="M64" s="71"/>
      <c r="N64" s="71">
        <v>0</v>
      </c>
      <c r="O64" s="71">
        <v>0</v>
      </c>
      <c r="P64" s="71"/>
    </row>
    <row r="65" spans="1:16" x14ac:dyDescent="0.25">
      <c r="A65" s="71" t="s">
        <v>66</v>
      </c>
      <c r="B65" s="71"/>
      <c r="C65" s="71"/>
      <c r="D65" s="71">
        <v>0</v>
      </c>
      <c r="E65" s="71">
        <v>0</v>
      </c>
      <c r="F65" s="71">
        <v>0</v>
      </c>
      <c r="G65" s="71"/>
      <c r="H65" s="71"/>
      <c r="I65" s="71">
        <v>0</v>
      </c>
      <c r="J65" s="71"/>
      <c r="K65" s="71"/>
      <c r="L65" s="71">
        <v>0</v>
      </c>
      <c r="M65" s="71"/>
      <c r="N65" s="71">
        <v>0</v>
      </c>
      <c r="O65" s="71">
        <v>0</v>
      </c>
      <c r="P65" s="71"/>
    </row>
    <row r="66" spans="1:16" x14ac:dyDescent="0.25">
      <c r="A66" s="71" t="s">
        <v>67</v>
      </c>
      <c r="B66" s="71"/>
      <c r="C66" s="71"/>
      <c r="D66" s="71">
        <v>0</v>
      </c>
      <c r="E66" s="71"/>
      <c r="F66" s="71">
        <v>0</v>
      </c>
      <c r="G66" s="71"/>
      <c r="H66" s="71"/>
      <c r="I66" s="71">
        <v>0</v>
      </c>
      <c r="J66" s="71"/>
      <c r="K66" s="71"/>
      <c r="L66" s="71">
        <v>0</v>
      </c>
      <c r="M66" s="71"/>
      <c r="N66" s="71">
        <v>0</v>
      </c>
      <c r="O66" s="71">
        <v>0</v>
      </c>
      <c r="P66" s="71"/>
    </row>
    <row r="67" spans="1:16" x14ac:dyDescent="0.25">
      <c r="A67" s="71" t="s">
        <v>68</v>
      </c>
      <c r="B67" s="71"/>
      <c r="C67" s="71">
        <v>135.57499999999999</v>
      </c>
      <c r="D67" s="71">
        <v>135.57499999999999</v>
      </c>
      <c r="E67" s="71"/>
      <c r="F67" s="71">
        <v>22.681699999999999</v>
      </c>
      <c r="G67" s="71"/>
      <c r="H67" s="71"/>
      <c r="I67" s="71">
        <v>18.031500000000001</v>
      </c>
      <c r="J67" s="71"/>
      <c r="K67" s="71"/>
      <c r="L67" s="71">
        <v>2.8334999999999999</v>
      </c>
      <c r="M67" s="71"/>
      <c r="N67" s="71">
        <v>0</v>
      </c>
      <c r="O67" s="71">
        <v>0</v>
      </c>
      <c r="P67" s="71"/>
    </row>
    <row r="68" spans="1:16" x14ac:dyDescent="0.25">
      <c r="A68" s="71" t="s">
        <v>69</v>
      </c>
      <c r="B68" s="71"/>
      <c r="C68" s="71"/>
      <c r="D68" s="71">
        <v>0</v>
      </c>
      <c r="E68" s="71"/>
      <c r="F68" s="71">
        <v>0</v>
      </c>
      <c r="G68" s="71"/>
      <c r="H68" s="71"/>
      <c r="I68" s="71">
        <v>0</v>
      </c>
      <c r="J68" s="71"/>
      <c r="K68" s="71"/>
      <c r="L68" s="71">
        <v>0</v>
      </c>
      <c r="M68" s="71"/>
      <c r="N68" s="71">
        <v>0</v>
      </c>
      <c r="O68" s="71">
        <v>0</v>
      </c>
      <c r="P68" s="71"/>
    </row>
    <row r="69" spans="1:16" x14ac:dyDescent="0.25">
      <c r="A69" s="71" t="s">
        <v>70</v>
      </c>
      <c r="B69" s="71"/>
      <c r="C69" s="71"/>
      <c r="D69" s="71">
        <v>0</v>
      </c>
      <c r="E69" s="71"/>
      <c r="F69" s="71">
        <v>0</v>
      </c>
      <c r="G69" s="71"/>
      <c r="H69" s="71"/>
      <c r="I69" s="71">
        <v>0</v>
      </c>
      <c r="J69" s="71"/>
      <c r="K69" s="71"/>
      <c r="L69" s="71">
        <v>0</v>
      </c>
      <c r="M69" s="71"/>
      <c r="N69" s="71">
        <v>0</v>
      </c>
      <c r="O69" s="71">
        <v>0</v>
      </c>
      <c r="P69" s="71"/>
    </row>
    <row r="70" spans="1:16" x14ac:dyDescent="0.25">
      <c r="A70" s="71" t="s">
        <v>71</v>
      </c>
      <c r="B70" s="71"/>
      <c r="C70" s="71">
        <v>63.478999999999999</v>
      </c>
      <c r="D70" s="71">
        <v>63.478999999999999</v>
      </c>
      <c r="E70" s="71">
        <v>0</v>
      </c>
      <c r="F70" s="71">
        <v>10.62</v>
      </c>
      <c r="G70" s="71"/>
      <c r="H70" s="71"/>
      <c r="I70" s="71">
        <v>8.4427000000000003</v>
      </c>
      <c r="J70" s="71"/>
      <c r="K70" s="71"/>
      <c r="L70" s="71">
        <v>1.3267</v>
      </c>
      <c r="M70" s="71"/>
      <c r="N70" s="71">
        <v>0</v>
      </c>
      <c r="O70" s="71">
        <v>0</v>
      </c>
      <c r="P70" s="71"/>
    </row>
    <row r="71" spans="1:16" x14ac:dyDescent="0.25">
      <c r="A71" s="71" t="s">
        <v>504</v>
      </c>
      <c r="B71" s="71"/>
      <c r="C71" s="71">
        <v>9.6066000000000003</v>
      </c>
      <c r="D71" s="71"/>
      <c r="E71" s="71"/>
      <c r="F71" s="71">
        <v>1.6072</v>
      </c>
      <c r="G71" s="71"/>
      <c r="H71" s="71"/>
      <c r="I71" s="71">
        <v>0</v>
      </c>
      <c r="J71" s="71"/>
      <c r="K71" s="71"/>
      <c r="L71" s="71">
        <v>0</v>
      </c>
      <c r="M71" s="71"/>
      <c r="N71" s="71">
        <v>0</v>
      </c>
      <c r="O71" s="71">
        <v>0</v>
      </c>
      <c r="P71" s="71"/>
    </row>
    <row r="72" spans="1:16" x14ac:dyDescent="0.25">
      <c r="A72" s="71" t="s">
        <v>72</v>
      </c>
      <c r="B72" s="71"/>
      <c r="C72" s="71"/>
      <c r="D72" s="71">
        <v>0</v>
      </c>
      <c r="E72" s="71">
        <v>0</v>
      </c>
      <c r="F72" s="71">
        <v>0</v>
      </c>
      <c r="G72" s="71"/>
      <c r="H72" s="71"/>
      <c r="I72" s="71">
        <v>0</v>
      </c>
      <c r="J72" s="71"/>
      <c r="K72" s="71"/>
      <c r="L72" s="71">
        <v>0</v>
      </c>
      <c r="M72" s="71"/>
      <c r="N72" s="71">
        <v>0</v>
      </c>
      <c r="O72" s="71">
        <v>0</v>
      </c>
      <c r="P72" s="71"/>
    </row>
    <row r="73" spans="1:16" x14ac:dyDescent="0.25">
      <c r="A73" s="71" t="s">
        <v>73</v>
      </c>
      <c r="B73" s="71"/>
      <c r="C73" s="71"/>
      <c r="D73" s="71">
        <v>0</v>
      </c>
      <c r="E73" s="71"/>
      <c r="F73" s="71">
        <v>0</v>
      </c>
      <c r="G73" s="71"/>
      <c r="H73" s="71"/>
      <c r="I73" s="71">
        <v>0</v>
      </c>
      <c r="J73" s="71"/>
      <c r="K73" s="71"/>
      <c r="L73" s="71">
        <v>0</v>
      </c>
      <c r="M73" s="71"/>
      <c r="N73" s="71">
        <v>0</v>
      </c>
      <c r="O73" s="71">
        <v>0</v>
      </c>
      <c r="P73" s="71"/>
    </row>
    <row r="74" spans="1:16" x14ac:dyDescent="0.25">
      <c r="A74" s="71" t="s">
        <v>74</v>
      </c>
      <c r="B74" s="71"/>
      <c r="C74" s="71">
        <v>0.9405</v>
      </c>
      <c r="D74" s="71">
        <v>0.9405</v>
      </c>
      <c r="E74" s="71">
        <v>0</v>
      </c>
      <c r="F74" s="71">
        <v>0.1573</v>
      </c>
      <c r="G74" s="71"/>
      <c r="H74" s="71"/>
      <c r="I74" s="71">
        <v>0.12509999999999999</v>
      </c>
      <c r="J74" s="71"/>
      <c r="K74" s="71"/>
      <c r="L74" s="71">
        <v>1.9699999999999999E-2</v>
      </c>
      <c r="M74" s="71"/>
      <c r="N74" s="71">
        <v>0</v>
      </c>
      <c r="O74" s="71">
        <v>0</v>
      </c>
      <c r="P74" s="71"/>
    </row>
    <row r="75" spans="1:16" x14ac:dyDescent="0.25">
      <c r="A75" s="71" t="s">
        <v>75</v>
      </c>
      <c r="B75" s="71"/>
      <c r="C75" s="71">
        <v>21.0763</v>
      </c>
      <c r="D75" s="71">
        <v>21.0763</v>
      </c>
      <c r="E75" s="71"/>
      <c r="F75" s="71">
        <v>3.5261</v>
      </c>
      <c r="G75" s="71"/>
      <c r="H75" s="71"/>
      <c r="I75" s="71">
        <v>2.8031000000000001</v>
      </c>
      <c r="J75" s="71"/>
      <c r="K75" s="71"/>
      <c r="L75" s="71">
        <v>0.4405</v>
      </c>
      <c r="M75" s="71"/>
      <c r="N75" s="71">
        <v>0</v>
      </c>
      <c r="O75" s="71">
        <v>0</v>
      </c>
      <c r="P75" s="71"/>
    </row>
    <row r="76" spans="1:16" x14ac:dyDescent="0.25">
      <c r="A76" s="71" t="s">
        <v>76</v>
      </c>
      <c r="B76" s="71"/>
      <c r="C76" s="71"/>
      <c r="D76" s="71">
        <v>0</v>
      </c>
      <c r="E76" s="71"/>
      <c r="F76" s="71">
        <v>0</v>
      </c>
      <c r="G76" s="71"/>
      <c r="H76" s="71"/>
      <c r="I76" s="71">
        <v>0</v>
      </c>
      <c r="J76" s="71"/>
      <c r="K76" s="71"/>
      <c r="L76" s="71">
        <v>0</v>
      </c>
      <c r="M76" s="71"/>
      <c r="N76" s="71">
        <v>0</v>
      </c>
      <c r="O76" s="71">
        <v>0</v>
      </c>
      <c r="P76" s="71"/>
    </row>
    <row r="77" spans="1:16" x14ac:dyDescent="0.25">
      <c r="A77" s="71" t="s">
        <v>77</v>
      </c>
      <c r="B77" s="71"/>
      <c r="C77" s="71">
        <v>20.762599999999999</v>
      </c>
      <c r="D77" s="71">
        <v>20.762599999999999</v>
      </c>
      <c r="E77" s="71"/>
      <c r="F77" s="71">
        <v>3.4735999999999998</v>
      </c>
      <c r="G77" s="71"/>
      <c r="H77" s="71"/>
      <c r="I77" s="71">
        <v>2.7614000000000001</v>
      </c>
      <c r="J77" s="71"/>
      <c r="K77" s="71"/>
      <c r="L77" s="71">
        <v>0.43390000000000001</v>
      </c>
      <c r="M77" s="71"/>
      <c r="N77" s="71">
        <v>0</v>
      </c>
      <c r="O77" s="71">
        <v>0</v>
      </c>
      <c r="P77" s="71"/>
    </row>
    <row r="78" spans="1:16" x14ac:dyDescent="0.25">
      <c r="A78" s="71" t="s">
        <v>78</v>
      </c>
      <c r="B78" s="71"/>
      <c r="C78" s="71">
        <v>20.011199999999999</v>
      </c>
      <c r="D78" s="71">
        <v>20.011199999999999</v>
      </c>
      <c r="E78" s="71"/>
      <c r="F78" s="71">
        <v>3.3479000000000001</v>
      </c>
      <c r="G78" s="71"/>
      <c r="H78" s="71"/>
      <c r="I78" s="71">
        <v>2.6615000000000002</v>
      </c>
      <c r="J78" s="71"/>
      <c r="K78" s="71"/>
      <c r="L78" s="71">
        <v>0.41820000000000002</v>
      </c>
      <c r="M78" s="71"/>
      <c r="N78" s="71">
        <v>0</v>
      </c>
      <c r="O78" s="71">
        <v>0</v>
      </c>
      <c r="P78" s="71"/>
    </row>
    <row r="79" spans="1:16" x14ac:dyDescent="0.25">
      <c r="A79" s="71" t="s">
        <v>79</v>
      </c>
      <c r="B79" s="71"/>
      <c r="C79" s="71">
        <v>5.5179999999999998</v>
      </c>
      <c r="D79" s="71">
        <v>5.5179999999999998</v>
      </c>
      <c r="E79" s="71"/>
      <c r="F79" s="71">
        <v>0.92320000000000002</v>
      </c>
      <c r="G79" s="71"/>
      <c r="H79" s="71"/>
      <c r="I79" s="71">
        <v>0.7339</v>
      </c>
      <c r="J79" s="71"/>
      <c r="K79" s="71"/>
      <c r="L79" s="71">
        <v>0.1153</v>
      </c>
      <c r="M79" s="71"/>
      <c r="N79" s="71">
        <v>0</v>
      </c>
      <c r="O79" s="71">
        <v>0</v>
      </c>
      <c r="P79" s="71"/>
    </row>
    <row r="80" spans="1:16" x14ac:dyDescent="0.25">
      <c r="A80" s="71" t="s">
        <v>505</v>
      </c>
      <c r="B80" s="71"/>
      <c r="C80" s="71"/>
      <c r="D80" s="71"/>
      <c r="E80" s="71"/>
      <c r="F80" s="71">
        <v>0</v>
      </c>
      <c r="G80" s="71"/>
      <c r="H80" s="71"/>
      <c r="I80" s="71">
        <v>0</v>
      </c>
      <c r="J80" s="71"/>
      <c r="K80" s="71"/>
      <c r="L80" s="71">
        <v>0</v>
      </c>
      <c r="M80" s="71"/>
      <c r="N80" s="71">
        <v>0</v>
      </c>
      <c r="O80" s="71">
        <v>0</v>
      </c>
      <c r="P80" s="71"/>
    </row>
    <row r="81" spans="1:16" x14ac:dyDescent="0.25">
      <c r="A81" s="71" t="s">
        <v>80</v>
      </c>
      <c r="B81" s="71"/>
      <c r="C81" s="71">
        <v>242.3227</v>
      </c>
      <c r="D81" s="71">
        <v>242.3227</v>
      </c>
      <c r="E81" s="71"/>
      <c r="F81" s="71">
        <v>40.540599999999998</v>
      </c>
      <c r="G81" s="71"/>
      <c r="H81" s="71"/>
      <c r="I81" s="71">
        <v>32.228900000000003</v>
      </c>
      <c r="J81" s="71"/>
      <c r="K81" s="71"/>
      <c r="L81" s="71">
        <v>5.0644999999999998</v>
      </c>
      <c r="M81" s="71"/>
      <c r="N81" s="71">
        <v>0</v>
      </c>
      <c r="O81" s="71">
        <v>0</v>
      </c>
      <c r="P81" s="71"/>
    </row>
    <row r="82" spans="1:16" x14ac:dyDescent="0.25">
      <c r="A82" s="71" t="s">
        <v>81</v>
      </c>
      <c r="B82" s="71"/>
      <c r="C82" s="71">
        <v>22.8125</v>
      </c>
      <c r="D82" s="71">
        <v>22.8125</v>
      </c>
      <c r="E82" s="71"/>
      <c r="F82" s="71">
        <v>3.8165</v>
      </c>
      <c r="G82" s="71"/>
      <c r="H82" s="71"/>
      <c r="I82" s="71">
        <v>3.0341</v>
      </c>
      <c r="J82" s="71"/>
      <c r="K82" s="71"/>
      <c r="L82" s="71">
        <v>0.4768</v>
      </c>
      <c r="M82" s="71"/>
      <c r="N82" s="71">
        <v>0</v>
      </c>
      <c r="O82" s="71">
        <v>0</v>
      </c>
      <c r="P82" s="71"/>
    </row>
    <row r="83" spans="1:16" x14ac:dyDescent="0.25">
      <c r="A83" s="71" t="s">
        <v>506</v>
      </c>
      <c r="B83" s="71"/>
      <c r="C83" s="71"/>
      <c r="D83" s="71"/>
      <c r="E83" s="71"/>
      <c r="F83" s="71">
        <v>0</v>
      </c>
      <c r="G83" s="71"/>
      <c r="H83" s="71"/>
      <c r="I83" s="71">
        <v>0</v>
      </c>
      <c r="J83" s="71"/>
      <c r="K83" s="71"/>
      <c r="L83" s="71">
        <v>0</v>
      </c>
      <c r="M83" s="71"/>
      <c r="N83" s="71">
        <v>0</v>
      </c>
      <c r="O83" s="71">
        <v>0</v>
      </c>
      <c r="P83" s="71"/>
    </row>
    <row r="84" spans="1:16" x14ac:dyDescent="0.25">
      <c r="A84" s="71" t="s">
        <v>82</v>
      </c>
      <c r="B84" s="71"/>
      <c r="C84" s="71">
        <v>55.238700000000001</v>
      </c>
      <c r="D84" s="71">
        <v>55.238700000000001</v>
      </c>
      <c r="E84" s="71"/>
      <c r="F84" s="71">
        <v>9.2414000000000005</v>
      </c>
      <c r="G84" s="71"/>
      <c r="H84" s="71"/>
      <c r="I84" s="71">
        <v>7.3467000000000002</v>
      </c>
      <c r="J84" s="71"/>
      <c r="K84" s="71"/>
      <c r="L84" s="71">
        <v>1.1545000000000001</v>
      </c>
      <c r="M84" s="71"/>
      <c r="N84" s="71">
        <v>0</v>
      </c>
      <c r="O84" s="71">
        <v>0</v>
      </c>
      <c r="P84" s="71"/>
    </row>
    <row r="85" spans="1:16" x14ac:dyDescent="0.25">
      <c r="A85" s="71" t="s">
        <v>83</v>
      </c>
      <c r="B85" s="71"/>
      <c r="C85" s="71">
        <v>69.764799999999994</v>
      </c>
      <c r="D85" s="71">
        <v>69.764799999999994</v>
      </c>
      <c r="E85" s="71"/>
      <c r="F85" s="71">
        <v>11.6717</v>
      </c>
      <c r="G85" s="71"/>
      <c r="H85" s="71"/>
      <c r="I85" s="71">
        <v>9.2787000000000006</v>
      </c>
      <c r="J85" s="71"/>
      <c r="K85" s="71"/>
      <c r="L85" s="71">
        <v>1.4581</v>
      </c>
      <c r="M85" s="71"/>
      <c r="N85" s="71">
        <v>0</v>
      </c>
      <c r="O85" s="71">
        <v>0</v>
      </c>
      <c r="P85" s="71"/>
    </row>
    <row r="86" spans="1:16" x14ac:dyDescent="0.25">
      <c r="A86" s="71" t="s">
        <v>84</v>
      </c>
      <c r="B86" s="71"/>
      <c r="C86" s="71"/>
      <c r="D86" s="71">
        <v>0</v>
      </c>
      <c r="E86" s="71"/>
      <c r="F86" s="71">
        <v>0</v>
      </c>
      <c r="G86" s="71"/>
      <c r="H86" s="71"/>
      <c r="I86" s="71">
        <v>0</v>
      </c>
      <c r="J86" s="71"/>
      <c r="K86" s="71"/>
      <c r="L86" s="71">
        <v>0</v>
      </c>
      <c r="M86" s="71"/>
      <c r="N86" s="71">
        <v>0</v>
      </c>
      <c r="O86" s="71">
        <v>0</v>
      </c>
      <c r="P86" s="71"/>
    </row>
    <row r="87" spans="1:16" x14ac:dyDescent="0.25">
      <c r="A87" s="71" t="s">
        <v>85</v>
      </c>
      <c r="B87" s="71"/>
      <c r="C87" s="71">
        <v>1.9080999999999999</v>
      </c>
      <c r="D87" s="71">
        <v>1.9080999999999999</v>
      </c>
      <c r="E87" s="71"/>
      <c r="F87" s="71">
        <v>0.31919999999999998</v>
      </c>
      <c r="G87" s="71"/>
      <c r="H87" s="71"/>
      <c r="I87" s="71">
        <v>0.25380000000000003</v>
      </c>
      <c r="J87" s="71"/>
      <c r="K87" s="71"/>
      <c r="L87" s="71">
        <v>3.9899999999999998E-2</v>
      </c>
      <c r="M87" s="71"/>
      <c r="N87" s="71">
        <v>0</v>
      </c>
      <c r="O87" s="71">
        <v>0</v>
      </c>
      <c r="P87" s="71"/>
    </row>
    <row r="88" spans="1:16" x14ac:dyDescent="0.25">
      <c r="A88" s="71" t="s">
        <v>86</v>
      </c>
      <c r="B88" s="71"/>
      <c r="C88" s="71">
        <v>150.9958</v>
      </c>
      <c r="D88" s="71">
        <v>150.9958</v>
      </c>
      <c r="E88" s="71"/>
      <c r="F88" s="71">
        <v>25.590800000000002</v>
      </c>
      <c r="G88" s="71"/>
      <c r="H88" s="71"/>
      <c r="I88" s="71">
        <v>20.344200000000001</v>
      </c>
      <c r="J88" s="71"/>
      <c r="K88" s="71"/>
      <c r="L88" s="71">
        <v>3.1968999999999999</v>
      </c>
      <c r="M88" s="71"/>
      <c r="N88" s="71">
        <v>0</v>
      </c>
      <c r="O88" s="71">
        <v>0</v>
      </c>
      <c r="P88" s="71"/>
    </row>
    <row r="89" spans="1:16" x14ac:dyDescent="0.25">
      <c r="A89" s="71" t="s">
        <v>87</v>
      </c>
      <c r="B89" s="71"/>
      <c r="C89" s="71">
        <v>1.9678</v>
      </c>
      <c r="D89" s="71">
        <v>1.9678</v>
      </c>
      <c r="E89" s="71"/>
      <c r="F89" s="71">
        <v>0.32919999999999999</v>
      </c>
      <c r="G89" s="71"/>
      <c r="H89" s="71"/>
      <c r="I89" s="71">
        <v>0.26169999999999999</v>
      </c>
      <c r="J89" s="71"/>
      <c r="K89" s="71"/>
      <c r="L89" s="71">
        <v>4.1099999999999998E-2</v>
      </c>
      <c r="M89" s="71"/>
      <c r="N89" s="71">
        <v>0</v>
      </c>
      <c r="O89" s="71">
        <v>0</v>
      </c>
      <c r="P89" s="71"/>
    </row>
    <row r="90" spans="1:16" x14ac:dyDescent="0.25">
      <c r="A90" s="71" t="s">
        <v>88</v>
      </c>
      <c r="B90" s="71"/>
      <c r="C90" s="71">
        <v>31.700900000000001</v>
      </c>
      <c r="D90" s="71">
        <v>31.700900000000001</v>
      </c>
      <c r="E90" s="71"/>
      <c r="F90" s="71">
        <v>5.3036000000000003</v>
      </c>
      <c r="G90" s="71"/>
      <c r="H90" s="71"/>
      <c r="I90" s="71">
        <v>4.2161999999999997</v>
      </c>
      <c r="J90" s="71"/>
      <c r="K90" s="71"/>
      <c r="L90" s="71">
        <v>0.66249999999999998</v>
      </c>
      <c r="M90" s="71"/>
      <c r="N90" s="71">
        <v>0</v>
      </c>
      <c r="O90" s="71">
        <v>0</v>
      </c>
      <c r="P90" s="71"/>
    </row>
    <row r="91" spans="1:16" x14ac:dyDescent="0.25">
      <c r="A91" s="71" t="s">
        <v>89</v>
      </c>
      <c r="B91" s="71"/>
      <c r="C91" s="71">
        <v>46.610199999999999</v>
      </c>
      <c r="D91" s="71">
        <v>46.610199999999999</v>
      </c>
      <c r="E91" s="71">
        <v>0</v>
      </c>
      <c r="F91" s="71">
        <v>7.7979000000000003</v>
      </c>
      <c r="G91" s="71"/>
      <c r="H91" s="71"/>
      <c r="I91" s="71">
        <v>6.1992000000000003</v>
      </c>
      <c r="J91" s="71"/>
      <c r="K91" s="71"/>
      <c r="L91" s="71">
        <v>0.97419999999999995</v>
      </c>
      <c r="M91" s="71"/>
      <c r="N91" s="71">
        <v>0</v>
      </c>
      <c r="O91" s="71">
        <v>0</v>
      </c>
      <c r="P91" s="71"/>
    </row>
    <row r="92" spans="1:16" x14ac:dyDescent="0.25">
      <c r="A92" s="71" t="s">
        <v>90</v>
      </c>
      <c r="B92" s="71"/>
      <c r="C92" s="71">
        <v>1.0500000000000001E-2</v>
      </c>
      <c r="D92" s="71">
        <v>1.0500000000000001E-2</v>
      </c>
      <c r="E92" s="71"/>
      <c r="F92" s="71">
        <v>1.8E-3</v>
      </c>
      <c r="G92" s="71"/>
      <c r="H92" s="71"/>
      <c r="I92" s="71">
        <v>1.4E-3</v>
      </c>
      <c r="J92" s="71"/>
      <c r="K92" s="71"/>
      <c r="L92" s="71">
        <v>2.0000000000000001E-4</v>
      </c>
      <c r="M92" s="71"/>
      <c r="N92" s="71">
        <v>0</v>
      </c>
      <c r="O92" s="71">
        <v>0</v>
      </c>
      <c r="P92" s="71"/>
    </row>
    <row r="93" spans="1:16" x14ac:dyDescent="0.25">
      <c r="A93" s="71" t="s">
        <v>91</v>
      </c>
      <c r="B93" s="71"/>
      <c r="C93" s="71"/>
      <c r="D93" s="71">
        <v>0</v>
      </c>
      <c r="E93" s="71"/>
      <c r="F93" s="71">
        <v>0</v>
      </c>
      <c r="G93" s="71"/>
      <c r="H93" s="71"/>
      <c r="I93" s="71">
        <v>0</v>
      </c>
      <c r="J93" s="71"/>
      <c r="K93" s="71"/>
      <c r="L93" s="71">
        <v>0</v>
      </c>
      <c r="M93" s="71"/>
      <c r="N93" s="71">
        <v>0</v>
      </c>
      <c r="O93" s="71">
        <v>0</v>
      </c>
      <c r="P93" s="71"/>
    </row>
    <row r="94" spans="1:16" x14ac:dyDescent="0.25">
      <c r="A94" s="71" t="s">
        <v>92</v>
      </c>
      <c r="B94" s="71"/>
      <c r="C94" s="71"/>
      <c r="D94" s="71">
        <v>0</v>
      </c>
      <c r="E94" s="71"/>
      <c r="F94" s="71">
        <v>0</v>
      </c>
      <c r="G94" s="71"/>
      <c r="H94" s="71"/>
      <c r="I94" s="71">
        <v>0</v>
      </c>
      <c r="J94" s="71"/>
      <c r="K94" s="71"/>
      <c r="L94" s="71">
        <v>0</v>
      </c>
      <c r="M94" s="71"/>
      <c r="N94" s="71">
        <v>0</v>
      </c>
      <c r="O94" s="71">
        <v>0</v>
      </c>
      <c r="P94" s="71"/>
    </row>
    <row r="95" spans="1:16" x14ac:dyDescent="0.25">
      <c r="A95" s="71" t="s">
        <v>93</v>
      </c>
      <c r="B95" s="71"/>
      <c r="C95" s="71"/>
      <c r="D95" s="71">
        <v>0</v>
      </c>
      <c r="E95" s="71"/>
      <c r="F95" s="71">
        <v>0</v>
      </c>
      <c r="G95" s="71"/>
      <c r="H95" s="71"/>
      <c r="I95" s="71">
        <v>0</v>
      </c>
      <c r="J95" s="71"/>
      <c r="K95" s="71"/>
      <c r="L95" s="71">
        <v>0</v>
      </c>
      <c r="M95" s="71"/>
      <c r="N95" s="71">
        <v>0</v>
      </c>
      <c r="O95" s="71">
        <v>0</v>
      </c>
      <c r="P95" s="71"/>
    </row>
    <row r="96" spans="1:16" x14ac:dyDescent="0.25">
      <c r="A96" s="71" t="s">
        <v>94</v>
      </c>
      <c r="B96" s="71"/>
      <c r="C96" s="71"/>
      <c r="D96" s="71">
        <v>0</v>
      </c>
      <c r="E96" s="71"/>
      <c r="F96" s="71">
        <v>0</v>
      </c>
      <c r="G96" s="71"/>
      <c r="H96" s="71"/>
      <c r="I96" s="71">
        <v>0</v>
      </c>
      <c r="J96" s="71"/>
      <c r="K96" s="71"/>
      <c r="L96" s="71">
        <v>0</v>
      </c>
      <c r="M96" s="71"/>
      <c r="N96" s="71">
        <v>0</v>
      </c>
      <c r="O96" s="71">
        <v>0</v>
      </c>
      <c r="P96" s="71"/>
    </row>
    <row r="97" spans="1:16" x14ac:dyDescent="0.25">
      <c r="A97" s="71" t="s">
        <v>95</v>
      </c>
      <c r="B97" s="71"/>
      <c r="C97" s="71">
        <v>223.0324</v>
      </c>
      <c r="D97" s="71">
        <v>223.0324</v>
      </c>
      <c r="E97" s="71"/>
      <c r="F97" s="71">
        <v>37.313299999999998</v>
      </c>
      <c r="G97" s="71"/>
      <c r="H97" s="71"/>
      <c r="I97" s="71">
        <v>29.6633</v>
      </c>
      <c r="J97" s="71"/>
      <c r="K97" s="71"/>
      <c r="L97" s="71">
        <v>4.6614000000000004</v>
      </c>
      <c r="M97" s="71"/>
      <c r="N97" s="71">
        <v>0</v>
      </c>
      <c r="O97" s="71">
        <v>0</v>
      </c>
      <c r="P97" s="71"/>
    </row>
    <row r="98" spans="1:16" x14ac:dyDescent="0.25">
      <c r="A98" s="71" t="s">
        <v>96</v>
      </c>
      <c r="B98" s="71"/>
      <c r="C98" s="71">
        <v>39.263599999999997</v>
      </c>
      <c r="D98" s="71">
        <v>39.263599999999997</v>
      </c>
      <c r="E98" s="71"/>
      <c r="F98" s="71">
        <v>6.5688000000000004</v>
      </c>
      <c r="G98" s="71"/>
      <c r="H98" s="71"/>
      <c r="I98" s="71">
        <v>5.2221000000000002</v>
      </c>
      <c r="J98" s="71"/>
      <c r="K98" s="71"/>
      <c r="L98" s="71">
        <v>0.8206</v>
      </c>
      <c r="M98" s="71"/>
      <c r="N98" s="71">
        <v>0</v>
      </c>
      <c r="O98" s="71">
        <v>0</v>
      </c>
      <c r="P98" s="71"/>
    </row>
    <row r="99" spans="1:16" x14ac:dyDescent="0.25">
      <c r="A99" s="71" t="s">
        <v>97</v>
      </c>
      <c r="B99" s="71"/>
      <c r="C99" s="71">
        <v>17.806799999999999</v>
      </c>
      <c r="D99" s="71">
        <v>17.806799999999999</v>
      </c>
      <c r="E99" s="71"/>
      <c r="F99" s="71">
        <v>2.9790999999999999</v>
      </c>
      <c r="G99" s="71"/>
      <c r="H99" s="71"/>
      <c r="I99" s="71">
        <v>2.3683000000000001</v>
      </c>
      <c r="J99" s="71"/>
      <c r="K99" s="71"/>
      <c r="L99" s="71">
        <v>0.37219999999999998</v>
      </c>
      <c r="M99" s="71"/>
      <c r="N99" s="71">
        <v>0</v>
      </c>
      <c r="O99" s="71">
        <v>0</v>
      </c>
      <c r="P99" s="71"/>
    </row>
    <row r="100" spans="1:16" x14ac:dyDescent="0.25">
      <c r="A100" s="71" t="s">
        <v>98</v>
      </c>
      <c r="B100" s="71"/>
      <c r="C100" s="71">
        <v>45.855600000000003</v>
      </c>
      <c r="D100" s="71">
        <v>45.855600000000003</v>
      </c>
      <c r="E100" s="71"/>
      <c r="F100" s="71">
        <v>7.6715999999999998</v>
      </c>
      <c r="G100" s="71"/>
      <c r="H100" s="71"/>
      <c r="I100" s="71">
        <v>6.0987999999999998</v>
      </c>
      <c r="J100" s="71"/>
      <c r="K100" s="71"/>
      <c r="L100" s="71">
        <v>0.95840000000000003</v>
      </c>
      <c r="M100" s="71"/>
      <c r="N100" s="71">
        <v>0</v>
      </c>
      <c r="O100" s="71">
        <v>0</v>
      </c>
      <c r="P100" s="71"/>
    </row>
    <row r="101" spans="1:16" x14ac:dyDescent="0.25">
      <c r="A101" s="71" t="s">
        <v>99</v>
      </c>
      <c r="B101" s="71"/>
      <c r="C101" s="71">
        <v>138.3683</v>
      </c>
      <c r="D101" s="71">
        <v>138.3683</v>
      </c>
      <c r="E101" s="71"/>
      <c r="F101" s="71">
        <v>23.149000000000001</v>
      </c>
      <c r="G101" s="71"/>
      <c r="H101" s="71"/>
      <c r="I101" s="71">
        <v>18.402999999999999</v>
      </c>
      <c r="J101" s="71"/>
      <c r="K101" s="71"/>
      <c r="L101" s="71">
        <v>2.8919000000000001</v>
      </c>
      <c r="M101" s="71"/>
      <c r="N101" s="71">
        <v>0</v>
      </c>
      <c r="O101" s="71">
        <v>0</v>
      </c>
      <c r="P101" s="71"/>
    </row>
    <row r="102" spans="1:16" x14ac:dyDescent="0.25">
      <c r="A102" s="71" t="s">
        <v>100</v>
      </c>
      <c r="B102" s="71"/>
      <c r="C102" s="71">
        <v>24.499500000000001</v>
      </c>
      <c r="D102" s="71">
        <v>24.499500000000001</v>
      </c>
      <c r="E102" s="71"/>
      <c r="F102" s="71">
        <v>4.0987999999999998</v>
      </c>
      <c r="G102" s="71"/>
      <c r="H102" s="71"/>
      <c r="I102" s="71">
        <v>3.2584</v>
      </c>
      <c r="J102" s="71"/>
      <c r="K102" s="71"/>
      <c r="L102" s="71">
        <v>0.51200000000000001</v>
      </c>
      <c r="M102" s="71"/>
      <c r="N102" s="71">
        <v>0</v>
      </c>
      <c r="O102" s="71">
        <v>0</v>
      </c>
      <c r="P102" s="71"/>
    </row>
    <row r="103" spans="1:16" x14ac:dyDescent="0.25">
      <c r="A103" s="71" t="s">
        <v>101</v>
      </c>
      <c r="B103" s="71"/>
      <c r="C103" s="71">
        <v>17.230499999999999</v>
      </c>
      <c r="D103" s="71">
        <v>17.230499999999999</v>
      </c>
      <c r="E103" s="71"/>
      <c r="F103" s="71">
        <v>2.8826999999999998</v>
      </c>
      <c r="G103" s="71"/>
      <c r="H103" s="71"/>
      <c r="I103" s="71">
        <v>2.2917000000000001</v>
      </c>
      <c r="J103" s="71"/>
      <c r="K103" s="71"/>
      <c r="L103" s="71">
        <v>0.36009999999999998</v>
      </c>
      <c r="M103" s="71"/>
      <c r="N103" s="71">
        <v>0</v>
      </c>
      <c r="O103" s="71">
        <v>0</v>
      </c>
      <c r="P103" s="71"/>
    </row>
    <row r="104" spans="1:16" x14ac:dyDescent="0.25">
      <c r="A104" s="71" t="s">
        <v>102</v>
      </c>
      <c r="B104" s="71"/>
      <c r="C104" s="71">
        <v>80.320599999999999</v>
      </c>
      <c r="D104" s="71">
        <v>80.320599999999999</v>
      </c>
      <c r="E104" s="71"/>
      <c r="F104" s="71">
        <v>13.4376</v>
      </c>
      <c r="G104" s="71"/>
      <c r="H104" s="71"/>
      <c r="I104" s="71">
        <v>10.682600000000001</v>
      </c>
      <c r="J104" s="71"/>
      <c r="K104" s="71"/>
      <c r="L104" s="71">
        <v>1.6787000000000001</v>
      </c>
      <c r="M104" s="71"/>
      <c r="N104" s="71">
        <v>0</v>
      </c>
      <c r="O104" s="71">
        <v>0</v>
      </c>
      <c r="P104" s="71"/>
    </row>
    <row r="105" spans="1:16" x14ac:dyDescent="0.25">
      <c r="A105" s="71" t="s">
        <v>103</v>
      </c>
      <c r="B105" s="71"/>
      <c r="C105" s="71">
        <v>71.388800000000003</v>
      </c>
      <c r="D105" s="71">
        <v>71.388800000000003</v>
      </c>
      <c r="E105" s="71"/>
      <c r="F105" s="71">
        <v>11.943300000000001</v>
      </c>
      <c r="G105" s="71"/>
      <c r="H105" s="71"/>
      <c r="I105" s="71">
        <v>9.4946999999999999</v>
      </c>
      <c r="J105" s="71"/>
      <c r="K105" s="71"/>
      <c r="L105" s="71">
        <v>1.492</v>
      </c>
      <c r="M105" s="71"/>
      <c r="N105" s="71">
        <v>0</v>
      </c>
      <c r="O105" s="71">
        <v>0</v>
      </c>
      <c r="P105" s="71"/>
    </row>
    <row r="106" spans="1:16" x14ac:dyDescent="0.25">
      <c r="A106" s="71" t="s">
        <v>104</v>
      </c>
      <c r="B106" s="71"/>
      <c r="C106" s="71">
        <v>118.1828</v>
      </c>
      <c r="D106" s="71">
        <v>118.1828</v>
      </c>
      <c r="E106" s="71"/>
      <c r="F106" s="71">
        <v>19.771999999999998</v>
      </c>
      <c r="G106" s="71"/>
      <c r="H106" s="71"/>
      <c r="I106" s="71">
        <v>15.718299999999999</v>
      </c>
      <c r="J106" s="71"/>
      <c r="K106" s="71"/>
      <c r="L106" s="71">
        <v>2.4700000000000002</v>
      </c>
      <c r="M106" s="71"/>
      <c r="N106" s="71">
        <v>0</v>
      </c>
      <c r="O106" s="71">
        <v>0</v>
      </c>
      <c r="P106" s="71"/>
    </row>
    <row r="107" spans="1:16" x14ac:dyDescent="0.25">
      <c r="A107" s="71" t="s">
        <v>105</v>
      </c>
      <c r="B107" s="71"/>
      <c r="C107" s="71">
        <v>438.09800000000001</v>
      </c>
      <c r="D107" s="71">
        <v>438.09800000000001</v>
      </c>
      <c r="E107" s="71"/>
      <c r="F107" s="71">
        <v>73.293800000000005</v>
      </c>
      <c r="G107" s="71"/>
      <c r="H107" s="71"/>
      <c r="I107" s="71">
        <v>58.267000000000003</v>
      </c>
      <c r="J107" s="71"/>
      <c r="K107" s="71"/>
      <c r="L107" s="71">
        <v>9.1562000000000001</v>
      </c>
      <c r="M107" s="71"/>
      <c r="N107" s="71">
        <v>0</v>
      </c>
      <c r="O107" s="71">
        <v>0</v>
      </c>
      <c r="P107" s="71"/>
    </row>
    <row r="108" spans="1:16" x14ac:dyDescent="0.25">
      <c r="A108" s="71" t="s">
        <v>508</v>
      </c>
      <c r="B108" s="71"/>
      <c r="C108" s="71"/>
      <c r="D108" s="71"/>
      <c r="E108" s="71"/>
      <c r="F108" s="71">
        <v>0</v>
      </c>
      <c r="G108" s="71"/>
      <c r="H108" s="71"/>
      <c r="I108" s="71">
        <v>0</v>
      </c>
      <c r="J108" s="71"/>
      <c r="K108" s="71"/>
      <c r="L108" s="71">
        <v>0</v>
      </c>
      <c r="M108" s="71"/>
      <c r="N108" s="71">
        <v>0</v>
      </c>
      <c r="O108" s="71">
        <v>0</v>
      </c>
      <c r="P108" s="71"/>
    </row>
    <row r="109" spans="1:16" x14ac:dyDescent="0.25">
      <c r="A109" s="71" t="s">
        <v>106</v>
      </c>
      <c r="B109" s="71"/>
      <c r="C109" s="71">
        <v>768.07749999999999</v>
      </c>
      <c r="D109" s="71">
        <v>768.07749999999999</v>
      </c>
      <c r="E109" s="71"/>
      <c r="F109" s="71">
        <v>128.49940000000001</v>
      </c>
      <c r="G109" s="71"/>
      <c r="H109" s="71"/>
      <c r="I109" s="71">
        <v>102.15430000000001</v>
      </c>
      <c r="J109" s="71"/>
      <c r="K109" s="71"/>
      <c r="L109" s="71">
        <v>16.052800000000001</v>
      </c>
      <c r="M109" s="71"/>
      <c r="N109" s="71">
        <v>0</v>
      </c>
      <c r="O109" s="71">
        <v>0</v>
      </c>
      <c r="P109" s="71"/>
    </row>
    <row r="110" spans="1:16" x14ac:dyDescent="0.25">
      <c r="A110" s="71" t="s">
        <v>107</v>
      </c>
      <c r="B110" s="71"/>
      <c r="C110" s="71">
        <v>59.482700000000001</v>
      </c>
      <c r="D110" s="71">
        <v>59.482700000000001</v>
      </c>
      <c r="E110" s="71"/>
      <c r="F110" s="71">
        <v>9.9514999999999993</v>
      </c>
      <c r="G110" s="71"/>
      <c r="H110" s="71"/>
      <c r="I110" s="71">
        <v>7.9112</v>
      </c>
      <c r="J110" s="71"/>
      <c r="K110" s="71"/>
      <c r="L110" s="71">
        <v>1.2432000000000001</v>
      </c>
      <c r="M110" s="71"/>
      <c r="N110" s="71">
        <v>0</v>
      </c>
      <c r="O110" s="71">
        <v>0</v>
      </c>
      <c r="P110" s="71"/>
    </row>
    <row r="111" spans="1:16" x14ac:dyDescent="0.25">
      <c r="A111" s="71" t="s">
        <v>108</v>
      </c>
      <c r="B111" s="71"/>
      <c r="C111" s="71">
        <v>27.683900000000001</v>
      </c>
      <c r="D111" s="71">
        <v>27.683900000000001</v>
      </c>
      <c r="E111" s="71"/>
      <c r="F111" s="71">
        <v>4.6315</v>
      </c>
      <c r="G111" s="71"/>
      <c r="H111" s="71"/>
      <c r="I111" s="71">
        <v>3.6819999999999999</v>
      </c>
      <c r="J111" s="71"/>
      <c r="K111" s="71"/>
      <c r="L111" s="71">
        <v>0.5786</v>
      </c>
      <c r="M111" s="71"/>
      <c r="N111" s="71">
        <v>0</v>
      </c>
      <c r="O111" s="71">
        <v>0</v>
      </c>
      <c r="P111" s="71"/>
    </row>
    <row r="112" spans="1:16" x14ac:dyDescent="0.25">
      <c r="A112" s="71" t="s">
        <v>109</v>
      </c>
      <c r="B112" s="71"/>
      <c r="C112" s="71">
        <v>20.025600000000001</v>
      </c>
      <c r="D112" s="71">
        <v>20.025600000000001</v>
      </c>
      <c r="E112" s="71"/>
      <c r="F112" s="71">
        <v>3.3502999999999998</v>
      </c>
      <c r="G112" s="71"/>
      <c r="H112" s="71"/>
      <c r="I112" s="71">
        <v>2.6634000000000002</v>
      </c>
      <c r="J112" s="71"/>
      <c r="K112" s="71"/>
      <c r="L112" s="71">
        <v>0.41849999999999998</v>
      </c>
      <c r="M112" s="71"/>
      <c r="N112" s="71">
        <v>0</v>
      </c>
      <c r="O112" s="71">
        <v>0</v>
      </c>
      <c r="P112" s="71"/>
    </row>
    <row r="113" spans="1:16" x14ac:dyDescent="0.25">
      <c r="A113" s="71" t="s">
        <v>110</v>
      </c>
      <c r="B113" s="71"/>
      <c r="C113" s="71">
        <v>11.559900000000001</v>
      </c>
      <c r="D113" s="71">
        <v>11.559900000000001</v>
      </c>
      <c r="E113" s="71"/>
      <c r="F113" s="71">
        <v>1.9339999999999999</v>
      </c>
      <c r="G113" s="71"/>
      <c r="H113" s="71"/>
      <c r="I113" s="71">
        <v>1.5375000000000001</v>
      </c>
      <c r="J113" s="71"/>
      <c r="K113" s="71"/>
      <c r="L113" s="71">
        <v>0.24160000000000001</v>
      </c>
      <c r="M113" s="71"/>
      <c r="N113" s="71">
        <v>0</v>
      </c>
      <c r="O113" s="71">
        <v>0</v>
      </c>
      <c r="P113" s="71"/>
    </row>
    <row r="114" spans="1:16" x14ac:dyDescent="0.25">
      <c r="A114" s="71" t="s">
        <v>111</v>
      </c>
      <c r="B114" s="71"/>
      <c r="C114" s="71">
        <v>32.889299999999999</v>
      </c>
      <c r="D114" s="71">
        <v>32.889299999999999</v>
      </c>
      <c r="E114" s="71"/>
      <c r="F114" s="71">
        <v>5.5023999999999997</v>
      </c>
      <c r="G114" s="71"/>
      <c r="H114" s="71"/>
      <c r="I114" s="71">
        <v>4.3742999999999999</v>
      </c>
      <c r="J114" s="71"/>
      <c r="K114" s="71"/>
      <c r="L114" s="71">
        <v>0.68740000000000001</v>
      </c>
      <c r="M114" s="71"/>
      <c r="N114" s="71">
        <v>0</v>
      </c>
      <c r="O114" s="71">
        <v>0</v>
      </c>
      <c r="P114" s="71"/>
    </row>
    <row r="115" spans="1:16" x14ac:dyDescent="0.25">
      <c r="A115" s="71" t="s">
        <v>112</v>
      </c>
      <c r="B115" s="71"/>
      <c r="C115" s="71">
        <v>18.819600000000001</v>
      </c>
      <c r="D115" s="71">
        <v>18.819600000000001</v>
      </c>
      <c r="E115" s="71"/>
      <c r="F115" s="71">
        <v>3.1484999999999999</v>
      </c>
      <c r="G115" s="71"/>
      <c r="H115" s="71"/>
      <c r="I115" s="71">
        <v>2.5030000000000001</v>
      </c>
      <c r="J115" s="71"/>
      <c r="K115" s="71"/>
      <c r="L115" s="71">
        <v>0.39329999999999998</v>
      </c>
      <c r="M115" s="71"/>
      <c r="N115" s="71">
        <v>0</v>
      </c>
      <c r="O115" s="71">
        <v>0</v>
      </c>
      <c r="P115" s="71"/>
    </row>
    <row r="116" spans="1:16" x14ac:dyDescent="0.25">
      <c r="A116" s="71" t="s">
        <v>113</v>
      </c>
      <c r="B116" s="71"/>
      <c r="C116" s="71">
        <v>235.5643</v>
      </c>
      <c r="D116" s="71">
        <v>235.5643</v>
      </c>
      <c r="E116" s="71">
        <v>0</v>
      </c>
      <c r="F116" s="71">
        <v>39.4099</v>
      </c>
      <c r="G116" s="71"/>
      <c r="H116" s="71"/>
      <c r="I116" s="71">
        <v>31.330100000000002</v>
      </c>
      <c r="J116" s="71"/>
      <c r="K116" s="71"/>
      <c r="L116" s="71">
        <v>4.9233000000000002</v>
      </c>
      <c r="M116" s="71"/>
      <c r="N116" s="71">
        <v>0</v>
      </c>
      <c r="O116" s="71">
        <v>0</v>
      </c>
      <c r="P116" s="71"/>
    </row>
    <row r="117" spans="1:16" x14ac:dyDescent="0.25">
      <c r="A117" s="71" t="s">
        <v>509</v>
      </c>
      <c r="B117" s="71"/>
      <c r="C117" s="71"/>
      <c r="D117" s="71"/>
      <c r="E117" s="71"/>
      <c r="F117" s="71">
        <v>0</v>
      </c>
      <c r="G117" s="71"/>
      <c r="H117" s="71"/>
      <c r="I117" s="71">
        <v>0</v>
      </c>
      <c r="J117" s="71"/>
      <c r="K117" s="71"/>
      <c r="L117" s="71">
        <v>0</v>
      </c>
      <c r="M117" s="71"/>
      <c r="N117" s="71">
        <v>0</v>
      </c>
      <c r="O117" s="71">
        <v>0</v>
      </c>
      <c r="P117" s="71"/>
    </row>
    <row r="118" spans="1:16" x14ac:dyDescent="0.25">
      <c r="A118" s="71" t="s">
        <v>114</v>
      </c>
      <c r="B118" s="71"/>
      <c r="C118" s="71"/>
      <c r="D118" s="71">
        <v>0</v>
      </c>
      <c r="E118" s="71">
        <v>0</v>
      </c>
      <c r="F118" s="71">
        <v>0</v>
      </c>
      <c r="G118" s="71"/>
      <c r="H118" s="71"/>
      <c r="I118" s="71">
        <v>0</v>
      </c>
      <c r="J118" s="71"/>
      <c r="K118" s="71"/>
      <c r="L118" s="71">
        <v>0</v>
      </c>
      <c r="M118" s="71"/>
      <c r="N118" s="71">
        <v>0</v>
      </c>
      <c r="O118" s="71">
        <v>0</v>
      </c>
      <c r="P118" s="71"/>
    </row>
    <row r="119" spans="1:16" x14ac:dyDescent="0.25">
      <c r="A119" s="71" t="s">
        <v>115</v>
      </c>
      <c r="B119" s="71"/>
      <c r="C119" s="71"/>
      <c r="D119" s="71">
        <v>0</v>
      </c>
      <c r="E119" s="71"/>
      <c r="F119" s="71">
        <v>0</v>
      </c>
      <c r="G119" s="71"/>
      <c r="H119" s="71"/>
      <c r="I119" s="71">
        <v>0</v>
      </c>
      <c r="J119" s="71"/>
      <c r="K119" s="71"/>
      <c r="L119" s="71">
        <v>0</v>
      </c>
      <c r="M119" s="71"/>
      <c r="N119" s="71">
        <v>0</v>
      </c>
      <c r="O119" s="71">
        <v>0</v>
      </c>
      <c r="P119" s="71"/>
    </row>
    <row r="120" spans="1:16" x14ac:dyDescent="0.25">
      <c r="A120" s="71" t="s">
        <v>116</v>
      </c>
      <c r="B120" s="71"/>
      <c r="C120" s="71"/>
      <c r="D120" s="71">
        <v>0</v>
      </c>
      <c r="E120" s="71"/>
      <c r="F120" s="71">
        <v>0</v>
      </c>
      <c r="G120" s="71"/>
      <c r="H120" s="71"/>
      <c r="I120" s="71">
        <v>0</v>
      </c>
      <c r="J120" s="71"/>
      <c r="K120" s="71"/>
      <c r="L120" s="71">
        <v>0</v>
      </c>
      <c r="M120" s="71"/>
      <c r="N120" s="71">
        <v>0</v>
      </c>
      <c r="O120" s="71">
        <v>0</v>
      </c>
      <c r="P120" s="71"/>
    </row>
    <row r="121" spans="1:16" x14ac:dyDescent="0.25">
      <c r="A121" s="71" t="s">
        <v>117</v>
      </c>
      <c r="B121" s="71"/>
      <c r="C121" s="71"/>
      <c r="D121" s="71">
        <v>0</v>
      </c>
      <c r="E121" s="71"/>
      <c r="F121" s="71">
        <v>0</v>
      </c>
      <c r="G121" s="71"/>
      <c r="H121" s="71"/>
      <c r="I121" s="71">
        <v>0</v>
      </c>
      <c r="J121" s="71"/>
      <c r="K121" s="71"/>
      <c r="L121" s="71">
        <v>0</v>
      </c>
      <c r="M121" s="71"/>
      <c r="N121" s="71">
        <v>0</v>
      </c>
      <c r="O121" s="71">
        <v>0</v>
      </c>
      <c r="P121" s="71"/>
    </row>
    <row r="122" spans="1:16" x14ac:dyDescent="0.25">
      <c r="A122" s="71" t="s">
        <v>118</v>
      </c>
      <c r="B122" s="71"/>
      <c r="C122" s="71">
        <v>57.918300000000002</v>
      </c>
      <c r="D122" s="71">
        <v>57.918300000000002</v>
      </c>
      <c r="E122" s="71">
        <v>0</v>
      </c>
      <c r="F122" s="71">
        <v>9.6897000000000002</v>
      </c>
      <c r="G122" s="71"/>
      <c r="H122" s="71"/>
      <c r="I122" s="71">
        <v>7.7031000000000001</v>
      </c>
      <c r="J122" s="71"/>
      <c r="K122" s="71"/>
      <c r="L122" s="71">
        <v>1.2104999999999999</v>
      </c>
      <c r="M122" s="71"/>
      <c r="N122" s="71">
        <v>0</v>
      </c>
      <c r="O122" s="71">
        <v>0</v>
      </c>
      <c r="P122" s="71"/>
    </row>
    <row r="123" spans="1:16" x14ac:dyDescent="0.25">
      <c r="A123" s="71" t="s">
        <v>119</v>
      </c>
      <c r="B123" s="71"/>
      <c r="C123" s="71">
        <v>18.7075</v>
      </c>
      <c r="D123" s="71">
        <v>18.7075</v>
      </c>
      <c r="E123" s="71">
        <v>0</v>
      </c>
      <c r="F123" s="71">
        <v>3.1297999999999999</v>
      </c>
      <c r="G123" s="71"/>
      <c r="H123" s="71"/>
      <c r="I123" s="71">
        <v>2.4881000000000002</v>
      </c>
      <c r="J123" s="71"/>
      <c r="K123" s="71"/>
      <c r="L123" s="71">
        <v>0.39100000000000001</v>
      </c>
      <c r="M123" s="71"/>
      <c r="N123" s="71">
        <v>0</v>
      </c>
      <c r="O123" s="71">
        <v>0</v>
      </c>
      <c r="P123" s="71"/>
    </row>
    <row r="124" spans="1:16" x14ac:dyDescent="0.25">
      <c r="A124" s="71" t="s">
        <v>120</v>
      </c>
      <c r="B124" s="71"/>
      <c r="C124" s="71">
        <v>29.5975</v>
      </c>
      <c r="D124" s="71">
        <v>29.5975</v>
      </c>
      <c r="E124" s="71"/>
      <c r="F124" s="71">
        <v>4.9516999999999998</v>
      </c>
      <c r="G124" s="71"/>
      <c r="H124" s="71"/>
      <c r="I124" s="71">
        <v>3.9365000000000001</v>
      </c>
      <c r="J124" s="71"/>
      <c r="K124" s="71"/>
      <c r="L124" s="71">
        <v>0.61860000000000004</v>
      </c>
      <c r="M124" s="71"/>
      <c r="N124" s="71">
        <v>0</v>
      </c>
      <c r="O124" s="71">
        <v>0</v>
      </c>
      <c r="P124" s="71"/>
    </row>
    <row r="125" spans="1:16" x14ac:dyDescent="0.25">
      <c r="A125" s="71" t="s">
        <v>121</v>
      </c>
      <c r="B125" s="71"/>
      <c r="C125" s="71">
        <v>26.651299999999999</v>
      </c>
      <c r="D125" s="71">
        <v>26.651299999999999</v>
      </c>
      <c r="E125" s="71"/>
      <c r="F125" s="71">
        <v>4.4588000000000001</v>
      </c>
      <c r="G125" s="71"/>
      <c r="H125" s="71"/>
      <c r="I125" s="71">
        <v>3.5446</v>
      </c>
      <c r="J125" s="71"/>
      <c r="K125" s="71"/>
      <c r="L125" s="71">
        <v>0.55700000000000005</v>
      </c>
      <c r="M125" s="71"/>
      <c r="N125" s="71">
        <v>0</v>
      </c>
      <c r="O125" s="71">
        <v>0</v>
      </c>
      <c r="P125" s="71"/>
    </row>
    <row r="126" spans="1:16" x14ac:dyDescent="0.25">
      <c r="A126" s="71" t="s">
        <v>122</v>
      </c>
      <c r="B126" s="71"/>
      <c r="C126" s="71"/>
      <c r="D126" s="71">
        <v>0</v>
      </c>
      <c r="E126" s="71"/>
      <c r="F126" s="71">
        <v>0</v>
      </c>
      <c r="G126" s="71"/>
      <c r="H126" s="71"/>
      <c r="I126" s="71">
        <v>0</v>
      </c>
      <c r="J126" s="71"/>
      <c r="K126" s="71"/>
      <c r="L126" s="71">
        <v>0</v>
      </c>
      <c r="M126" s="71"/>
      <c r="N126" s="71">
        <v>0</v>
      </c>
      <c r="O126" s="71">
        <v>0</v>
      </c>
      <c r="P126" s="71"/>
    </row>
    <row r="127" spans="1:16" x14ac:dyDescent="0.25">
      <c r="A127" s="71" t="s">
        <v>123</v>
      </c>
      <c r="B127" s="71"/>
      <c r="C127" s="71"/>
      <c r="D127" s="71">
        <v>0</v>
      </c>
      <c r="E127" s="71"/>
      <c r="F127" s="71">
        <v>0</v>
      </c>
      <c r="G127" s="71"/>
      <c r="H127" s="71"/>
      <c r="I127" s="71">
        <v>0</v>
      </c>
      <c r="J127" s="71"/>
      <c r="K127" s="71"/>
      <c r="L127" s="71">
        <v>0</v>
      </c>
      <c r="M127" s="71"/>
      <c r="N127" s="71">
        <v>0</v>
      </c>
      <c r="O127" s="71">
        <v>0</v>
      </c>
      <c r="P127" s="71"/>
    </row>
    <row r="128" spans="1:16" x14ac:dyDescent="0.25">
      <c r="A128" s="71" t="s">
        <v>124</v>
      </c>
      <c r="B128" s="71"/>
      <c r="C128" s="71"/>
      <c r="D128" s="71">
        <v>0</v>
      </c>
      <c r="E128" s="71"/>
      <c r="F128" s="71">
        <v>0</v>
      </c>
      <c r="G128" s="71"/>
      <c r="H128" s="71"/>
      <c r="I128" s="71">
        <v>0</v>
      </c>
      <c r="J128" s="71"/>
      <c r="K128" s="71"/>
      <c r="L128" s="71">
        <v>0</v>
      </c>
      <c r="M128" s="71"/>
      <c r="N128" s="71">
        <v>0</v>
      </c>
      <c r="O128" s="71">
        <v>0</v>
      </c>
      <c r="P128" s="71"/>
    </row>
    <row r="129" spans="1:16" x14ac:dyDescent="0.25">
      <c r="A129" s="71" t="s">
        <v>125</v>
      </c>
      <c r="B129" s="71"/>
      <c r="C129" s="71">
        <v>6.8373999999999997</v>
      </c>
      <c r="D129" s="71">
        <v>6.8373999999999997</v>
      </c>
      <c r="E129" s="71"/>
      <c r="F129" s="71">
        <v>1.1438999999999999</v>
      </c>
      <c r="G129" s="71"/>
      <c r="H129" s="71"/>
      <c r="I129" s="71">
        <v>0.90939999999999999</v>
      </c>
      <c r="J129" s="71"/>
      <c r="K129" s="71"/>
      <c r="L129" s="71">
        <v>0.1429</v>
      </c>
      <c r="M129" s="71"/>
      <c r="N129" s="71">
        <v>0</v>
      </c>
      <c r="O129" s="71">
        <v>0</v>
      </c>
      <c r="P129" s="71"/>
    </row>
    <row r="130" spans="1:16" x14ac:dyDescent="0.25">
      <c r="A130" s="71" t="s">
        <v>126</v>
      </c>
      <c r="B130" s="71"/>
      <c r="C130" s="71">
        <v>42.932699999999997</v>
      </c>
      <c r="D130" s="71">
        <v>42.932699999999997</v>
      </c>
      <c r="E130" s="71"/>
      <c r="F130" s="71">
        <v>7.1825999999999999</v>
      </c>
      <c r="G130" s="71"/>
      <c r="H130" s="71"/>
      <c r="I130" s="71">
        <v>5.71</v>
      </c>
      <c r="J130" s="71"/>
      <c r="K130" s="71"/>
      <c r="L130" s="71">
        <v>0.89729999999999999</v>
      </c>
      <c r="M130" s="71"/>
      <c r="N130" s="71">
        <v>0</v>
      </c>
      <c r="O130" s="71">
        <v>0</v>
      </c>
      <c r="P130" s="71"/>
    </row>
    <row r="131" spans="1:16" x14ac:dyDescent="0.25">
      <c r="A131" s="71" t="s">
        <v>127</v>
      </c>
      <c r="B131" s="71"/>
      <c r="C131" s="71"/>
      <c r="D131" s="71">
        <v>0</v>
      </c>
      <c r="E131" s="71"/>
      <c r="F131" s="71">
        <v>0</v>
      </c>
      <c r="G131" s="71"/>
      <c r="H131" s="71"/>
      <c r="I131" s="71">
        <v>0</v>
      </c>
      <c r="J131" s="71"/>
      <c r="K131" s="71"/>
      <c r="L131" s="71">
        <v>0</v>
      </c>
      <c r="M131" s="71"/>
      <c r="N131" s="71">
        <v>0</v>
      </c>
      <c r="O131" s="71">
        <v>0</v>
      </c>
      <c r="P131" s="71"/>
    </row>
    <row r="132" spans="1:16" x14ac:dyDescent="0.25">
      <c r="A132" s="71" t="s">
        <v>128</v>
      </c>
      <c r="B132" s="71"/>
      <c r="C132" s="71">
        <v>5.3986999999999998</v>
      </c>
      <c r="D132" s="71">
        <v>5.3986999999999998</v>
      </c>
      <c r="E132" s="71"/>
      <c r="F132" s="71">
        <v>0.9032</v>
      </c>
      <c r="G132" s="71"/>
      <c r="H132" s="71"/>
      <c r="I132" s="71">
        <v>0.71799999999999997</v>
      </c>
      <c r="J132" s="71"/>
      <c r="K132" s="71"/>
      <c r="L132" s="71">
        <v>0.1128</v>
      </c>
      <c r="M132" s="71"/>
      <c r="N132" s="71">
        <v>0</v>
      </c>
      <c r="O132" s="71">
        <v>0</v>
      </c>
      <c r="P132" s="71"/>
    </row>
    <row r="133" spans="1:16" x14ac:dyDescent="0.25">
      <c r="A133" s="71" t="s">
        <v>129</v>
      </c>
      <c r="B133" s="71"/>
      <c r="C133" s="71"/>
      <c r="D133" s="71">
        <v>0</v>
      </c>
      <c r="E133" s="71">
        <v>0</v>
      </c>
      <c r="F133" s="71">
        <v>0</v>
      </c>
      <c r="G133" s="71"/>
      <c r="H133" s="71"/>
      <c r="I133" s="71">
        <v>0</v>
      </c>
      <c r="J133" s="71"/>
      <c r="K133" s="71"/>
      <c r="L133" s="71">
        <v>0</v>
      </c>
      <c r="M133" s="71"/>
      <c r="N133" s="71">
        <v>0</v>
      </c>
      <c r="O133" s="71">
        <v>0</v>
      </c>
      <c r="P133" s="71"/>
    </row>
    <row r="134" spans="1:16" x14ac:dyDescent="0.25">
      <c r="A134" s="71" t="s">
        <v>130</v>
      </c>
      <c r="B134" s="71"/>
      <c r="C134" s="71">
        <v>18.355599999999999</v>
      </c>
      <c r="D134" s="71">
        <v>18.355599999999999</v>
      </c>
      <c r="E134" s="71"/>
      <c r="F134" s="71">
        <v>3.0709</v>
      </c>
      <c r="G134" s="71"/>
      <c r="H134" s="71"/>
      <c r="I134" s="71">
        <v>2.4413</v>
      </c>
      <c r="J134" s="71"/>
      <c r="K134" s="71"/>
      <c r="L134" s="71">
        <v>0.3836</v>
      </c>
      <c r="M134" s="71"/>
      <c r="N134" s="71">
        <v>0</v>
      </c>
      <c r="O134" s="71">
        <v>0</v>
      </c>
      <c r="P134" s="71"/>
    </row>
    <row r="135" spans="1:16" x14ac:dyDescent="0.25">
      <c r="A135" s="71" t="s">
        <v>131</v>
      </c>
      <c r="B135" s="71"/>
      <c r="C135" s="71"/>
      <c r="D135" s="71">
        <v>0</v>
      </c>
      <c r="E135" s="71"/>
      <c r="F135" s="71">
        <v>0</v>
      </c>
      <c r="G135" s="71"/>
      <c r="H135" s="71"/>
      <c r="I135" s="71">
        <v>0</v>
      </c>
      <c r="J135" s="71"/>
      <c r="K135" s="71"/>
      <c r="L135" s="71">
        <v>0</v>
      </c>
      <c r="M135" s="71"/>
      <c r="N135" s="71">
        <v>0</v>
      </c>
      <c r="O135" s="71">
        <v>0</v>
      </c>
      <c r="P135" s="71"/>
    </row>
    <row r="136" spans="1:16" x14ac:dyDescent="0.25">
      <c r="A136" s="71" t="s">
        <v>132</v>
      </c>
      <c r="B136" s="71"/>
      <c r="C136" s="71"/>
      <c r="D136" s="71">
        <v>0</v>
      </c>
      <c r="E136" s="71"/>
      <c r="F136" s="71">
        <v>0</v>
      </c>
      <c r="G136" s="71"/>
      <c r="H136" s="71"/>
      <c r="I136" s="71">
        <v>0</v>
      </c>
      <c r="J136" s="71"/>
      <c r="K136" s="71"/>
      <c r="L136" s="71">
        <v>0</v>
      </c>
      <c r="M136" s="71"/>
      <c r="N136" s="71">
        <v>0</v>
      </c>
      <c r="O136" s="71">
        <v>0</v>
      </c>
      <c r="P136" s="71"/>
    </row>
    <row r="137" spans="1:16" x14ac:dyDescent="0.25">
      <c r="A137" s="71" t="s">
        <v>133</v>
      </c>
      <c r="B137" s="71"/>
      <c r="C137" s="71">
        <v>4.3723000000000001</v>
      </c>
      <c r="D137" s="71">
        <v>4.3723000000000001</v>
      </c>
      <c r="E137" s="71"/>
      <c r="F137" s="71">
        <v>0.73150000000000004</v>
      </c>
      <c r="G137" s="71"/>
      <c r="H137" s="71"/>
      <c r="I137" s="71">
        <v>0.58150000000000002</v>
      </c>
      <c r="J137" s="71"/>
      <c r="K137" s="71"/>
      <c r="L137" s="71">
        <v>9.1399999999999995E-2</v>
      </c>
      <c r="M137" s="71"/>
      <c r="N137" s="71">
        <v>0</v>
      </c>
      <c r="O137" s="71">
        <v>0</v>
      </c>
      <c r="P137" s="71"/>
    </row>
    <row r="138" spans="1:16" x14ac:dyDescent="0.25">
      <c r="A138" s="71" t="s">
        <v>134</v>
      </c>
      <c r="B138" s="71"/>
      <c r="C138" s="71"/>
      <c r="D138" s="71">
        <v>0</v>
      </c>
      <c r="E138" s="71"/>
      <c r="F138" s="71">
        <v>0</v>
      </c>
      <c r="G138" s="71"/>
      <c r="H138" s="71"/>
      <c r="I138" s="71">
        <v>0</v>
      </c>
      <c r="J138" s="71"/>
      <c r="K138" s="71"/>
      <c r="L138" s="71">
        <v>0</v>
      </c>
      <c r="M138" s="71"/>
      <c r="N138" s="71">
        <v>0</v>
      </c>
      <c r="O138" s="71">
        <v>0</v>
      </c>
      <c r="P138" s="71"/>
    </row>
    <row r="139" spans="1:16" x14ac:dyDescent="0.25">
      <c r="A139" s="71" t="s">
        <v>135</v>
      </c>
      <c r="B139" s="71"/>
      <c r="C139" s="71"/>
      <c r="D139" s="71">
        <v>0</v>
      </c>
      <c r="E139" s="71"/>
      <c r="F139" s="71">
        <v>0</v>
      </c>
      <c r="G139" s="71"/>
      <c r="H139" s="71"/>
      <c r="I139" s="71">
        <v>0</v>
      </c>
      <c r="J139" s="71"/>
      <c r="K139" s="71"/>
      <c r="L139" s="71">
        <v>0</v>
      </c>
      <c r="M139" s="71"/>
      <c r="N139" s="71">
        <v>0</v>
      </c>
      <c r="O139" s="71">
        <v>0</v>
      </c>
      <c r="P139" s="71"/>
    </row>
    <row r="140" spans="1:16" x14ac:dyDescent="0.25">
      <c r="A140" s="71" t="s">
        <v>136</v>
      </c>
      <c r="B140" s="71"/>
      <c r="C140" s="71">
        <v>18.267299999999999</v>
      </c>
      <c r="D140" s="71">
        <v>18.267299999999999</v>
      </c>
      <c r="E140" s="71">
        <v>0</v>
      </c>
      <c r="F140" s="71">
        <v>3.0560999999999998</v>
      </c>
      <c r="G140" s="71"/>
      <c r="H140" s="71"/>
      <c r="I140" s="71">
        <v>2.4296000000000002</v>
      </c>
      <c r="J140" s="71"/>
      <c r="K140" s="71"/>
      <c r="L140" s="71">
        <v>0.38179999999999997</v>
      </c>
      <c r="M140" s="71"/>
      <c r="N140" s="71">
        <v>0</v>
      </c>
      <c r="O140" s="71">
        <v>0</v>
      </c>
      <c r="P140" s="71"/>
    </row>
    <row r="141" spans="1:16" x14ac:dyDescent="0.25">
      <c r="A141" s="71" t="s">
        <v>510</v>
      </c>
      <c r="B141" s="71"/>
      <c r="C141" s="71"/>
      <c r="D141" s="71"/>
      <c r="E141" s="71"/>
      <c r="F141" s="71">
        <v>0</v>
      </c>
      <c r="G141" s="71"/>
      <c r="H141" s="71"/>
      <c r="I141" s="71">
        <v>0</v>
      </c>
      <c r="J141" s="71"/>
      <c r="K141" s="71"/>
      <c r="L141" s="71">
        <v>0</v>
      </c>
      <c r="M141" s="71"/>
      <c r="N141" s="71">
        <v>0</v>
      </c>
      <c r="O141" s="71">
        <v>0</v>
      </c>
      <c r="P141" s="71"/>
    </row>
    <row r="142" spans="1:16" x14ac:dyDescent="0.25">
      <c r="A142" s="71" t="s">
        <v>511</v>
      </c>
      <c r="B142" s="71"/>
      <c r="C142" s="71"/>
      <c r="D142" s="71"/>
      <c r="E142" s="71"/>
      <c r="F142" s="71">
        <v>0</v>
      </c>
      <c r="G142" s="71"/>
      <c r="H142" s="71"/>
      <c r="I142" s="71">
        <v>0</v>
      </c>
      <c r="J142" s="71"/>
      <c r="K142" s="71"/>
      <c r="L142" s="71">
        <v>0</v>
      </c>
      <c r="M142" s="71"/>
      <c r="N142" s="71">
        <v>0</v>
      </c>
      <c r="O142" s="71">
        <v>0</v>
      </c>
      <c r="P142" s="71"/>
    </row>
    <row r="143" spans="1:16" x14ac:dyDescent="0.25">
      <c r="A143" s="71" t="s">
        <v>512</v>
      </c>
      <c r="B143" s="71"/>
      <c r="C143" s="71"/>
      <c r="D143" s="71"/>
      <c r="E143" s="71"/>
      <c r="F143" s="71">
        <v>0</v>
      </c>
      <c r="G143" s="71"/>
      <c r="H143" s="71"/>
      <c r="I143" s="71">
        <v>0</v>
      </c>
      <c r="J143" s="71"/>
      <c r="K143" s="71"/>
      <c r="L143" s="71">
        <v>0</v>
      </c>
      <c r="M143" s="71"/>
      <c r="N143" s="71">
        <v>0</v>
      </c>
      <c r="O143" s="71">
        <v>0</v>
      </c>
      <c r="P143" s="71"/>
    </row>
    <row r="144" spans="1:16" x14ac:dyDescent="0.25">
      <c r="A144" s="71" t="s">
        <v>513</v>
      </c>
      <c r="B144" s="71"/>
      <c r="C144" s="71"/>
      <c r="D144" s="71"/>
      <c r="E144" s="71"/>
      <c r="F144" s="71">
        <v>0</v>
      </c>
      <c r="G144" s="71"/>
      <c r="H144" s="71"/>
      <c r="I144" s="71">
        <v>0</v>
      </c>
      <c r="J144" s="71"/>
      <c r="K144" s="71"/>
      <c r="L144" s="71">
        <v>0</v>
      </c>
      <c r="M144" s="71"/>
      <c r="N144" s="71">
        <v>0</v>
      </c>
      <c r="O144" s="71">
        <v>0</v>
      </c>
      <c r="P144" s="71"/>
    </row>
    <row r="145" spans="1:16" x14ac:dyDescent="0.25">
      <c r="A145" s="71" t="s">
        <v>514</v>
      </c>
      <c r="B145" s="71"/>
      <c r="C145" s="71">
        <v>4.9611000000000001</v>
      </c>
      <c r="D145" s="71"/>
      <c r="E145" s="71"/>
      <c r="F145" s="71">
        <v>0.83</v>
      </c>
      <c r="G145" s="71"/>
      <c r="H145" s="71"/>
      <c r="I145" s="71">
        <v>0</v>
      </c>
      <c r="J145" s="71"/>
      <c r="K145" s="71"/>
      <c r="L145" s="71">
        <v>0</v>
      </c>
      <c r="M145" s="71"/>
      <c r="N145" s="71">
        <v>0</v>
      </c>
      <c r="O145" s="71">
        <v>0</v>
      </c>
      <c r="P145" s="71"/>
    </row>
    <row r="146" spans="1:16" x14ac:dyDescent="0.25">
      <c r="A146" s="71" t="s">
        <v>515</v>
      </c>
      <c r="B146" s="71"/>
      <c r="C146" s="71">
        <v>19.980799999999999</v>
      </c>
      <c r="D146" s="71"/>
      <c r="E146" s="71"/>
      <c r="F146" s="71">
        <v>3.3428</v>
      </c>
      <c r="G146" s="71"/>
      <c r="H146" s="71"/>
      <c r="I146" s="71">
        <v>0</v>
      </c>
      <c r="J146" s="71"/>
      <c r="K146" s="71"/>
      <c r="L146" s="71">
        <v>0</v>
      </c>
      <c r="M146" s="71"/>
      <c r="N146" s="71">
        <v>0</v>
      </c>
      <c r="O146" s="71">
        <v>0</v>
      </c>
      <c r="P146" s="71"/>
    </row>
    <row r="147" spans="1:16" x14ac:dyDescent="0.25">
      <c r="A147" s="71" t="s">
        <v>137</v>
      </c>
      <c r="B147" s="71"/>
      <c r="C147" s="71">
        <v>41.253700000000002</v>
      </c>
      <c r="D147" s="71">
        <v>41.253700000000002</v>
      </c>
      <c r="E147" s="71"/>
      <c r="F147" s="71">
        <v>6.9016999999999999</v>
      </c>
      <c r="G147" s="71"/>
      <c r="H147" s="71"/>
      <c r="I147" s="71">
        <v>5.4866999999999999</v>
      </c>
      <c r="J147" s="71"/>
      <c r="K147" s="71"/>
      <c r="L147" s="71">
        <v>0.86219999999999997</v>
      </c>
      <c r="M147" s="71"/>
      <c r="N147" s="71">
        <v>0</v>
      </c>
      <c r="O147" s="71">
        <v>0</v>
      </c>
      <c r="P147" s="71"/>
    </row>
    <row r="148" spans="1:16" x14ac:dyDescent="0.25">
      <c r="A148" s="71" t="s">
        <v>138</v>
      </c>
      <c r="B148" s="71"/>
      <c r="C148" s="71">
        <v>32.213000000000001</v>
      </c>
      <c r="D148" s="71">
        <v>32.213000000000001</v>
      </c>
      <c r="E148" s="71">
        <v>0</v>
      </c>
      <c r="F148" s="71">
        <v>5.3891999999999998</v>
      </c>
      <c r="G148" s="71"/>
      <c r="H148" s="71"/>
      <c r="I148" s="71">
        <v>4.2843</v>
      </c>
      <c r="J148" s="71"/>
      <c r="K148" s="71"/>
      <c r="L148" s="71">
        <v>0.67330000000000001</v>
      </c>
      <c r="M148" s="71"/>
      <c r="N148" s="71">
        <v>0</v>
      </c>
      <c r="O148" s="71">
        <v>0</v>
      </c>
      <c r="P148" s="71"/>
    </row>
    <row r="149" spans="1:16" x14ac:dyDescent="0.25">
      <c r="A149" s="71" t="s">
        <v>139</v>
      </c>
      <c r="B149" s="71"/>
      <c r="C149" s="71">
        <v>23.853999999999999</v>
      </c>
      <c r="D149" s="71">
        <v>23.853999999999999</v>
      </c>
      <c r="E149" s="71">
        <v>0</v>
      </c>
      <c r="F149" s="71">
        <v>3.9908000000000001</v>
      </c>
      <c r="G149" s="71"/>
      <c r="H149" s="71"/>
      <c r="I149" s="71">
        <v>3.1726000000000001</v>
      </c>
      <c r="J149" s="71"/>
      <c r="K149" s="71"/>
      <c r="L149" s="71">
        <v>0.4985</v>
      </c>
      <c r="M149" s="71"/>
      <c r="N149" s="71">
        <v>0</v>
      </c>
      <c r="O149" s="71">
        <v>0</v>
      </c>
      <c r="P149" s="71"/>
    </row>
    <row r="150" spans="1:16" x14ac:dyDescent="0.25">
      <c r="A150" s="71" t="s">
        <v>140</v>
      </c>
      <c r="B150" s="71"/>
      <c r="C150" s="71">
        <v>14.4945</v>
      </c>
      <c r="D150" s="71">
        <v>14.4945</v>
      </c>
      <c r="E150" s="71">
        <v>0</v>
      </c>
      <c r="F150" s="71">
        <v>2.4249000000000001</v>
      </c>
      <c r="G150" s="71"/>
      <c r="H150" s="71"/>
      <c r="I150" s="71">
        <v>1.9278</v>
      </c>
      <c r="J150" s="71"/>
      <c r="K150" s="71"/>
      <c r="L150" s="71">
        <v>0.3029</v>
      </c>
      <c r="M150" s="71"/>
      <c r="N150" s="71">
        <v>0</v>
      </c>
      <c r="O150" s="71">
        <v>0</v>
      </c>
      <c r="P150" s="71"/>
    </row>
    <row r="151" spans="1:16" x14ac:dyDescent="0.25">
      <c r="A151" s="71" t="s">
        <v>141</v>
      </c>
      <c r="B151" s="71"/>
      <c r="C151" s="71">
        <v>6.8174999999999999</v>
      </c>
      <c r="D151" s="71">
        <v>6.8174999999999999</v>
      </c>
      <c r="E151" s="71">
        <v>0</v>
      </c>
      <c r="F151" s="71">
        <v>1.1406000000000001</v>
      </c>
      <c r="G151" s="71"/>
      <c r="H151" s="71"/>
      <c r="I151" s="71">
        <v>0.90669999999999995</v>
      </c>
      <c r="J151" s="71"/>
      <c r="K151" s="71"/>
      <c r="L151" s="71">
        <v>0.14249999999999999</v>
      </c>
      <c r="M151" s="71"/>
      <c r="N151" s="71">
        <v>0</v>
      </c>
      <c r="O151" s="71">
        <v>0</v>
      </c>
      <c r="P151" s="71"/>
    </row>
    <row r="152" spans="1:16" x14ac:dyDescent="0.25">
      <c r="A152" s="71" t="s">
        <v>142</v>
      </c>
      <c r="B152" s="71"/>
      <c r="C152" s="71">
        <v>18.186299999999999</v>
      </c>
      <c r="D152" s="71">
        <v>18.186299999999999</v>
      </c>
      <c r="E152" s="71">
        <v>0</v>
      </c>
      <c r="F152" s="71">
        <v>3.0426000000000002</v>
      </c>
      <c r="G152" s="71"/>
      <c r="H152" s="71"/>
      <c r="I152" s="71">
        <v>2.4188000000000001</v>
      </c>
      <c r="J152" s="71"/>
      <c r="K152" s="71"/>
      <c r="L152" s="71">
        <v>0.38009999999999999</v>
      </c>
      <c r="M152" s="71"/>
      <c r="N152" s="71">
        <v>0</v>
      </c>
      <c r="O152" s="71">
        <v>0</v>
      </c>
      <c r="P152" s="71"/>
    </row>
    <row r="153" spans="1:16" x14ac:dyDescent="0.25">
      <c r="A153" s="71" t="s">
        <v>143</v>
      </c>
      <c r="B153" s="71"/>
      <c r="C153" s="71"/>
      <c r="D153" s="71">
        <v>0</v>
      </c>
      <c r="E153" s="71">
        <v>0</v>
      </c>
      <c r="F153" s="71">
        <v>0</v>
      </c>
      <c r="G153" s="71"/>
      <c r="H153" s="71"/>
      <c r="I153" s="71">
        <v>0</v>
      </c>
      <c r="J153" s="71"/>
      <c r="K153" s="71"/>
      <c r="L153" s="71">
        <v>0</v>
      </c>
      <c r="M153" s="71"/>
      <c r="N153" s="71">
        <v>0</v>
      </c>
      <c r="O153" s="71">
        <v>0</v>
      </c>
      <c r="P153" s="71"/>
    </row>
    <row r="154" spans="1:16" x14ac:dyDescent="0.25">
      <c r="A154" s="71" t="s">
        <v>144</v>
      </c>
      <c r="B154" s="71"/>
      <c r="C154" s="71">
        <v>38.674300000000002</v>
      </c>
      <c r="D154" s="71">
        <v>38.674300000000002</v>
      </c>
      <c r="E154" s="71">
        <v>0</v>
      </c>
      <c r="F154" s="71">
        <v>6.4702000000000002</v>
      </c>
      <c r="G154" s="71"/>
      <c r="H154" s="71"/>
      <c r="I154" s="71">
        <v>5.1436999999999999</v>
      </c>
      <c r="J154" s="71"/>
      <c r="K154" s="71"/>
      <c r="L154" s="71">
        <v>0.80830000000000002</v>
      </c>
      <c r="M154" s="71"/>
      <c r="N154" s="71">
        <v>0</v>
      </c>
      <c r="O154" s="71">
        <v>0</v>
      </c>
      <c r="P154" s="71"/>
    </row>
    <row r="155" spans="1:16" x14ac:dyDescent="0.25">
      <c r="A155" s="71" t="s">
        <v>516</v>
      </c>
      <c r="B155" s="71"/>
      <c r="C155" s="71"/>
      <c r="D155" s="71"/>
      <c r="E155" s="71"/>
      <c r="F155" s="71">
        <v>0</v>
      </c>
      <c r="G155" s="71"/>
      <c r="H155" s="71"/>
      <c r="I155" s="71">
        <v>0</v>
      </c>
      <c r="J155" s="71"/>
      <c r="K155" s="71"/>
      <c r="L155" s="71">
        <v>0</v>
      </c>
      <c r="M155" s="71"/>
      <c r="N155" s="71">
        <v>0</v>
      </c>
      <c r="O155" s="71">
        <v>0</v>
      </c>
      <c r="P155" s="71"/>
    </row>
    <row r="156" spans="1:16" x14ac:dyDescent="0.25">
      <c r="A156" s="71" t="s">
        <v>145</v>
      </c>
      <c r="B156" s="71"/>
      <c r="C156" s="71">
        <v>115.5121</v>
      </c>
      <c r="D156" s="71">
        <v>115.5121</v>
      </c>
      <c r="E156" s="71"/>
      <c r="F156" s="71">
        <v>19.325199999999999</v>
      </c>
      <c r="G156" s="71"/>
      <c r="H156" s="71"/>
      <c r="I156" s="71">
        <v>15.363099999999999</v>
      </c>
      <c r="J156" s="71"/>
      <c r="K156" s="71"/>
      <c r="L156" s="71">
        <v>2.4142000000000001</v>
      </c>
      <c r="M156" s="71"/>
      <c r="N156" s="71">
        <v>0</v>
      </c>
      <c r="O156" s="71">
        <v>0</v>
      </c>
      <c r="P156" s="71"/>
    </row>
    <row r="157" spans="1:16" x14ac:dyDescent="0.25">
      <c r="A157" s="71" t="s">
        <v>146</v>
      </c>
      <c r="B157" s="71"/>
      <c r="C157" s="71">
        <v>143.06530000000001</v>
      </c>
      <c r="D157" s="71">
        <v>143.06530000000001</v>
      </c>
      <c r="E157" s="71"/>
      <c r="F157" s="71">
        <v>23.934799999999999</v>
      </c>
      <c r="G157" s="71"/>
      <c r="H157" s="71"/>
      <c r="I157" s="71">
        <v>19.027699999999999</v>
      </c>
      <c r="J157" s="71"/>
      <c r="K157" s="71"/>
      <c r="L157" s="71">
        <v>2.9901</v>
      </c>
      <c r="M157" s="71"/>
      <c r="N157" s="71">
        <v>0</v>
      </c>
      <c r="O157" s="71">
        <v>0</v>
      </c>
      <c r="P157" s="71"/>
    </row>
    <row r="158" spans="1:16" x14ac:dyDescent="0.25">
      <c r="A158" s="71" t="s">
        <v>517</v>
      </c>
      <c r="B158" s="71"/>
      <c r="C158" s="71">
        <v>23.517499999999998</v>
      </c>
      <c r="D158" s="71"/>
      <c r="E158" s="71"/>
      <c r="F158" s="71">
        <v>3.9344999999999999</v>
      </c>
      <c r="G158" s="71"/>
      <c r="H158" s="71"/>
      <c r="I158" s="71">
        <v>0</v>
      </c>
      <c r="J158" s="71"/>
      <c r="K158" s="71"/>
      <c r="L158" s="71">
        <v>0</v>
      </c>
      <c r="M158" s="71"/>
      <c r="N158" s="71">
        <v>0</v>
      </c>
      <c r="O158" s="71">
        <v>0</v>
      </c>
      <c r="P158" s="71"/>
    </row>
    <row r="159" spans="1:16" x14ac:dyDescent="0.25">
      <c r="A159" s="71" t="s">
        <v>518</v>
      </c>
      <c r="B159" s="71"/>
      <c r="C159" s="71">
        <v>11.199299999999999</v>
      </c>
      <c r="D159" s="71"/>
      <c r="E159" s="71"/>
      <c r="F159" s="71">
        <v>1.8735999999999999</v>
      </c>
      <c r="G159" s="71"/>
      <c r="H159" s="71"/>
      <c r="I159" s="71">
        <v>0</v>
      </c>
      <c r="J159" s="71"/>
      <c r="K159" s="71"/>
      <c r="L159" s="71">
        <v>0</v>
      </c>
      <c r="M159" s="71"/>
      <c r="N159" s="71">
        <v>0</v>
      </c>
      <c r="O159" s="71">
        <v>0</v>
      </c>
      <c r="P159" s="71"/>
    </row>
    <row r="160" spans="1:16" x14ac:dyDescent="0.25">
      <c r="A160" s="71" t="s">
        <v>519</v>
      </c>
      <c r="B160" s="71"/>
      <c r="C160" s="71"/>
      <c r="D160" s="71"/>
      <c r="E160" s="71"/>
      <c r="F160" s="71">
        <v>0</v>
      </c>
      <c r="G160" s="71"/>
      <c r="H160" s="71"/>
      <c r="I160" s="71">
        <v>0</v>
      </c>
      <c r="J160" s="71"/>
      <c r="K160" s="71"/>
      <c r="L160" s="71">
        <v>0</v>
      </c>
      <c r="M160" s="71"/>
      <c r="N160" s="71">
        <v>0</v>
      </c>
      <c r="O160" s="71">
        <v>0</v>
      </c>
      <c r="P160" s="71"/>
    </row>
    <row r="161" spans="1:16" x14ac:dyDescent="0.25">
      <c r="A161" s="71" t="s">
        <v>147</v>
      </c>
      <c r="B161" s="71"/>
      <c r="C161" s="71">
        <v>120.7174</v>
      </c>
      <c r="D161" s="71">
        <v>120.7174</v>
      </c>
      <c r="E161" s="71"/>
      <c r="F161" s="71">
        <v>20.196000000000002</v>
      </c>
      <c r="G161" s="71"/>
      <c r="H161" s="71"/>
      <c r="I161" s="71">
        <v>16.055399999999999</v>
      </c>
      <c r="J161" s="71"/>
      <c r="K161" s="71"/>
      <c r="L161" s="71">
        <v>2.5230000000000001</v>
      </c>
      <c r="M161" s="71"/>
      <c r="N161" s="71">
        <v>0</v>
      </c>
      <c r="O161" s="71">
        <v>0</v>
      </c>
      <c r="P161" s="71"/>
    </row>
    <row r="162" spans="1:16" x14ac:dyDescent="0.25">
      <c r="A162" s="71" t="s">
        <v>148</v>
      </c>
      <c r="B162" s="71"/>
      <c r="C162" s="71">
        <v>60.482700000000001</v>
      </c>
      <c r="D162" s="71">
        <v>60.482700000000001</v>
      </c>
      <c r="E162" s="71"/>
      <c r="F162" s="71">
        <v>10.1188</v>
      </c>
      <c r="G162" s="71"/>
      <c r="H162" s="71"/>
      <c r="I162" s="71">
        <v>8.0442</v>
      </c>
      <c r="J162" s="71"/>
      <c r="K162" s="71"/>
      <c r="L162" s="71">
        <v>1.2641</v>
      </c>
      <c r="M162" s="71"/>
      <c r="N162" s="71">
        <v>0</v>
      </c>
      <c r="O162" s="71">
        <v>0</v>
      </c>
      <c r="P162" s="71"/>
    </row>
    <row r="163" spans="1:16" x14ac:dyDescent="0.25">
      <c r="A163" s="71" t="s">
        <v>149</v>
      </c>
      <c r="B163" s="71"/>
      <c r="C163" s="71">
        <v>22.853200000000001</v>
      </c>
      <c r="D163" s="71">
        <v>22.853200000000001</v>
      </c>
      <c r="E163" s="71"/>
      <c r="F163" s="71">
        <v>3.8233000000000001</v>
      </c>
      <c r="G163" s="71"/>
      <c r="H163" s="71"/>
      <c r="I163" s="71">
        <v>3.0394999999999999</v>
      </c>
      <c r="J163" s="71"/>
      <c r="K163" s="71"/>
      <c r="L163" s="71">
        <v>0.47760000000000002</v>
      </c>
      <c r="M163" s="71"/>
      <c r="N163" s="71">
        <v>0</v>
      </c>
      <c r="O163" s="71">
        <v>0</v>
      </c>
      <c r="P163" s="71"/>
    </row>
    <row r="164" spans="1:16" x14ac:dyDescent="0.25">
      <c r="A164" s="71" t="s">
        <v>150</v>
      </c>
      <c r="B164" s="71"/>
      <c r="C164" s="71">
        <v>71.558599999999998</v>
      </c>
      <c r="D164" s="71">
        <v>71.558599999999998</v>
      </c>
      <c r="E164" s="71"/>
      <c r="F164" s="71">
        <v>11.9718</v>
      </c>
      <c r="G164" s="71"/>
      <c r="H164" s="71"/>
      <c r="I164" s="71">
        <v>9.5173000000000005</v>
      </c>
      <c r="J164" s="71"/>
      <c r="K164" s="71"/>
      <c r="L164" s="71">
        <v>1.4956</v>
      </c>
      <c r="M164" s="71"/>
      <c r="N164" s="71">
        <v>0</v>
      </c>
      <c r="O164" s="71">
        <v>0</v>
      </c>
      <c r="P164" s="71"/>
    </row>
    <row r="165" spans="1:16" x14ac:dyDescent="0.25">
      <c r="A165" s="71" t="s">
        <v>151</v>
      </c>
      <c r="B165" s="71"/>
      <c r="C165" s="71">
        <v>49.813499999999998</v>
      </c>
      <c r="D165" s="71">
        <v>49.813499999999998</v>
      </c>
      <c r="E165" s="71">
        <v>0</v>
      </c>
      <c r="F165" s="71">
        <v>8.3338000000000001</v>
      </c>
      <c r="G165" s="71"/>
      <c r="H165" s="71"/>
      <c r="I165" s="71">
        <v>6.6252000000000004</v>
      </c>
      <c r="J165" s="71"/>
      <c r="K165" s="71"/>
      <c r="L165" s="71">
        <v>1.0410999999999999</v>
      </c>
      <c r="M165" s="71"/>
      <c r="N165" s="71">
        <v>0</v>
      </c>
      <c r="O165" s="71">
        <v>0</v>
      </c>
      <c r="P165" s="71"/>
    </row>
    <row r="166" spans="1:16" x14ac:dyDescent="0.25">
      <c r="A166" s="71" t="s">
        <v>152</v>
      </c>
      <c r="B166" s="71"/>
      <c r="C166" s="71">
        <v>13.877700000000001</v>
      </c>
      <c r="D166" s="71">
        <v>13.877700000000001</v>
      </c>
      <c r="E166" s="71"/>
      <c r="F166" s="71">
        <v>2.3216999999999999</v>
      </c>
      <c r="G166" s="71"/>
      <c r="H166" s="71"/>
      <c r="I166" s="71">
        <v>1.8456999999999999</v>
      </c>
      <c r="J166" s="71"/>
      <c r="K166" s="71"/>
      <c r="L166" s="71">
        <v>0.28999999999999998</v>
      </c>
      <c r="M166" s="71"/>
      <c r="N166" s="71">
        <v>0</v>
      </c>
      <c r="O166" s="71">
        <v>0</v>
      </c>
      <c r="P166" s="71"/>
    </row>
    <row r="167" spans="1:16" x14ac:dyDescent="0.25">
      <c r="A167" s="71" t="s">
        <v>153</v>
      </c>
      <c r="B167" s="71"/>
      <c r="C167" s="71"/>
      <c r="D167" s="71">
        <v>0</v>
      </c>
      <c r="E167" s="71"/>
      <c r="F167" s="71">
        <v>0</v>
      </c>
      <c r="G167" s="71"/>
      <c r="H167" s="71"/>
      <c r="I167" s="71">
        <v>0</v>
      </c>
      <c r="J167" s="71"/>
      <c r="K167" s="71"/>
      <c r="L167" s="71">
        <v>0</v>
      </c>
      <c r="M167" s="71"/>
      <c r="N167" s="71">
        <v>0</v>
      </c>
      <c r="O167" s="71">
        <v>0</v>
      </c>
      <c r="P167" s="71"/>
    </row>
    <row r="168" spans="1:16" x14ac:dyDescent="0.25">
      <c r="A168" s="71" t="s">
        <v>154</v>
      </c>
      <c r="B168" s="71"/>
      <c r="C168" s="71"/>
      <c r="D168" s="71">
        <v>0</v>
      </c>
      <c r="E168" s="71"/>
      <c r="F168" s="71">
        <v>0</v>
      </c>
      <c r="G168" s="71"/>
      <c r="H168" s="71"/>
      <c r="I168" s="71">
        <v>0</v>
      </c>
      <c r="J168" s="71"/>
      <c r="K168" s="71"/>
      <c r="L168" s="71">
        <v>0</v>
      </c>
      <c r="M168" s="71"/>
      <c r="N168" s="71">
        <v>0</v>
      </c>
      <c r="O168" s="71">
        <v>0</v>
      </c>
      <c r="P168" s="71"/>
    </row>
    <row r="169" spans="1:16" x14ac:dyDescent="0.25">
      <c r="A169" s="71" t="s">
        <v>155</v>
      </c>
      <c r="B169" s="71"/>
      <c r="C169" s="71">
        <v>17.443999999999999</v>
      </c>
      <c r="D169" s="71">
        <v>17.443999999999999</v>
      </c>
      <c r="E169" s="71"/>
      <c r="F169" s="71">
        <v>2.9184000000000001</v>
      </c>
      <c r="G169" s="71"/>
      <c r="H169" s="71"/>
      <c r="I169" s="71">
        <v>2.3201000000000001</v>
      </c>
      <c r="J169" s="71"/>
      <c r="K169" s="71"/>
      <c r="L169" s="71">
        <v>0.36459999999999998</v>
      </c>
      <c r="M169" s="71"/>
      <c r="N169" s="71">
        <v>0</v>
      </c>
      <c r="O169" s="71">
        <v>0</v>
      </c>
      <c r="P169" s="71"/>
    </row>
    <row r="170" spans="1:16" x14ac:dyDescent="0.25">
      <c r="A170" s="71" t="s">
        <v>156</v>
      </c>
      <c r="B170" s="71"/>
      <c r="C170" s="71">
        <v>114.1223</v>
      </c>
      <c r="D170" s="71">
        <v>114.1223</v>
      </c>
      <c r="E170" s="71"/>
      <c r="F170" s="71">
        <v>19.092700000000001</v>
      </c>
      <c r="G170" s="71"/>
      <c r="H170" s="71"/>
      <c r="I170" s="71">
        <v>15.1783</v>
      </c>
      <c r="J170" s="71"/>
      <c r="K170" s="71"/>
      <c r="L170" s="71">
        <v>2.3852000000000002</v>
      </c>
      <c r="M170" s="71"/>
      <c r="N170" s="71">
        <v>0</v>
      </c>
      <c r="O170" s="71">
        <v>0</v>
      </c>
      <c r="P170" s="71"/>
    </row>
    <row r="171" spans="1:16" x14ac:dyDescent="0.25">
      <c r="A171" s="71" t="s">
        <v>157</v>
      </c>
      <c r="B171" s="71"/>
      <c r="C171" s="71">
        <v>148.803</v>
      </c>
      <c r="D171" s="71">
        <v>148.803</v>
      </c>
      <c r="E171" s="71"/>
      <c r="F171" s="71">
        <v>24.8947</v>
      </c>
      <c r="G171" s="71"/>
      <c r="H171" s="71"/>
      <c r="I171" s="71">
        <v>19.790800000000001</v>
      </c>
      <c r="J171" s="71"/>
      <c r="K171" s="71"/>
      <c r="L171" s="71">
        <v>3.11</v>
      </c>
      <c r="M171" s="71"/>
      <c r="N171" s="71">
        <v>0</v>
      </c>
      <c r="O171" s="71">
        <v>0</v>
      </c>
      <c r="P171" s="71"/>
    </row>
    <row r="172" spans="1:16" x14ac:dyDescent="0.25">
      <c r="A172" s="71" t="s">
        <v>158</v>
      </c>
      <c r="B172" s="71">
        <v>711</v>
      </c>
      <c r="C172" s="71">
        <v>23.1706</v>
      </c>
      <c r="D172" s="71">
        <v>734.17060000000004</v>
      </c>
      <c r="E172" s="71">
        <v>284.39999999999998</v>
      </c>
      <c r="F172" s="71">
        <v>122.8267</v>
      </c>
      <c r="G172" s="71">
        <v>40.393300000000004</v>
      </c>
      <c r="H172" s="71">
        <v>87</v>
      </c>
      <c r="I172" s="71">
        <v>97.6447</v>
      </c>
      <c r="J172" s="71"/>
      <c r="K172" s="71">
        <v>9</v>
      </c>
      <c r="L172" s="71">
        <v>15.344200000000001</v>
      </c>
      <c r="M172" s="71"/>
      <c r="N172" s="71">
        <v>0</v>
      </c>
      <c r="O172" s="71">
        <v>0</v>
      </c>
      <c r="P172" s="71">
        <v>774.56389999999999</v>
      </c>
    </row>
    <row r="173" spans="1:16" x14ac:dyDescent="0.25">
      <c r="A173" s="71" t="s">
        <v>159</v>
      </c>
      <c r="B173" s="71"/>
      <c r="C173" s="71"/>
      <c r="D173" s="71">
        <v>0</v>
      </c>
      <c r="E173" s="71">
        <v>0</v>
      </c>
      <c r="F173" s="71">
        <v>0</v>
      </c>
      <c r="G173" s="71"/>
      <c r="H173" s="71"/>
      <c r="I173" s="71">
        <v>0</v>
      </c>
      <c r="J173" s="71"/>
      <c r="K173" s="71"/>
      <c r="L173" s="71">
        <v>0</v>
      </c>
      <c r="M173" s="71"/>
      <c r="N173" s="71">
        <v>0</v>
      </c>
      <c r="O173" s="71">
        <v>0</v>
      </c>
      <c r="P173" s="71"/>
    </row>
    <row r="174" spans="1:16" x14ac:dyDescent="0.25">
      <c r="A174" s="71" t="s">
        <v>160</v>
      </c>
      <c r="B174" s="71"/>
      <c r="C174" s="71">
        <v>13.8644</v>
      </c>
      <c r="D174" s="71">
        <v>13.8644</v>
      </c>
      <c r="E174" s="71"/>
      <c r="F174" s="71">
        <v>2.3195000000000001</v>
      </c>
      <c r="G174" s="71"/>
      <c r="H174" s="71"/>
      <c r="I174" s="71">
        <v>1.8440000000000001</v>
      </c>
      <c r="J174" s="71"/>
      <c r="K174" s="71"/>
      <c r="L174" s="71">
        <v>0.2898</v>
      </c>
      <c r="M174" s="71"/>
      <c r="N174" s="71">
        <v>0</v>
      </c>
      <c r="O174" s="71">
        <v>0</v>
      </c>
      <c r="P174" s="71"/>
    </row>
    <row r="175" spans="1:16" x14ac:dyDescent="0.25">
      <c r="A175" s="71" t="s">
        <v>161</v>
      </c>
      <c r="B175" s="71"/>
      <c r="C175" s="71">
        <v>119.4188</v>
      </c>
      <c r="D175" s="71">
        <v>119.4188</v>
      </c>
      <c r="E175" s="71"/>
      <c r="F175" s="71">
        <v>19.9788</v>
      </c>
      <c r="G175" s="71"/>
      <c r="H175" s="71"/>
      <c r="I175" s="71">
        <v>15.8827</v>
      </c>
      <c r="J175" s="71"/>
      <c r="K175" s="71"/>
      <c r="L175" s="71">
        <v>2.4958999999999998</v>
      </c>
      <c r="M175" s="71"/>
      <c r="N175" s="71">
        <v>0</v>
      </c>
      <c r="O175" s="71">
        <v>0</v>
      </c>
      <c r="P175" s="71"/>
    </row>
    <row r="176" spans="1:16" x14ac:dyDescent="0.25">
      <c r="A176" s="71" t="s">
        <v>162</v>
      </c>
      <c r="B176" s="71"/>
      <c r="C176" s="73">
        <v>1069.4949999999999</v>
      </c>
      <c r="D176" s="73">
        <v>1069.4949999999999</v>
      </c>
      <c r="E176" s="71"/>
      <c r="F176" s="71">
        <v>178.9265</v>
      </c>
      <c r="G176" s="71"/>
      <c r="H176" s="71"/>
      <c r="I176" s="71">
        <v>142.24279999999999</v>
      </c>
      <c r="J176" s="71"/>
      <c r="K176" s="71"/>
      <c r="L176" s="71">
        <v>22.352399999999999</v>
      </c>
      <c r="M176" s="71"/>
      <c r="N176" s="71">
        <v>0</v>
      </c>
      <c r="O176" s="71">
        <v>0</v>
      </c>
      <c r="P176" s="71"/>
    </row>
    <row r="177" spans="1:16" x14ac:dyDescent="0.25">
      <c r="A177" s="71" t="s">
        <v>163</v>
      </c>
      <c r="B177" s="71"/>
      <c r="C177" s="71">
        <v>35.508600000000001</v>
      </c>
      <c r="D177" s="71">
        <v>35.508600000000001</v>
      </c>
      <c r="E177" s="71"/>
      <c r="F177" s="71">
        <v>5.9405999999999999</v>
      </c>
      <c r="G177" s="71"/>
      <c r="H177" s="71"/>
      <c r="I177" s="71">
        <v>4.7225999999999999</v>
      </c>
      <c r="J177" s="71"/>
      <c r="K177" s="71"/>
      <c r="L177" s="71">
        <v>0.74209999999999998</v>
      </c>
      <c r="M177" s="71"/>
      <c r="N177" s="71">
        <v>0</v>
      </c>
      <c r="O177" s="71">
        <v>0</v>
      </c>
      <c r="P177" s="71"/>
    </row>
    <row r="178" spans="1:16" x14ac:dyDescent="0.25">
      <c r="A178" s="71" t="s">
        <v>164</v>
      </c>
      <c r="B178" s="71"/>
      <c r="C178" s="71"/>
      <c r="D178" s="71">
        <v>0</v>
      </c>
      <c r="E178" s="71"/>
      <c r="F178" s="71">
        <v>0</v>
      </c>
      <c r="G178" s="71"/>
      <c r="H178" s="71"/>
      <c r="I178" s="71">
        <v>0</v>
      </c>
      <c r="J178" s="71"/>
      <c r="K178" s="71"/>
      <c r="L178" s="71">
        <v>0</v>
      </c>
      <c r="M178" s="71"/>
      <c r="N178" s="71">
        <v>0</v>
      </c>
      <c r="O178" s="71">
        <v>0</v>
      </c>
      <c r="P178" s="71"/>
    </row>
    <row r="179" spans="1:16" x14ac:dyDescent="0.25">
      <c r="A179" s="71" t="s">
        <v>520</v>
      </c>
      <c r="B179" s="71"/>
      <c r="C179" s="71"/>
      <c r="D179" s="71"/>
      <c r="E179" s="71">
        <v>0</v>
      </c>
      <c r="F179" s="71">
        <v>0</v>
      </c>
      <c r="G179" s="71"/>
      <c r="H179" s="71"/>
      <c r="I179" s="71">
        <v>0</v>
      </c>
      <c r="J179" s="71"/>
      <c r="K179" s="71"/>
      <c r="L179" s="71">
        <v>0</v>
      </c>
      <c r="M179" s="71"/>
      <c r="N179" s="71">
        <v>0</v>
      </c>
      <c r="O179" s="71">
        <v>0</v>
      </c>
      <c r="P179" s="71"/>
    </row>
    <row r="180" spans="1:16" x14ac:dyDescent="0.25">
      <c r="A180" s="71" t="s">
        <v>521</v>
      </c>
      <c r="B180" s="71"/>
      <c r="C180" s="71"/>
      <c r="D180" s="71"/>
      <c r="E180" s="71"/>
      <c r="F180" s="71">
        <v>0</v>
      </c>
      <c r="G180" s="71"/>
      <c r="H180" s="71"/>
      <c r="I180" s="71">
        <v>0</v>
      </c>
      <c r="J180" s="71"/>
      <c r="K180" s="71"/>
      <c r="L180" s="71">
        <v>0</v>
      </c>
      <c r="M180" s="71"/>
      <c r="N180" s="71">
        <v>0</v>
      </c>
      <c r="O180" s="71">
        <v>0</v>
      </c>
      <c r="P180" s="71"/>
    </row>
    <row r="181" spans="1:16" x14ac:dyDescent="0.25">
      <c r="A181" s="71" t="s">
        <v>522</v>
      </c>
      <c r="B181" s="71"/>
      <c r="C181" s="71"/>
      <c r="D181" s="71"/>
      <c r="E181" s="71"/>
      <c r="F181" s="71">
        <v>0</v>
      </c>
      <c r="G181" s="71"/>
      <c r="H181" s="71"/>
      <c r="I181" s="71">
        <v>0</v>
      </c>
      <c r="J181" s="71"/>
      <c r="K181" s="71"/>
      <c r="L181" s="71">
        <v>0</v>
      </c>
      <c r="M181" s="71"/>
      <c r="N181" s="71">
        <v>0</v>
      </c>
      <c r="O181" s="71">
        <v>0</v>
      </c>
      <c r="P181" s="71"/>
    </row>
    <row r="182" spans="1:16" x14ac:dyDescent="0.25">
      <c r="A182" s="71" t="s">
        <v>165</v>
      </c>
      <c r="B182" s="71"/>
      <c r="C182" s="71">
        <v>29.845500000000001</v>
      </c>
      <c r="D182" s="71">
        <v>29.845500000000001</v>
      </c>
      <c r="E182" s="71"/>
      <c r="F182" s="71">
        <v>4.9931999999999999</v>
      </c>
      <c r="G182" s="71"/>
      <c r="H182" s="71"/>
      <c r="I182" s="71">
        <v>3.9695</v>
      </c>
      <c r="J182" s="71"/>
      <c r="K182" s="71"/>
      <c r="L182" s="71">
        <v>0.62380000000000002</v>
      </c>
      <c r="M182" s="71"/>
      <c r="N182" s="71">
        <v>0</v>
      </c>
      <c r="O182" s="71">
        <v>0</v>
      </c>
      <c r="P182" s="71"/>
    </row>
    <row r="183" spans="1:16" x14ac:dyDescent="0.25">
      <c r="A183" s="71" t="s">
        <v>166</v>
      </c>
      <c r="B183" s="71"/>
      <c r="C183" s="71"/>
      <c r="D183" s="71">
        <v>0</v>
      </c>
      <c r="E183" s="71"/>
      <c r="F183" s="71">
        <v>0</v>
      </c>
      <c r="G183" s="71"/>
      <c r="H183" s="71"/>
      <c r="I183" s="71">
        <v>0</v>
      </c>
      <c r="J183" s="71"/>
      <c r="K183" s="71"/>
      <c r="L183" s="71">
        <v>0</v>
      </c>
      <c r="M183" s="71"/>
      <c r="N183" s="71">
        <v>0</v>
      </c>
      <c r="O183" s="71">
        <v>0</v>
      </c>
      <c r="P183" s="71"/>
    </row>
    <row r="184" spans="1:16" x14ac:dyDescent="0.25">
      <c r="A184" s="71" t="s">
        <v>167</v>
      </c>
      <c r="B184" s="71"/>
      <c r="C184" s="71">
        <v>10.792999999999999</v>
      </c>
      <c r="D184" s="71">
        <v>10.792999999999999</v>
      </c>
      <c r="E184" s="71">
        <v>0</v>
      </c>
      <c r="F184" s="71">
        <v>1.8057000000000001</v>
      </c>
      <c r="G184" s="71"/>
      <c r="H184" s="71"/>
      <c r="I184" s="71">
        <v>1.4355</v>
      </c>
      <c r="J184" s="71"/>
      <c r="K184" s="71"/>
      <c r="L184" s="71">
        <v>0.22559999999999999</v>
      </c>
      <c r="M184" s="71"/>
      <c r="N184" s="71">
        <v>0</v>
      </c>
      <c r="O184" s="71">
        <v>0</v>
      </c>
      <c r="P184" s="71"/>
    </row>
    <row r="185" spans="1:16" x14ac:dyDescent="0.25">
      <c r="A185" s="71" t="s">
        <v>168</v>
      </c>
      <c r="B185" s="71"/>
      <c r="C185" s="71"/>
      <c r="D185" s="71">
        <v>0</v>
      </c>
      <c r="E185" s="71"/>
      <c r="F185" s="71">
        <v>0</v>
      </c>
      <c r="G185" s="71"/>
      <c r="H185" s="71"/>
      <c r="I185" s="71">
        <v>0</v>
      </c>
      <c r="J185" s="71"/>
      <c r="K185" s="71"/>
      <c r="L185" s="71">
        <v>0</v>
      </c>
      <c r="M185" s="71"/>
      <c r="N185" s="71">
        <v>0</v>
      </c>
      <c r="O185" s="71">
        <v>0</v>
      </c>
      <c r="P185" s="71"/>
    </row>
    <row r="186" spans="1:16" x14ac:dyDescent="0.25">
      <c r="A186" s="71" t="s">
        <v>169</v>
      </c>
      <c r="B186" s="71"/>
      <c r="C186" s="71"/>
      <c r="D186" s="71">
        <v>0</v>
      </c>
      <c r="E186" s="71"/>
      <c r="F186" s="71">
        <v>0</v>
      </c>
      <c r="G186" s="71"/>
      <c r="H186" s="71"/>
      <c r="I186" s="71">
        <v>0</v>
      </c>
      <c r="J186" s="71"/>
      <c r="K186" s="71"/>
      <c r="L186" s="71">
        <v>0</v>
      </c>
      <c r="M186" s="71"/>
      <c r="N186" s="71">
        <v>0</v>
      </c>
      <c r="O186" s="71">
        <v>0</v>
      </c>
      <c r="P186" s="71"/>
    </row>
    <row r="187" spans="1:16" x14ac:dyDescent="0.25">
      <c r="A187" s="71" t="s">
        <v>170</v>
      </c>
      <c r="B187" s="71"/>
      <c r="C187" s="71"/>
      <c r="D187" s="71">
        <v>0</v>
      </c>
      <c r="E187" s="71">
        <v>0</v>
      </c>
      <c r="F187" s="71">
        <v>0</v>
      </c>
      <c r="G187" s="71"/>
      <c r="H187" s="71"/>
      <c r="I187" s="71">
        <v>0</v>
      </c>
      <c r="J187" s="71"/>
      <c r="K187" s="71"/>
      <c r="L187" s="71">
        <v>0</v>
      </c>
      <c r="M187" s="71"/>
      <c r="N187" s="71">
        <v>0</v>
      </c>
      <c r="O187" s="71">
        <v>0</v>
      </c>
      <c r="P187" s="71"/>
    </row>
    <row r="188" spans="1:16" x14ac:dyDescent="0.25">
      <c r="A188" s="71" t="s">
        <v>171</v>
      </c>
      <c r="B188" s="71"/>
      <c r="C188" s="71">
        <v>14.9558</v>
      </c>
      <c r="D188" s="71">
        <v>14.9558</v>
      </c>
      <c r="E188" s="71"/>
      <c r="F188" s="71">
        <v>2.5021</v>
      </c>
      <c r="G188" s="71"/>
      <c r="H188" s="71"/>
      <c r="I188" s="71">
        <v>1.9891000000000001</v>
      </c>
      <c r="J188" s="71"/>
      <c r="K188" s="71"/>
      <c r="L188" s="71">
        <v>0.31259999999999999</v>
      </c>
      <c r="M188" s="71"/>
      <c r="N188" s="71">
        <v>0</v>
      </c>
      <c r="O188" s="71">
        <v>0</v>
      </c>
      <c r="P188" s="71"/>
    </row>
    <row r="189" spans="1:16" x14ac:dyDescent="0.25">
      <c r="A189" s="71" t="s">
        <v>523</v>
      </c>
      <c r="B189" s="71"/>
      <c r="C189" s="71"/>
      <c r="D189" s="71"/>
      <c r="E189" s="71"/>
      <c r="F189" s="71">
        <v>0</v>
      </c>
      <c r="G189" s="71"/>
      <c r="H189" s="71"/>
      <c r="I189" s="71">
        <v>0</v>
      </c>
      <c r="J189" s="71"/>
      <c r="K189" s="71"/>
      <c r="L189" s="71">
        <v>0</v>
      </c>
      <c r="M189" s="71"/>
      <c r="N189" s="71">
        <v>0</v>
      </c>
      <c r="O189" s="71">
        <v>0</v>
      </c>
      <c r="P189" s="71"/>
    </row>
    <row r="190" spans="1:16" x14ac:dyDescent="0.25">
      <c r="A190" s="71" t="s">
        <v>172</v>
      </c>
      <c r="B190" s="71"/>
      <c r="C190" s="71"/>
      <c r="D190" s="71"/>
      <c r="E190" s="71">
        <v>0</v>
      </c>
      <c r="F190" s="71">
        <v>0</v>
      </c>
      <c r="G190" s="71"/>
      <c r="H190" s="71"/>
      <c r="I190" s="71">
        <v>0</v>
      </c>
      <c r="J190" s="71"/>
      <c r="K190" s="71"/>
      <c r="L190" s="71">
        <v>0</v>
      </c>
      <c r="M190" s="71"/>
      <c r="N190" s="71">
        <v>0</v>
      </c>
      <c r="O190" s="71">
        <v>0</v>
      </c>
      <c r="P190" s="71"/>
    </row>
    <row r="191" spans="1:16" x14ac:dyDescent="0.25">
      <c r="A191" s="71" t="s">
        <v>524</v>
      </c>
      <c r="B191" s="71"/>
      <c r="C191" s="71"/>
      <c r="D191" s="71"/>
      <c r="E191" s="71">
        <v>0</v>
      </c>
      <c r="F191" s="71">
        <v>0</v>
      </c>
      <c r="G191" s="71"/>
      <c r="H191" s="71"/>
      <c r="I191" s="71">
        <v>0</v>
      </c>
      <c r="J191" s="71"/>
      <c r="K191" s="71"/>
      <c r="L191" s="71">
        <v>0</v>
      </c>
      <c r="M191" s="71"/>
      <c r="N191" s="71">
        <v>0</v>
      </c>
      <c r="O191" s="71">
        <v>0</v>
      </c>
      <c r="P191" s="71"/>
    </row>
    <row r="192" spans="1:16" x14ac:dyDescent="0.25">
      <c r="A192" s="71" t="s">
        <v>525</v>
      </c>
      <c r="B192" s="71"/>
      <c r="C192" s="71"/>
      <c r="D192" s="71"/>
      <c r="E192" s="71"/>
      <c r="F192" s="71">
        <v>0</v>
      </c>
      <c r="G192" s="71"/>
      <c r="H192" s="71"/>
      <c r="I192" s="71">
        <v>0</v>
      </c>
      <c r="J192" s="71"/>
      <c r="K192" s="71"/>
      <c r="L192" s="71">
        <v>0</v>
      </c>
      <c r="M192" s="71"/>
      <c r="N192" s="71">
        <v>0</v>
      </c>
      <c r="O192" s="71">
        <v>0</v>
      </c>
      <c r="P192" s="71"/>
    </row>
    <row r="193" spans="1:16" x14ac:dyDescent="0.25">
      <c r="A193" s="71" t="s">
        <v>173</v>
      </c>
      <c r="B193" s="71"/>
      <c r="C193" s="71"/>
      <c r="D193" s="71">
        <v>0</v>
      </c>
      <c r="E193" s="71"/>
      <c r="F193" s="71">
        <v>0</v>
      </c>
      <c r="G193" s="71"/>
      <c r="H193" s="71"/>
      <c r="I193" s="71">
        <v>0</v>
      </c>
      <c r="J193" s="71"/>
      <c r="K193" s="71"/>
      <c r="L193" s="71">
        <v>0</v>
      </c>
      <c r="M193" s="71"/>
      <c r="N193" s="71">
        <v>0</v>
      </c>
      <c r="O193" s="71">
        <v>0</v>
      </c>
      <c r="P193" s="71"/>
    </row>
    <row r="194" spans="1:16" x14ac:dyDescent="0.25">
      <c r="A194" s="71" t="s">
        <v>174</v>
      </c>
      <c r="B194" s="71"/>
      <c r="C194" s="71">
        <v>18.9087</v>
      </c>
      <c r="D194" s="71">
        <v>18.9087</v>
      </c>
      <c r="E194" s="71"/>
      <c r="F194" s="71">
        <v>3.1634000000000002</v>
      </c>
      <c r="G194" s="71"/>
      <c r="H194" s="71"/>
      <c r="I194" s="71">
        <v>2.5148999999999999</v>
      </c>
      <c r="J194" s="71"/>
      <c r="K194" s="71"/>
      <c r="L194" s="71">
        <v>0.3952</v>
      </c>
      <c r="M194" s="71"/>
      <c r="N194" s="71">
        <v>0</v>
      </c>
      <c r="O194" s="71">
        <v>0</v>
      </c>
      <c r="P194" s="71"/>
    </row>
    <row r="195" spans="1:16" x14ac:dyDescent="0.25">
      <c r="A195" s="71" t="s">
        <v>175</v>
      </c>
      <c r="B195" s="71"/>
      <c r="C195" s="71">
        <v>22.357399999999998</v>
      </c>
      <c r="D195" s="71">
        <v>22.357399999999998</v>
      </c>
      <c r="E195" s="71"/>
      <c r="F195" s="71">
        <v>3.7404000000000002</v>
      </c>
      <c r="G195" s="71"/>
      <c r="H195" s="71"/>
      <c r="I195" s="71">
        <v>2.9735</v>
      </c>
      <c r="J195" s="71"/>
      <c r="K195" s="71"/>
      <c r="L195" s="71">
        <v>0.46729999999999999</v>
      </c>
      <c r="M195" s="71"/>
      <c r="N195" s="71">
        <v>0</v>
      </c>
      <c r="O195" s="71">
        <v>0</v>
      </c>
      <c r="P195" s="71"/>
    </row>
    <row r="196" spans="1:16" x14ac:dyDescent="0.25">
      <c r="A196" s="71" t="s">
        <v>176</v>
      </c>
      <c r="B196" s="71"/>
      <c r="C196" s="71"/>
      <c r="D196" s="71">
        <v>0</v>
      </c>
      <c r="E196" s="71"/>
      <c r="F196" s="71">
        <v>0</v>
      </c>
      <c r="G196" s="71"/>
      <c r="H196" s="71"/>
      <c r="I196" s="71">
        <v>0</v>
      </c>
      <c r="J196" s="71"/>
      <c r="K196" s="71"/>
      <c r="L196" s="71">
        <v>0</v>
      </c>
      <c r="M196" s="71"/>
      <c r="N196" s="71">
        <v>0</v>
      </c>
      <c r="O196" s="71">
        <v>0</v>
      </c>
      <c r="P196" s="71"/>
    </row>
    <row r="197" spans="1:16" x14ac:dyDescent="0.25">
      <c r="A197" s="71" t="s">
        <v>177</v>
      </c>
      <c r="B197" s="71"/>
      <c r="C197" s="71"/>
      <c r="D197" s="71">
        <v>0</v>
      </c>
      <c r="E197" s="71"/>
      <c r="F197" s="71">
        <v>0</v>
      </c>
      <c r="G197" s="71"/>
      <c r="H197" s="71"/>
      <c r="I197" s="71">
        <v>0</v>
      </c>
      <c r="J197" s="71"/>
      <c r="K197" s="71"/>
      <c r="L197" s="71">
        <v>0</v>
      </c>
      <c r="M197" s="71"/>
      <c r="N197" s="71">
        <v>0</v>
      </c>
      <c r="O197" s="71">
        <v>0</v>
      </c>
      <c r="P197" s="71"/>
    </row>
    <row r="198" spans="1:16" x14ac:dyDescent="0.25">
      <c r="A198" s="71" t="s">
        <v>178</v>
      </c>
      <c r="B198" s="71"/>
      <c r="C198" s="71"/>
      <c r="D198" s="71">
        <v>0</v>
      </c>
      <c r="E198" s="71">
        <v>0</v>
      </c>
      <c r="F198" s="71">
        <v>0</v>
      </c>
      <c r="G198" s="71"/>
      <c r="H198" s="71"/>
      <c r="I198" s="71">
        <v>0</v>
      </c>
      <c r="J198" s="71"/>
      <c r="K198" s="71"/>
      <c r="L198" s="71">
        <v>0</v>
      </c>
      <c r="M198" s="71"/>
      <c r="N198" s="71">
        <v>0</v>
      </c>
      <c r="O198" s="71">
        <v>0</v>
      </c>
      <c r="P198" s="71"/>
    </row>
    <row r="199" spans="1:16" x14ac:dyDescent="0.25">
      <c r="A199" s="71" t="s">
        <v>179</v>
      </c>
      <c r="B199" s="71"/>
      <c r="C199" s="71">
        <v>1.2296</v>
      </c>
      <c r="D199" s="71">
        <v>1.2296</v>
      </c>
      <c r="E199" s="71">
        <v>0</v>
      </c>
      <c r="F199" s="71">
        <v>0.20569999999999999</v>
      </c>
      <c r="G199" s="71"/>
      <c r="H199" s="71"/>
      <c r="I199" s="71">
        <v>0.16350000000000001</v>
      </c>
      <c r="J199" s="71"/>
      <c r="K199" s="71"/>
      <c r="L199" s="71">
        <v>2.5700000000000001E-2</v>
      </c>
      <c r="M199" s="71"/>
      <c r="N199" s="71">
        <v>0</v>
      </c>
      <c r="O199" s="71">
        <v>0</v>
      </c>
      <c r="P199" s="71"/>
    </row>
    <row r="200" spans="1:16" x14ac:dyDescent="0.25">
      <c r="A200" s="71" t="s">
        <v>180</v>
      </c>
      <c r="B200" s="71"/>
      <c r="C200" s="71"/>
      <c r="D200" s="71">
        <v>0</v>
      </c>
      <c r="E200" s="71"/>
      <c r="F200" s="71">
        <v>0</v>
      </c>
      <c r="G200" s="71"/>
      <c r="H200" s="71"/>
      <c r="I200" s="71">
        <v>0</v>
      </c>
      <c r="J200" s="71"/>
      <c r="K200" s="71"/>
      <c r="L200" s="71">
        <v>0</v>
      </c>
      <c r="M200" s="71"/>
      <c r="N200" s="71">
        <v>0</v>
      </c>
      <c r="O200" s="71">
        <v>0</v>
      </c>
      <c r="P200" s="71"/>
    </row>
    <row r="201" spans="1:16" x14ac:dyDescent="0.25">
      <c r="A201" s="71" t="s">
        <v>181</v>
      </c>
      <c r="B201" s="71"/>
      <c r="C201" s="71"/>
      <c r="D201" s="71">
        <v>0</v>
      </c>
      <c r="E201" s="71"/>
      <c r="F201" s="71">
        <v>0</v>
      </c>
      <c r="G201" s="71"/>
      <c r="H201" s="71"/>
      <c r="I201" s="71">
        <v>0</v>
      </c>
      <c r="J201" s="71"/>
      <c r="K201" s="71"/>
      <c r="L201" s="71">
        <v>0</v>
      </c>
      <c r="M201" s="71"/>
      <c r="N201" s="71">
        <v>0</v>
      </c>
      <c r="O201" s="71">
        <v>0</v>
      </c>
      <c r="P201" s="71"/>
    </row>
    <row r="202" spans="1:16" x14ac:dyDescent="0.25">
      <c r="A202" s="71" t="s">
        <v>182</v>
      </c>
      <c r="B202" s="71"/>
      <c r="C202" s="71">
        <v>11.349</v>
      </c>
      <c r="D202" s="71">
        <v>11.349</v>
      </c>
      <c r="E202" s="71"/>
      <c r="F202" s="71">
        <v>1.8987000000000001</v>
      </c>
      <c r="G202" s="71"/>
      <c r="H202" s="71"/>
      <c r="I202" s="71">
        <v>1.5094000000000001</v>
      </c>
      <c r="J202" s="71"/>
      <c r="K202" s="71"/>
      <c r="L202" s="71">
        <v>0.23719999999999999</v>
      </c>
      <c r="M202" s="71"/>
      <c r="N202" s="71">
        <v>0</v>
      </c>
      <c r="O202" s="71">
        <v>0</v>
      </c>
      <c r="P202" s="71"/>
    </row>
    <row r="203" spans="1:16" x14ac:dyDescent="0.25">
      <c r="A203" s="71" t="s">
        <v>183</v>
      </c>
      <c r="B203" s="71"/>
      <c r="C203" s="71">
        <v>9.5283999999999995</v>
      </c>
      <c r="D203" s="71">
        <v>9.5283999999999995</v>
      </c>
      <c r="E203" s="71"/>
      <c r="F203" s="71">
        <v>1.5941000000000001</v>
      </c>
      <c r="G203" s="71"/>
      <c r="H203" s="71"/>
      <c r="I203" s="71">
        <v>1.2673000000000001</v>
      </c>
      <c r="J203" s="71"/>
      <c r="K203" s="71"/>
      <c r="L203" s="71">
        <v>0.1991</v>
      </c>
      <c r="M203" s="71"/>
      <c r="N203" s="71">
        <v>0</v>
      </c>
      <c r="O203" s="71">
        <v>0</v>
      </c>
      <c r="P203" s="71"/>
    </row>
    <row r="204" spans="1:16" x14ac:dyDescent="0.25">
      <c r="A204" s="71" t="s">
        <v>184</v>
      </c>
      <c r="B204" s="71"/>
      <c r="C204" s="71"/>
      <c r="D204" s="71">
        <v>0</v>
      </c>
      <c r="E204" s="71"/>
      <c r="F204" s="71">
        <v>0</v>
      </c>
      <c r="G204" s="71"/>
      <c r="H204" s="71"/>
      <c r="I204" s="71">
        <v>0</v>
      </c>
      <c r="J204" s="71"/>
      <c r="K204" s="71"/>
      <c r="L204" s="71">
        <v>0</v>
      </c>
      <c r="M204" s="71"/>
      <c r="N204" s="71">
        <v>0</v>
      </c>
      <c r="O204" s="71">
        <v>0</v>
      </c>
      <c r="P204" s="71"/>
    </row>
    <row r="205" spans="1:16" x14ac:dyDescent="0.25">
      <c r="A205" s="71" t="s">
        <v>526</v>
      </c>
      <c r="B205" s="71"/>
      <c r="C205" s="71">
        <v>13.2582</v>
      </c>
      <c r="D205" s="71"/>
      <c r="E205" s="71"/>
      <c r="F205" s="71">
        <v>2.2181000000000002</v>
      </c>
      <c r="G205" s="71"/>
      <c r="H205" s="71"/>
      <c r="I205" s="71">
        <v>0</v>
      </c>
      <c r="J205" s="71"/>
      <c r="K205" s="71"/>
      <c r="L205" s="71">
        <v>0</v>
      </c>
      <c r="M205" s="71"/>
      <c r="N205" s="71">
        <v>0</v>
      </c>
      <c r="O205" s="71">
        <v>0</v>
      </c>
      <c r="P205" s="71"/>
    </row>
    <row r="206" spans="1:16" x14ac:dyDescent="0.25">
      <c r="A206" s="71" t="s">
        <v>185</v>
      </c>
      <c r="B206" s="71"/>
      <c r="C206" s="71">
        <v>42.079599999999999</v>
      </c>
      <c r="D206" s="71">
        <v>42.079599999999999</v>
      </c>
      <c r="E206" s="71"/>
      <c r="F206" s="71">
        <v>7.0399000000000003</v>
      </c>
      <c r="G206" s="71"/>
      <c r="H206" s="71"/>
      <c r="I206" s="71">
        <v>5.5965999999999996</v>
      </c>
      <c r="J206" s="71"/>
      <c r="K206" s="71"/>
      <c r="L206" s="71">
        <v>0.87949999999999995</v>
      </c>
      <c r="M206" s="71"/>
      <c r="N206" s="71">
        <v>0</v>
      </c>
      <c r="O206" s="71">
        <v>0</v>
      </c>
      <c r="P206" s="71"/>
    </row>
    <row r="207" spans="1:16" x14ac:dyDescent="0.25">
      <c r="A207" s="71" t="s">
        <v>186</v>
      </c>
      <c r="B207" s="71"/>
      <c r="C207" s="71">
        <v>30.870899999999999</v>
      </c>
      <c r="D207" s="71">
        <v>30.870899999999999</v>
      </c>
      <c r="E207" s="71"/>
      <c r="F207" s="71">
        <v>5.1646999999999998</v>
      </c>
      <c r="G207" s="71"/>
      <c r="H207" s="71"/>
      <c r="I207" s="71">
        <v>4.1058000000000003</v>
      </c>
      <c r="J207" s="71"/>
      <c r="K207" s="71"/>
      <c r="L207" s="71">
        <v>0.6452</v>
      </c>
      <c r="M207" s="71"/>
      <c r="N207" s="71">
        <v>0</v>
      </c>
      <c r="O207" s="71">
        <v>0</v>
      </c>
      <c r="P207" s="71"/>
    </row>
    <row r="208" spans="1:16" x14ac:dyDescent="0.25">
      <c r="A208" s="71" t="s">
        <v>527</v>
      </c>
      <c r="B208" s="71"/>
      <c r="C208" s="71">
        <v>17.922999999999998</v>
      </c>
      <c r="D208" s="71"/>
      <c r="E208" s="71"/>
      <c r="F208" s="71">
        <v>2.9984999999999999</v>
      </c>
      <c r="G208" s="71"/>
      <c r="H208" s="71"/>
      <c r="I208" s="71">
        <v>0</v>
      </c>
      <c r="J208" s="71"/>
      <c r="K208" s="71"/>
      <c r="L208" s="71">
        <v>0</v>
      </c>
      <c r="M208" s="71"/>
      <c r="N208" s="71">
        <v>0</v>
      </c>
      <c r="O208" s="71">
        <v>0</v>
      </c>
      <c r="P208" s="71"/>
    </row>
    <row r="209" spans="1:16" x14ac:dyDescent="0.25">
      <c r="A209" s="71" t="s">
        <v>187</v>
      </c>
      <c r="B209" s="71"/>
      <c r="C209" s="71">
        <v>108.69199999999999</v>
      </c>
      <c r="D209" s="71">
        <v>108.69199999999999</v>
      </c>
      <c r="E209" s="71"/>
      <c r="F209" s="71">
        <v>18.184200000000001</v>
      </c>
      <c r="G209" s="71"/>
      <c r="H209" s="71"/>
      <c r="I209" s="71">
        <v>14.456</v>
      </c>
      <c r="J209" s="71"/>
      <c r="K209" s="71"/>
      <c r="L209" s="71">
        <v>2.2717000000000001</v>
      </c>
      <c r="M209" s="71"/>
      <c r="N209" s="71">
        <v>0</v>
      </c>
      <c r="O209" s="71">
        <v>0</v>
      </c>
      <c r="P209" s="71"/>
    </row>
    <row r="210" spans="1:16" x14ac:dyDescent="0.25">
      <c r="A210" s="71" t="s">
        <v>528</v>
      </c>
      <c r="B210" s="71"/>
      <c r="C210" s="71">
        <v>14.691700000000001</v>
      </c>
      <c r="D210" s="71"/>
      <c r="E210" s="71">
        <v>0</v>
      </c>
      <c r="F210" s="71">
        <v>2.4579</v>
      </c>
      <c r="G210" s="71"/>
      <c r="H210" s="71"/>
      <c r="I210" s="71">
        <v>0</v>
      </c>
      <c r="J210" s="71"/>
      <c r="K210" s="71"/>
      <c r="L210" s="71">
        <v>0</v>
      </c>
      <c r="M210" s="71"/>
      <c r="N210" s="71">
        <v>0</v>
      </c>
      <c r="O210" s="71">
        <v>0</v>
      </c>
      <c r="P210" s="71"/>
    </row>
    <row r="211" spans="1:16" x14ac:dyDescent="0.25">
      <c r="A211" s="71" t="s">
        <v>529</v>
      </c>
      <c r="B211" s="71"/>
      <c r="C211" s="71">
        <v>9.3133999999999997</v>
      </c>
      <c r="D211" s="71"/>
      <c r="E211" s="71"/>
      <c r="F211" s="71">
        <v>1.5581</v>
      </c>
      <c r="G211" s="71"/>
      <c r="H211" s="71"/>
      <c r="I211" s="71">
        <v>0</v>
      </c>
      <c r="J211" s="71"/>
      <c r="K211" s="71"/>
      <c r="L211" s="71">
        <v>0</v>
      </c>
      <c r="M211" s="71"/>
      <c r="N211" s="71">
        <v>0</v>
      </c>
      <c r="O211" s="71">
        <v>0</v>
      </c>
      <c r="P211" s="71"/>
    </row>
    <row r="212" spans="1:16" x14ac:dyDescent="0.25">
      <c r="A212" s="71" t="s">
        <v>530</v>
      </c>
      <c r="B212" s="71"/>
      <c r="C212" s="71">
        <v>10.304</v>
      </c>
      <c r="D212" s="71"/>
      <c r="E212" s="71"/>
      <c r="F212" s="71">
        <v>1.7239</v>
      </c>
      <c r="G212" s="71"/>
      <c r="H212" s="71"/>
      <c r="I212" s="71">
        <v>0</v>
      </c>
      <c r="J212" s="71"/>
      <c r="K212" s="71"/>
      <c r="L212" s="71">
        <v>0</v>
      </c>
      <c r="M212" s="71"/>
      <c r="N212" s="71">
        <v>0</v>
      </c>
      <c r="O212" s="71">
        <v>0</v>
      </c>
      <c r="P212" s="71"/>
    </row>
    <row r="213" spans="1:16" x14ac:dyDescent="0.25">
      <c r="A213" s="71" t="s">
        <v>188</v>
      </c>
      <c r="B213" s="71"/>
      <c r="C213" s="71"/>
      <c r="D213" s="71">
        <v>0</v>
      </c>
      <c r="E213" s="71"/>
      <c r="F213" s="71">
        <v>0</v>
      </c>
      <c r="G213" s="71"/>
      <c r="H213" s="71"/>
      <c r="I213" s="71">
        <v>0</v>
      </c>
      <c r="J213" s="71"/>
      <c r="K213" s="71"/>
      <c r="L213" s="71">
        <v>0</v>
      </c>
      <c r="M213" s="71"/>
      <c r="N213" s="71">
        <v>0</v>
      </c>
      <c r="O213" s="71">
        <v>0</v>
      </c>
      <c r="P213" s="71"/>
    </row>
    <row r="214" spans="1:16" x14ac:dyDescent="0.25">
      <c r="A214" s="71" t="s">
        <v>189</v>
      </c>
      <c r="B214" s="71"/>
      <c r="C214" s="71">
        <v>96.3446</v>
      </c>
      <c r="D214" s="71">
        <v>96.3446</v>
      </c>
      <c r="E214" s="71">
        <v>0</v>
      </c>
      <c r="F214" s="71">
        <v>16.118500000000001</v>
      </c>
      <c r="G214" s="71"/>
      <c r="H214" s="71"/>
      <c r="I214" s="71">
        <v>12.813800000000001</v>
      </c>
      <c r="J214" s="71"/>
      <c r="K214" s="71"/>
      <c r="L214" s="71">
        <v>2.0135999999999998</v>
      </c>
      <c r="M214" s="71"/>
      <c r="N214" s="71">
        <v>0</v>
      </c>
      <c r="O214" s="71">
        <v>0</v>
      </c>
      <c r="P214" s="71"/>
    </row>
    <row r="215" spans="1:16" x14ac:dyDescent="0.25">
      <c r="A215" s="71" t="s">
        <v>531</v>
      </c>
      <c r="B215" s="71"/>
      <c r="C215" s="71">
        <v>6.13E-2</v>
      </c>
      <c r="D215" s="71"/>
      <c r="E215" s="71">
        <v>0</v>
      </c>
      <c r="F215" s="71">
        <v>1.03E-2</v>
      </c>
      <c r="G215" s="71"/>
      <c r="H215" s="71"/>
      <c r="I215" s="71">
        <v>0</v>
      </c>
      <c r="J215" s="71"/>
      <c r="K215" s="71"/>
      <c r="L215" s="71">
        <v>0</v>
      </c>
      <c r="M215" s="71"/>
      <c r="N215" s="71">
        <v>0</v>
      </c>
      <c r="O215" s="71">
        <v>0</v>
      </c>
      <c r="P215" s="71"/>
    </row>
    <row r="216" spans="1:16" x14ac:dyDescent="0.25">
      <c r="A216" s="71" t="s">
        <v>190</v>
      </c>
      <c r="B216" s="71"/>
      <c r="C216" s="71">
        <v>0.96560000000000001</v>
      </c>
      <c r="D216" s="71">
        <v>0.96560000000000001</v>
      </c>
      <c r="E216" s="71"/>
      <c r="F216" s="71">
        <v>0.1615</v>
      </c>
      <c r="G216" s="71"/>
      <c r="H216" s="71"/>
      <c r="I216" s="71">
        <v>0.12839999999999999</v>
      </c>
      <c r="J216" s="71"/>
      <c r="K216" s="71"/>
      <c r="L216" s="71">
        <v>2.0199999999999999E-2</v>
      </c>
      <c r="M216" s="71"/>
      <c r="N216" s="71">
        <v>0</v>
      </c>
      <c r="O216" s="71">
        <v>0</v>
      </c>
      <c r="P216" s="71"/>
    </row>
    <row r="217" spans="1:16" x14ac:dyDescent="0.25">
      <c r="A217" s="71" t="s">
        <v>191</v>
      </c>
      <c r="B217" s="71"/>
      <c r="C217" s="71">
        <v>117.15349999999999</v>
      </c>
      <c r="D217" s="71">
        <v>117.15349999999999</v>
      </c>
      <c r="E217" s="71"/>
      <c r="F217" s="71">
        <v>19.599799999999998</v>
      </c>
      <c r="G217" s="71"/>
      <c r="H217" s="71"/>
      <c r="I217" s="71">
        <v>15.5814</v>
      </c>
      <c r="J217" s="71"/>
      <c r="K217" s="71"/>
      <c r="L217" s="71">
        <v>2.4485000000000001</v>
      </c>
      <c r="M217" s="71"/>
      <c r="N217" s="71">
        <v>0</v>
      </c>
      <c r="O217" s="71">
        <v>0</v>
      </c>
      <c r="P217" s="71"/>
    </row>
    <row r="218" spans="1:16" x14ac:dyDescent="0.25">
      <c r="A218" s="71" t="s">
        <v>192</v>
      </c>
      <c r="B218" s="71"/>
      <c r="C218" s="71">
        <v>352.49779999999998</v>
      </c>
      <c r="D218" s="71">
        <v>352.49779999999998</v>
      </c>
      <c r="E218" s="71"/>
      <c r="F218" s="71">
        <v>58.972900000000003</v>
      </c>
      <c r="G218" s="71"/>
      <c r="H218" s="71"/>
      <c r="I218" s="71">
        <v>46.882199999999997</v>
      </c>
      <c r="J218" s="71"/>
      <c r="K218" s="71"/>
      <c r="L218" s="71">
        <v>7.3672000000000004</v>
      </c>
      <c r="M218" s="71"/>
      <c r="N218" s="71">
        <v>0</v>
      </c>
      <c r="O218" s="71">
        <v>0</v>
      </c>
      <c r="P218" s="71"/>
    </row>
    <row r="219" spans="1:16" x14ac:dyDescent="0.25">
      <c r="A219" s="71" t="s">
        <v>193</v>
      </c>
      <c r="B219" s="71"/>
      <c r="C219" s="71">
        <v>136.0401</v>
      </c>
      <c r="D219" s="71">
        <v>136.0401</v>
      </c>
      <c r="E219" s="71"/>
      <c r="F219" s="71">
        <v>22.759499999999999</v>
      </c>
      <c r="G219" s="71"/>
      <c r="H219" s="71"/>
      <c r="I219" s="71">
        <v>18.093299999999999</v>
      </c>
      <c r="J219" s="71"/>
      <c r="K219" s="71"/>
      <c r="L219" s="71">
        <v>2.8431999999999999</v>
      </c>
      <c r="M219" s="71"/>
      <c r="N219" s="71">
        <v>0</v>
      </c>
      <c r="O219" s="71">
        <v>0</v>
      </c>
      <c r="P219" s="71"/>
    </row>
    <row r="220" spans="1:16" x14ac:dyDescent="0.25">
      <c r="A220" s="71" t="s">
        <v>194</v>
      </c>
      <c r="B220" s="71"/>
      <c r="C220" s="71">
        <v>27.986799999999999</v>
      </c>
      <c r="D220" s="71">
        <v>27.986799999999999</v>
      </c>
      <c r="E220" s="71"/>
      <c r="F220" s="71">
        <v>4.6821999999999999</v>
      </c>
      <c r="G220" s="71"/>
      <c r="H220" s="71"/>
      <c r="I220" s="71">
        <v>3.7222</v>
      </c>
      <c r="J220" s="71"/>
      <c r="K220" s="71"/>
      <c r="L220" s="71">
        <v>0.58489999999999998</v>
      </c>
      <c r="M220" s="71"/>
      <c r="N220" s="71">
        <v>0</v>
      </c>
      <c r="O220" s="71">
        <v>0</v>
      </c>
      <c r="P220" s="71"/>
    </row>
    <row r="221" spans="1:16" x14ac:dyDescent="0.25">
      <c r="A221" s="71" t="s">
        <v>195</v>
      </c>
      <c r="B221" s="71"/>
      <c r="C221" s="71">
        <v>438.49829999999997</v>
      </c>
      <c r="D221" s="71">
        <v>438.49829999999997</v>
      </c>
      <c r="E221" s="71"/>
      <c r="F221" s="71">
        <v>73.360799999999998</v>
      </c>
      <c r="G221" s="71"/>
      <c r="H221" s="71"/>
      <c r="I221" s="71">
        <v>58.320300000000003</v>
      </c>
      <c r="J221" s="71"/>
      <c r="K221" s="71"/>
      <c r="L221" s="71">
        <v>9.1646000000000001</v>
      </c>
      <c r="M221" s="71"/>
      <c r="N221" s="71">
        <v>0</v>
      </c>
      <c r="O221" s="71">
        <v>0</v>
      </c>
      <c r="P221" s="71"/>
    </row>
    <row r="222" spans="1:16" x14ac:dyDescent="0.25">
      <c r="A222" s="71" t="s">
        <v>196</v>
      </c>
      <c r="B222" s="71"/>
      <c r="C222" s="71">
        <v>136.00360000000001</v>
      </c>
      <c r="D222" s="71">
        <v>136.00360000000001</v>
      </c>
      <c r="E222" s="71">
        <v>0</v>
      </c>
      <c r="F222" s="71">
        <v>22.753399999999999</v>
      </c>
      <c r="G222" s="71"/>
      <c r="H222" s="71"/>
      <c r="I222" s="71">
        <v>18.0885</v>
      </c>
      <c r="J222" s="71"/>
      <c r="K222" s="71"/>
      <c r="L222" s="71">
        <v>2.8424999999999998</v>
      </c>
      <c r="M222" s="71"/>
      <c r="N222" s="71">
        <v>0</v>
      </c>
      <c r="O222" s="71">
        <v>0</v>
      </c>
      <c r="P222" s="71"/>
    </row>
    <row r="223" spans="1:16" x14ac:dyDescent="0.25">
      <c r="A223" s="71" t="s">
        <v>197</v>
      </c>
      <c r="B223" s="71"/>
      <c r="C223" s="71">
        <v>289.41219999999998</v>
      </c>
      <c r="D223" s="71">
        <v>289.41219999999998</v>
      </c>
      <c r="E223" s="71"/>
      <c r="F223" s="71">
        <v>48.418700000000001</v>
      </c>
      <c r="G223" s="71"/>
      <c r="H223" s="71"/>
      <c r="I223" s="71">
        <v>38.491799999999998</v>
      </c>
      <c r="J223" s="71"/>
      <c r="K223" s="71"/>
      <c r="L223" s="71">
        <v>6.0487000000000002</v>
      </c>
      <c r="M223" s="71"/>
      <c r="N223" s="71">
        <v>0</v>
      </c>
      <c r="O223" s="71">
        <v>0</v>
      </c>
      <c r="P223" s="71"/>
    </row>
    <row r="224" spans="1:16" x14ac:dyDescent="0.25">
      <c r="A224" s="71" t="s">
        <v>198</v>
      </c>
      <c r="B224" s="71"/>
      <c r="C224" s="71">
        <v>66.001900000000006</v>
      </c>
      <c r="D224" s="71">
        <v>66.001900000000006</v>
      </c>
      <c r="E224" s="71"/>
      <c r="F224" s="71">
        <v>11.0421</v>
      </c>
      <c r="G224" s="71"/>
      <c r="H224" s="71"/>
      <c r="I224" s="71">
        <v>8.7782999999999998</v>
      </c>
      <c r="J224" s="71"/>
      <c r="K224" s="71"/>
      <c r="L224" s="71">
        <v>1.3794</v>
      </c>
      <c r="M224" s="71"/>
      <c r="N224" s="71">
        <v>0</v>
      </c>
      <c r="O224" s="71">
        <v>0</v>
      </c>
      <c r="P224" s="71"/>
    </row>
    <row r="225" spans="1:16" x14ac:dyDescent="0.25">
      <c r="A225" s="71" t="s">
        <v>199</v>
      </c>
      <c r="B225" s="71"/>
      <c r="C225" s="71">
        <v>11.0342</v>
      </c>
      <c r="D225" s="71">
        <v>11.0342</v>
      </c>
      <c r="E225" s="71"/>
      <c r="F225" s="71">
        <v>1.8460000000000001</v>
      </c>
      <c r="G225" s="71"/>
      <c r="H225" s="71"/>
      <c r="I225" s="71">
        <v>1.4675</v>
      </c>
      <c r="J225" s="71"/>
      <c r="K225" s="71"/>
      <c r="L225" s="71">
        <v>0.2306</v>
      </c>
      <c r="M225" s="71"/>
      <c r="N225" s="71">
        <v>0</v>
      </c>
      <c r="O225" s="71">
        <v>0</v>
      </c>
      <c r="P225" s="71"/>
    </row>
    <row r="226" spans="1:16" x14ac:dyDescent="0.25">
      <c r="A226" s="71" t="s">
        <v>200</v>
      </c>
      <c r="B226" s="71"/>
      <c r="C226" s="71">
        <v>348.15710000000001</v>
      </c>
      <c r="D226" s="71">
        <v>348.15710000000001</v>
      </c>
      <c r="E226" s="71"/>
      <c r="F226" s="71">
        <v>58.246699999999997</v>
      </c>
      <c r="G226" s="71"/>
      <c r="H226" s="71"/>
      <c r="I226" s="71">
        <v>46.304900000000004</v>
      </c>
      <c r="J226" s="71"/>
      <c r="K226" s="71"/>
      <c r="L226" s="71">
        <v>7.2765000000000004</v>
      </c>
      <c r="M226" s="71"/>
      <c r="N226" s="71">
        <v>0</v>
      </c>
      <c r="O226" s="71">
        <v>0</v>
      </c>
      <c r="P226" s="71"/>
    </row>
    <row r="227" spans="1:16" x14ac:dyDescent="0.25">
      <c r="A227" s="71" t="s">
        <v>201</v>
      </c>
      <c r="B227" s="71"/>
      <c r="C227" s="71">
        <v>424.52330000000001</v>
      </c>
      <c r="D227" s="71">
        <v>424.52330000000001</v>
      </c>
      <c r="E227" s="71">
        <v>0</v>
      </c>
      <c r="F227" s="71">
        <v>71.0227</v>
      </c>
      <c r="G227" s="71"/>
      <c r="H227" s="71"/>
      <c r="I227" s="71">
        <v>56.461599999999997</v>
      </c>
      <c r="J227" s="71"/>
      <c r="K227" s="71"/>
      <c r="L227" s="71">
        <v>8.8725000000000005</v>
      </c>
      <c r="M227" s="71"/>
      <c r="N227" s="71">
        <v>0</v>
      </c>
      <c r="O227" s="71">
        <v>0</v>
      </c>
      <c r="P227" s="71"/>
    </row>
    <row r="228" spans="1:16" x14ac:dyDescent="0.25">
      <c r="A228" s="71" t="s">
        <v>202</v>
      </c>
      <c r="B228" s="71"/>
      <c r="C228" s="71">
        <v>17.421600000000002</v>
      </c>
      <c r="D228" s="71">
        <v>17.421600000000002</v>
      </c>
      <c r="E228" s="71">
        <v>0</v>
      </c>
      <c r="F228" s="71">
        <v>2.9146000000000001</v>
      </c>
      <c r="G228" s="71"/>
      <c r="H228" s="71"/>
      <c r="I228" s="71">
        <v>2.3170999999999999</v>
      </c>
      <c r="J228" s="71"/>
      <c r="K228" s="71"/>
      <c r="L228" s="71">
        <v>0.36409999999999998</v>
      </c>
      <c r="M228" s="71"/>
      <c r="N228" s="71">
        <v>0</v>
      </c>
      <c r="O228" s="71">
        <v>0</v>
      </c>
      <c r="P228" s="71"/>
    </row>
    <row r="229" spans="1:16" x14ac:dyDescent="0.25">
      <c r="A229" s="71" t="s">
        <v>203</v>
      </c>
      <c r="B229" s="71"/>
      <c r="C229" s="71">
        <v>50.960900000000002</v>
      </c>
      <c r="D229" s="71">
        <v>50.960900000000002</v>
      </c>
      <c r="E229" s="71">
        <v>0</v>
      </c>
      <c r="F229" s="71">
        <v>8.5258000000000003</v>
      </c>
      <c r="G229" s="71"/>
      <c r="H229" s="71"/>
      <c r="I229" s="71">
        <v>6.7778</v>
      </c>
      <c r="J229" s="71"/>
      <c r="K229" s="71"/>
      <c r="L229" s="71">
        <v>1.0650999999999999</v>
      </c>
      <c r="M229" s="71"/>
      <c r="N229" s="71">
        <v>0</v>
      </c>
      <c r="O229" s="71">
        <v>0</v>
      </c>
      <c r="P229" s="71"/>
    </row>
    <row r="230" spans="1:16" x14ac:dyDescent="0.25">
      <c r="A230" s="71" t="s">
        <v>204</v>
      </c>
      <c r="B230" s="71"/>
      <c r="C230" s="71">
        <v>109.1863</v>
      </c>
      <c r="D230" s="71">
        <v>109.1863</v>
      </c>
      <c r="E230" s="71">
        <v>0</v>
      </c>
      <c r="F230" s="71">
        <v>18.2669</v>
      </c>
      <c r="G230" s="71"/>
      <c r="H230" s="71"/>
      <c r="I230" s="71">
        <v>14.521800000000001</v>
      </c>
      <c r="J230" s="71"/>
      <c r="K230" s="71"/>
      <c r="L230" s="71">
        <v>2.282</v>
      </c>
      <c r="M230" s="71"/>
      <c r="N230" s="71">
        <v>0</v>
      </c>
      <c r="O230" s="71">
        <v>0</v>
      </c>
      <c r="P230" s="71"/>
    </row>
    <row r="231" spans="1:16" x14ac:dyDescent="0.25">
      <c r="A231" s="71" t="s">
        <v>205</v>
      </c>
      <c r="B231" s="71"/>
      <c r="C231" s="71">
        <v>6.1520999999999999</v>
      </c>
      <c r="D231" s="71">
        <v>6.1520999999999999</v>
      </c>
      <c r="E231" s="71">
        <v>0</v>
      </c>
      <c r="F231" s="71">
        <v>1.0291999999999999</v>
      </c>
      <c r="G231" s="71"/>
      <c r="H231" s="71"/>
      <c r="I231" s="71">
        <v>0.81820000000000004</v>
      </c>
      <c r="J231" s="71"/>
      <c r="K231" s="71"/>
      <c r="L231" s="71">
        <v>0.12859999999999999</v>
      </c>
      <c r="M231" s="71"/>
      <c r="N231" s="71">
        <v>0</v>
      </c>
      <c r="O231" s="71">
        <v>0</v>
      </c>
      <c r="P231" s="71"/>
    </row>
    <row r="232" spans="1:16" x14ac:dyDescent="0.25">
      <c r="A232" s="71" t="s">
        <v>206</v>
      </c>
      <c r="B232" s="71"/>
      <c r="C232" s="71">
        <v>6.8775000000000004</v>
      </c>
      <c r="D232" s="71">
        <v>6.8775000000000004</v>
      </c>
      <c r="E232" s="71">
        <v>0</v>
      </c>
      <c r="F232" s="71">
        <v>1.1506000000000001</v>
      </c>
      <c r="G232" s="71"/>
      <c r="H232" s="71"/>
      <c r="I232" s="71">
        <v>0.91469999999999996</v>
      </c>
      <c r="J232" s="71"/>
      <c r="K232" s="71"/>
      <c r="L232" s="71">
        <v>0.14369999999999999</v>
      </c>
      <c r="M232" s="71"/>
      <c r="N232" s="71">
        <v>0</v>
      </c>
      <c r="O232" s="71">
        <v>0</v>
      </c>
      <c r="P232" s="71"/>
    </row>
    <row r="233" spans="1:16" x14ac:dyDescent="0.25">
      <c r="A233" s="71" t="s">
        <v>207</v>
      </c>
      <c r="B233" s="71"/>
      <c r="C233" s="71">
        <v>18.968900000000001</v>
      </c>
      <c r="D233" s="71">
        <v>18.968900000000001</v>
      </c>
      <c r="E233" s="71"/>
      <c r="F233" s="71">
        <v>3.1735000000000002</v>
      </c>
      <c r="G233" s="71"/>
      <c r="H233" s="71"/>
      <c r="I233" s="71">
        <v>2.5228999999999999</v>
      </c>
      <c r="J233" s="71"/>
      <c r="K233" s="71"/>
      <c r="L233" s="71">
        <v>0.39650000000000002</v>
      </c>
      <c r="M233" s="71"/>
      <c r="N233" s="71">
        <v>0</v>
      </c>
      <c r="O233" s="71">
        <v>0</v>
      </c>
      <c r="P233" s="71"/>
    </row>
    <row r="234" spans="1:16" x14ac:dyDescent="0.25">
      <c r="A234" s="71" t="s">
        <v>208</v>
      </c>
      <c r="B234" s="71"/>
      <c r="C234" s="71">
        <v>23.085799999999999</v>
      </c>
      <c r="D234" s="71">
        <v>23.085799999999999</v>
      </c>
      <c r="E234" s="71">
        <v>0</v>
      </c>
      <c r="F234" s="71">
        <v>3.8622999999999998</v>
      </c>
      <c r="G234" s="71"/>
      <c r="H234" s="71"/>
      <c r="I234" s="71">
        <v>3.0703999999999998</v>
      </c>
      <c r="J234" s="71"/>
      <c r="K234" s="71"/>
      <c r="L234" s="71">
        <v>0.48249999999999998</v>
      </c>
      <c r="M234" s="71"/>
      <c r="N234" s="71">
        <v>0</v>
      </c>
      <c r="O234" s="71">
        <v>0</v>
      </c>
      <c r="P234" s="71"/>
    </row>
    <row r="235" spans="1:16" x14ac:dyDescent="0.25">
      <c r="A235" s="71" t="s">
        <v>210</v>
      </c>
      <c r="B235" s="71"/>
      <c r="C235" s="71">
        <v>11.451700000000001</v>
      </c>
      <c r="D235" s="71">
        <v>11.451700000000001</v>
      </c>
      <c r="E235" s="71">
        <v>0</v>
      </c>
      <c r="F235" s="71">
        <v>1.9158999999999999</v>
      </c>
      <c r="G235" s="71"/>
      <c r="H235" s="71"/>
      <c r="I235" s="71">
        <v>1.5230999999999999</v>
      </c>
      <c r="J235" s="71"/>
      <c r="K235" s="71"/>
      <c r="L235" s="71">
        <v>0.23930000000000001</v>
      </c>
      <c r="M235" s="71"/>
      <c r="N235" s="71">
        <v>0</v>
      </c>
      <c r="O235" s="71">
        <v>0</v>
      </c>
      <c r="P235" s="71"/>
    </row>
    <row r="236" spans="1:16" x14ac:dyDescent="0.25">
      <c r="A236" s="71" t="s">
        <v>211</v>
      </c>
      <c r="B236" s="71">
        <v>125</v>
      </c>
      <c r="C236" s="71">
        <v>7.0103999999999997</v>
      </c>
      <c r="D236" s="71">
        <v>132.0104</v>
      </c>
      <c r="E236" s="71">
        <v>128</v>
      </c>
      <c r="F236" s="71">
        <v>22.0853</v>
      </c>
      <c r="G236" s="71">
        <v>26.4787</v>
      </c>
      <c r="H236" s="71">
        <v>10</v>
      </c>
      <c r="I236" s="71">
        <v>17.557400000000001</v>
      </c>
      <c r="J236" s="71"/>
      <c r="K236" s="71">
        <v>43</v>
      </c>
      <c r="L236" s="71">
        <v>2.7589999999999999</v>
      </c>
      <c r="M236" s="71">
        <v>24.144600000000001</v>
      </c>
      <c r="N236" s="71">
        <v>0</v>
      </c>
      <c r="O236" s="71">
        <v>0</v>
      </c>
      <c r="P236" s="71">
        <v>182.6337</v>
      </c>
    </row>
    <row r="237" spans="1:16" x14ac:dyDescent="0.25">
      <c r="A237" s="71" t="s">
        <v>212</v>
      </c>
      <c r="B237" s="73">
        <v>1320</v>
      </c>
      <c r="C237" s="71">
        <v>91.531400000000005</v>
      </c>
      <c r="D237" s="73">
        <v>1411.5314000000001</v>
      </c>
      <c r="E237" s="71">
        <v>414</v>
      </c>
      <c r="F237" s="71">
        <v>236.14920000000001</v>
      </c>
      <c r="G237" s="71">
        <v>44.462699999999998</v>
      </c>
      <c r="H237" s="71">
        <v>110</v>
      </c>
      <c r="I237" s="71">
        <v>187.7337</v>
      </c>
      <c r="J237" s="71"/>
      <c r="K237" s="71">
        <v>61</v>
      </c>
      <c r="L237" s="71">
        <v>29.501000000000001</v>
      </c>
      <c r="M237" s="71">
        <v>18.8994</v>
      </c>
      <c r="N237" s="71">
        <v>15</v>
      </c>
      <c r="O237" s="71">
        <v>0</v>
      </c>
      <c r="P237" s="73">
        <v>1489.8934999999999</v>
      </c>
    </row>
    <row r="238" spans="1:16" x14ac:dyDescent="0.25">
      <c r="A238" s="71" t="s">
        <v>213</v>
      </c>
      <c r="B238" s="71"/>
      <c r="C238" s="71">
        <v>13.448600000000001</v>
      </c>
      <c r="D238" s="71">
        <v>13.448600000000001</v>
      </c>
      <c r="E238" s="71">
        <v>0</v>
      </c>
      <c r="F238" s="71">
        <v>2.25</v>
      </c>
      <c r="G238" s="71"/>
      <c r="H238" s="71"/>
      <c r="I238" s="71">
        <v>1.7887</v>
      </c>
      <c r="J238" s="71"/>
      <c r="K238" s="71"/>
      <c r="L238" s="71">
        <v>0.28110000000000002</v>
      </c>
      <c r="M238" s="71"/>
      <c r="N238" s="71">
        <v>0</v>
      </c>
      <c r="O238" s="71">
        <v>0</v>
      </c>
      <c r="P238" s="71"/>
    </row>
    <row r="239" spans="1:16" x14ac:dyDescent="0.25">
      <c r="A239" s="71" t="s">
        <v>214</v>
      </c>
      <c r="B239" s="71">
        <v>703</v>
      </c>
      <c r="C239" s="71">
        <v>25.9252</v>
      </c>
      <c r="D239" s="71">
        <v>728.92520000000002</v>
      </c>
      <c r="E239" s="71">
        <v>702.76</v>
      </c>
      <c r="F239" s="71">
        <v>121.9492</v>
      </c>
      <c r="G239" s="71">
        <v>145.20269999999999</v>
      </c>
      <c r="H239" s="71">
        <v>133</v>
      </c>
      <c r="I239" s="71">
        <v>96.947100000000006</v>
      </c>
      <c r="J239" s="71">
        <v>27.0397</v>
      </c>
      <c r="K239" s="71">
        <v>23</v>
      </c>
      <c r="L239" s="71">
        <v>15.234500000000001</v>
      </c>
      <c r="M239" s="71">
        <v>4.6593</v>
      </c>
      <c r="N239" s="71">
        <v>51</v>
      </c>
      <c r="O239" s="71">
        <v>0</v>
      </c>
      <c r="P239" s="71">
        <v>956.82690000000002</v>
      </c>
    </row>
    <row r="240" spans="1:16" x14ac:dyDescent="0.25">
      <c r="A240" s="71" t="s">
        <v>215</v>
      </c>
      <c r="B240" s="71"/>
      <c r="C240" s="71">
        <v>9.5353999999999992</v>
      </c>
      <c r="D240" s="71">
        <v>9.5353999999999992</v>
      </c>
      <c r="E240" s="71">
        <v>0</v>
      </c>
      <c r="F240" s="71">
        <v>1.5952999999999999</v>
      </c>
      <c r="G240" s="71"/>
      <c r="H240" s="71"/>
      <c r="I240" s="71">
        <v>1.2682</v>
      </c>
      <c r="J240" s="71"/>
      <c r="K240" s="71"/>
      <c r="L240" s="71">
        <v>0.1993</v>
      </c>
      <c r="M240" s="71"/>
      <c r="N240" s="71">
        <v>0</v>
      </c>
      <c r="O240" s="71">
        <v>0</v>
      </c>
      <c r="P240" s="71"/>
    </row>
    <row r="241" spans="1:16" x14ac:dyDescent="0.25">
      <c r="A241" s="71" t="s">
        <v>217</v>
      </c>
      <c r="B241" s="71"/>
      <c r="C241" s="71">
        <v>80.269300000000001</v>
      </c>
      <c r="D241" s="71">
        <v>80.269300000000001</v>
      </c>
      <c r="E241" s="71"/>
      <c r="F241" s="71">
        <v>13.4291</v>
      </c>
      <c r="G241" s="71"/>
      <c r="H241" s="71"/>
      <c r="I241" s="71">
        <v>10.675800000000001</v>
      </c>
      <c r="J241" s="71"/>
      <c r="K241" s="71"/>
      <c r="L241" s="71">
        <v>1.6776</v>
      </c>
      <c r="M241" s="71"/>
      <c r="N241" s="71">
        <v>0</v>
      </c>
      <c r="O241" s="71">
        <v>0</v>
      </c>
      <c r="P241" s="71"/>
    </row>
    <row r="242" spans="1:16" x14ac:dyDescent="0.25">
      <c r="A242" s="71" t="s">
        <v>218</v>
      </c>
      <c r="B242" s="71">
        <v>186</v>
      </c>
      <c r="C242" s="71">
        <v>6.6013000000000002</v>
      </c>
      <c r="D242" s="71">
        <v>192.60130000000001</v>
      </c>
      <c r="E242" s="71">
        <v>181.73</v>
      </c>
      <c r="F242" s="71">
        <v>32.222200000000001</v>
      </c>
      <c r="G242" s="71">
        <v>37.377000000000002</v>
      </c>
      <c r="H242" s="71">
        <v>28</v>
      </c>
      <c r="I242" s="71">
        <v>25.616</v>
      </c>
      <c r="J242" s="71">
        <v>1.788</v>
      </c>
      <c r="K242" s="71"/>
      <c r="L242" s="71">
        <v>4.0254000000000003</v>
      </c>
      <c r="M242" s="71"/>
      <c r="N242" s="71">
        <v>0</v>
      </c>
      <c r="O242" s="71">
        <v>0</v>
      </c>
      <c r="P242" s="71">
        <v>231.7663</v>
      </c>
    </row>
    <row r="243" spans="1:16" x14ac:dyDescent="0.25">
      <c r="A243" s="71" t="s">
        <v>219</v>
      </c>
      <c r="B243" s="71">
        <v>895</v>
      </c>
      <c r="C243" s="71"/>
      <c r="D243" s="71">
        <v>895</v>
      </c>
      <c r="E243" s="71">
        <v>770.59</v>
      </c>
      <c r="F243" s="71">
        <v>149.73349999999999</v>
      </c>
      <c r="G243" s="71">
        <v>155.2141</v>
      </c>
      <c r="H243" s="71">
        <v>96</v>
      </c>
      <c r="I243" s="71">
        <v>119.035</v>
      </c>
      <c r="J243" s="71"/>
      <c r="K243" s="71">
        <v>45</v>
      </c>
      <c r="L243" s="71">
        <v>18.705500000000001</v>
      </c>
      <c r="M243" s="71">
        <v>15.7767</v>
      </c>
      <c r="N243" s="71">
        <v>0</v>
      </c>
      <c r="O243" s="71">
        <v>0</v>
      </c>
      <c r="P243" s="71">
        <v>1065.9908</v>
      </c>
    </row>
    <row r="244" spans="1:16" x14ac:dyDescent="0.25">
      <c r="A244" s="71" t="s">
        <v>220</v>
      </c>
      <c r="B244" s="71">
        <v>84</v>
      </c>
      <c r="C244" s="71">
        <v>4.3807</v>
      </c>
      <c r="D244" s="71">
        <v>88.380700000000004</v>
      </c>
      <c r="E244" s="71">
        <v>97.71</v>
      </c>
      <c r="F244" s="71">
        <v>14.786099999999999</v>
      </c>
      <c r="G244" s="71">
        <v>20.731000000000002</v>
      </c>
      <c r="H244" s="71">
        <v>11</v>
      </c>
      <c r="I244" s="71">
        <v>11.7546</v>
      </c>
      <c r="J244" s="71"/>
      <c r="K244" s="71">
        <v>4</v>
      </c>
      <c r="L244" s="71">
        <v>1.8472</v>
      </c>
      <c r="M244" s="71">
        <v>1.2917000000000001</v>
      </c>
      <c r="N244" s="71">
        <v>5</v>
      </c>
      <c r="O244" s="71">
        <v>0</v>
      </c>
      <c r="P244" s="71">
        <v>115.4034</v>
      </c>
    </row>
    <row r="245" spans="1:16" x14ac:dyDescent="0.25">
      <c r="A245" s="71" t="s">
        <v>221</v>
      </c>
      <c r="B245" s="71">
        <v>913</v>
      </c>
      <c r="C245" s="71">
        <v>452.63369999999998</v>
      </c>
      <c r="D245" s="73">
        <v>1365.6337000000001</v>
      </c>
      <c r="E245" s="71">
        <v>651</v>
      </c>
      <c r="F245" s="71">
        <v>228.47049999999999</v>
      </c>
      <c r="G245" s="71">
        <v>105.6324</v>
      </c>
      <c r="H245" s="71">
        <v>144</v>
      </c>
      <c r="I245" s="71">
        <v>181.6293</v>
      </c>
      <c r="J245" s="71"/>
      <c r="K245" s="71">
        <v>104</v>
      </c>
      <c r="L245" s="71">
        <v>28.541699999999999</v>
      </c>
      <c r="M245" s="71">
        <v>45.274999999999999</v>
      </c>
      <c r="N245" s="71">
        <v>14</v>
      </c>
      <c r="O245" s="71">
        <v>0</v>
      </c>
      <c r="P245" s="73">
        <v>1530.5410999999999</v>
      </c>
    </row>
    <row r="246" spans="1:16" x14ac:dyDescent="0.25">
      <c r="A246" s="71" t="s">
        <v>222</v>
      </c>
      <c r="B246" s="71">
        <v>228</v>
      </c>
      <c r="C246" s="71">
        <v>2.5596000000000001</v>
      </c>
      <c r="D246" s="71">
        <v>230.55959999999999</v>
      </c>
      <c r="E246" s="71">
        <v>227.07</v>
      </c>
      <c r="F246" s="71">
        <v>38.572600000000001</v>
      </c>
      <c r="G246" s="71">
        <v>47.124299999999998</v>
      </c>
      <c r="H246" s="71">
        <v>35</v>
      </c>
      <c r="I246" s="71">
        <v>30.664400000000001</v>
      </c>
      <c r="J246" s="71">
        <v>3.2517</v>
      </c>
      <c r="K246" s="71"/>
      <c r="L246" s="71">
        <v>4.8186999999999998</v>
      </c>
      <c r="M246" s="71"/>
      <c r="N246" s="71">
        <v>11</v>
      </c>
      <c r="O246" s="71">
        <v>0</v>
      </c>
      <c r="P246" s="71">
        <v>291.93560000000002</v>
      </c>
    </row>
    <row r="247" spans="1:16" x14ac:dyDescent="0.25">
      <c r="A247" s="71" t="s">
        <v>1165</v>
      </c>
      <c r="B247" s="71">
        <v>389</v>
      </c>
      <c r="C247" s="71">
        <v>10.597799999999999</v>
      </c>
      <c r="D247" s="71">
        <v>399.59780000000001</v>
      </c>
      <c r="E247" s="71">
        <v>231</v>
      </c>
      <c r="F247" s="71">
        <v>66.852699999999999</v>
      </c>
      <c r="G247" s="71">
        <v>41.036799999999999</v>
      </c>
      <c r="H247" s="71">
        <v>65</v>
      </c>
      <c r="I247" s="71">
        <v>53.146500000000003</v>
      </c>
      <c r="J247" s="71">
        <v>8.8901000000000003</v>
      </c>
      <c r="K247" s="71">
        <v>22</v>
      </c>
      <c r="L247" s="71">
        <v>8.3515999999999995</v>
      </c>
      <c r="M247" s="71">
        <v>8.1890000000000001</v>
      </c>
      <c r="N247" s="71">
        <v>11</v>
      </c>
      <c r="O247" s="71">
        <v>0</v>
      </c>
      <c r="P247" s="71">
        <v>468.71370000000002</v>
      </c>
    </row>
    <row r="248" spans="1:16" x14ac:dyDescent="0.25">
      <c r="A248" s="71" t="s">
        <v>1223</v>
      </c>
      <c r="B248" s="71"/>
      <c r="C248" s="71"/>
      <c r="D248" s="71">
        <v>0</v>
      </c>
      <c r="E248" s="71">
        <v>0</v>
      </c>
      <c r="F248" s="71">
        <v>0</v>
      </c>
      <c r="G248" s="71"/>
      <c r="H248" s="71"/>
      <c r="I248" s="71">
        <v>0</v>
      </c>
      <c r="J248" s="71"/>
      <c r="K248" s="71"/>
      <c r="L248" s="71">
        <v>0</v>
      </c>
      <c r="M248" s="71"/>
      <c r="N248" s="71">
        <v>0</v>
      </c>
      <c r="O248" s="71">
        <v>0</v>
      </c>
      <c r="P248" s="71"/>
    </row>
    <row r="249" spans="1:16" x14ac:dyDescent="0.25">
      <c r="A249" s="71" t="s">
        <v>223</v>
      </c>
      <c r="B249" s="71"/>
      <c r="C249" s="71">
        <v>58.843299999999999</v>
      </c>
      <c r="D249" s="71">
        <v>58.843299999999999</v>
      </c>
      <c r="E249" s="71"/>
      <c r="F249" s="71">
        <v>9.8445</v>
      </c>
      <c r="G249" s="71"/>
      <c r="H249" s="71"/>
      <c r="I249" s="71">
        <v>7.8262</v>
      </c>
      <c r="J249" s="71"/>
      <c r="K249" s="71"/>
      <c r="L249" s="71">
        <v>1.2298</v>
      </c>
      <c r="M249" s="71"/>
      <c r="N249" s="71">
        <v>0</v>
      </c>
      <c r="O249" s="71">
        <v>0</v>
      </c>
      <c r="P249" s="71"/>
    </row>
    <row r="250" spans="1:16" x14ac:dyDescent="0.25">
      <c r="A250" s="71" t="s">
        <v>532</v>
      </c>
      <c r="B250" s="71"/>
      <c r="C250" s="71">
        <v>0.25</v>
      </c>
      <c r="D250" s="71"/>
      <c r="E250" s="71"/>
      <c r="F250" s="71">
        <v>4.1799999999999997E-2</v>
      </c>
      <c r="G250" s="71"/>
      <c r="H250" s="71"/>
      <c r="I250" s="71">
        <v>0</v>
      </c>
      <c r="J250" s="71"/>
      <c r="K250" s="71"/>
      <c r="L250" s="71">
        <v>0</v>
      </c>
      <c r="M250" s="71"/>
      <c r="N250" s="71">
        <v>0</v>
      </c>
      <c r="O250" s="71">
        <v>0</v>
      </c>
      <c r="P250" s="71"/>
    </row>
    <row r="251" spans="1:16" x14ac:dyDescent="0.25">
      <c r="A251" s="71" t="s">
        <v>224</v>
      </c>
      <c r="B251" s="71"/>
      <c r="C251" s="71"/>
      <c r="D251" s="71">
        <v>0</v>
      </c>
      <c r="E251" s="71"/>
      <c r="F251" s="71">
        <v>0</v>
      </c>
      <c r="G251" s="71"/>
      <c r="H251" s="71"/>
      <c r="I251" s="71">
        <v>0</v>
      </c>
      <c r="J251" s="71"/>
      <c r="K251" s="71"/>
      <c r="L251" s="71">
        <v>0</v>
      </c>
      <c r="M251" s="71"/>
      <c r="N251" s="71">
        <v>0</v>
      </c>
      <c r="O251" s="71">
        <v>0</v>
      </c>
      <c r="P251" s="71"/>
    </row>
    <row r="252" spans="1:16" x14ac:dyDescent="0.25">
      <c r="A252" s="71" t="s">
        <v>225</v>
      </c>
      <c r="B252" s="71"/>
      <c r="C252" s="71">
        <v>52.912399999999998</v>
      </c>
      <c r="D252" s="71">
        <v>52.912399999999998</v>
      </c>
      <c r="E252" s="71"/>
      <c r="F252" s="71">
        <v>8.8521999999999998</v>
      </c>
      <c r="G252" s="71"/>
      <c r="H252" s="71"/>
      <c r="I252" s="71">
        <v>7.0373000000000001</v>
      </c>
      <c r="J252" s="71"/>
      <c r="K252" s="71"/>
      <c r="L252" s="71">
        <v>1.1059000000000001</v>
      </c>
      <c r="M252" s="71"/>
      <c r="N252" s="71">
        <v>0</v>
      </c>
      <c r="O252" s="71">
        <v>0</v>
      </c>
      <c r="P252" s="71"/>
    </row>
    <row r="253" spans="1:16" x14ac:dyDescent="0.25">
      <c r="A253" s="71" t="s">
        <v>226</v>
      </c>
      <c r="B253" s="71"/>
      <c r="C253" s="71">
        <v>147.28110000000001</v>
      </c>
      <c r="D253" s="71">
        <v>147.28110000000001</v>
      </c>
      <c r="E253" s="71"/>
      <c r="F253" s="71">
        <v>24.6401</v>
      </c>
      <c r="G253" s="71"/>
      <c r="H253" s="71"/>
      <c r="I253" s="71">
        <v>19.5884</v>
      </c>
      <c r="J253" s="71"/>
      <c r="K253" s="71"/>
      <c r="L253" s="71">
        <v>3.0781999999999998</v>
      </c>
      <c r="M253" s="71"/>
      <c r="N253" s="71">
        <v>0</v>
      </c>
      <c r="O253" s="71">
        <v>0</v>
      </c>
      <c r="P253" s="71"/>
    </row>
    <row r="254" spans="1:16" x14ac:dyDescent="0.25">
      <c r="A254" s="71" t="s">
        <v>227</v>
      </c>
      <c r="B254" s="71"/>
      <c r="C254" s="71">
        <v>154.71960000000001</v>
      </c>
      <c r="D254" s="71">
        <v>154.71960000000001</v>
      </c>
      <c r="E254" s="71"/>
      <c r="F254" s="71">
        <v>25.884599999999999</v>
      </c>
      <c r="G254" s="71"/>
      <c r="H254" s="71"/>
      <c r="I254" s="71">
        <v>20.5777</v>
      </c>
      <c r="J254" s="71"/>
      <c r="K254" s="71"/>
      <c r="L254" s="71">
        <v>3.2336</v>
      </c>
      <c r="M254" s="71"/>
      <c r="N254" s="71">
        <v>0</v>
      </c>
      <c r="O254" s="71">
        <v>0</v>
      </c>
      <c r="P254" s="71"/>
    </row>
    <row r="255" spans="1:16" x14ac:dyDescent="0.25">
      <c r="A255" s="71" t="s">
        <v>228</v>
      </c>
      <c r="B255" s="71"/>
      <c r="C255" s="71">
        <v>289.45870000000002</v>
      </c>
      <c r="D255" s="71">
        <v>289.45870000000002</v>
      </c>
      <c r="E255" s="71"/>
      <c r="F255" s="71">
        <v>48.426400000000001</v>
      </c>
      <c r="G255" s="71"/>
      <c r="H255" s="71"/>
      <c r="I255" s="71">
        <v>38.497999999999998</v>
      </c>
      <c r="J255" s="71"/>
      <c r="K255" s="71"/>
      <c r="L255" s="71">
        <v>6.0496999999999996</v>
      </c>
      <c r="M255" s="71"/>
      <c r="N255" s="71">
        <v>0</v>
      </c>
      <c r="O255" s="71">
        <v>0</v>
      </c>
      <c r="P255" s="71"/>
    </row>
    <row r="256" spans="1:16" x14ac:dyDescent="0.25">
      <c r="A256" s="71" t="s">
        <v>229</v>
      </c>
      <c r="B256" s="71"/>
      <c r="C256" s="71">
        <v>180.327</v>
      </c>
      <c r="D256" s="71">
        <v>180.327</v>
      </c>
      <c r="E256" s="71"/>
      <c r="F256" s="71">
        <v>30.168700000000001</v>
      </c>
      <c r="G256" s="71"/>
      <c r="H256" s="71"/>
      <c r="I256" s="71">
        <v>23.983499999999999</v>
      </c>
      <c r="J256" s="71"/>
      <c r="K256" s="71"/>
      <c r="L256" s="71">
        <v>3.7688000000000001</v>
      </c>
      <c r="M256" s="71"/>
      <c r="N256" s="71">
        <v>0</v>
      </c>
      <c r="O256" s="71">
        <v>0</v>
      </c>
      <c r="P256" s="71"/>
    </row>
    <row r="257" spans="1:16" x14ac:dyDescent="0.25">
      <c r="A257" s="71" t="s">
        <v>230</v>
      </c>
      <c r="B257" s="71"/>
      <c r="C257" s="71">
        <v>273.0865</v>
      </c>
      <c r="D257" s="71">
        <v>273.0865</v>
      </c>
      <c r="E257" s="71"/>
      <c r="F257" s="71">
        <v>45.687399999999997</v>
      </c>
      <c r="G257" s="71"/>
      <c r="H257" s="71"/>
      <c r="I257" s="71">
        <v>36.320500000000003</v>
      </c>
      <c r="J257" s="71"/>
      <c r="K257" s="71"/>
      <c r="L257" s="71">
        <v>5.7074999999999996</v>
      </c>
      <c r="M257" s="71"/>
      <c r="N257" s="71">
        <v>0</v>
      </c>
      <c r="O257" s="71">
        <v>0</v>
      </c>
      <c r="P257" s="71"/>
    </row>
    <row r="258" spans="1:16" x14ac:dyDescent="0.25">
      <c r="A258" s="71" t="s">
        <v>231</v>
      </c>
      <c r="B258" s="71"/>
      <c r="C258" s="71">
        <v>72.840500000000006</v>
      </c>
      <c r="D258" s="71">
        <v>72.840500000000006</v>
      </c>
      <c r="E258" s="71"/>
      <c r="F258" s="71">
        <v>12.186199999999999</v>
      </c>
      <c r="G258" s="71"/>
      <c r="H258" s="71"/>
      <c r="I258" s="71">
        <v>9.6877999999999993</v>
      </c>
      <c r="J258" s="71"/>
      <c r="K258" s="71"/>
      <c r="L258" s="71">
        <v>1.5224</v>
      </c>
      <c r="M258" s="71"/>
      <c r="N258" s="71">
        <v>0</v>
      </c>
      <c r="O258" s="71">
        <v>0</v>
      </c>
      <c r="P258" s="71"/>
    </row>
    <row r="259" spans="1:16" x14ac:dyDescent="0.25">
      <c r="A259" s="71" t="s">
        <v>232</v>
      </c>
      <c r="B259" s="71"/>
      <c r="C259" s="71">
        <v>63.8001</v>
      </c>
      <c r="D259" s="71">
        <v>63.8001</v>
      </c>
      <c r="E259" s="71"/>
      <c r="F259" s="71">
        <v>10.6738</v>
      </c>
      <c r="G259" s="71"/>
      <c r="H259" s="71"/>
      <c r="I259" s="71">
        <v>8.4854000000000003</v>
      </c>
      <c r="J259" s="71"/>
      <c r="K259" s="71"/>
      <c r="L259" s="71">
        <v>1.3333999999999999</v>
      </c>
      <c r="M259" s="71"/>
      <c r="N259" s="71">
        <v>0</v>
      </c>
      <c r="O259" s="71">
        <v>0</v>
      </c>
      <c r="P259" s="71"/>
    </row>
    <row r="260" spans="1:16" x14ac:dyDescent="0.25">
      <c r="A260" s="71" t="s">
        <v>233</v>
      </c>
      <c r="B260" s="71"/>
      <c r="C260" s="71">
        <v>119.27630000000001</v>
      </c>
      <c r="D260" s="71">
        <v>119.27630000000001</v>
      </c>
      <c r="E260" s="71"/>
      <c r="F260" s="71">
        <v>19.954899999999999</v>
      </c>
      <c r="G260" s="71"/>
      <c r="H260" s="71"/>
      <c r="I260" s="71">
        <v>15.8637</v>
      </c>
      <c r="J260" s="71"/>
      <c r="K260" s="71"/>
      <c r="L260" s="71">
        <v>2.4929000000000001</v>
      </c>
      <c r="M260" s="71"/>
      <c r="N260" s="71">
        <v>0</v>
      </c>
      <c r="O260" s="71">
        <v>0</v>
      </c>
      <c r="P260" s="71"/>
    </row>
    <row r="261" spans="1:16" x14ac:dyDescent="0.25">
      <c r="A261" s="71" t="s">
        <v>234</v>
      </c>
      <c r="B261" s="71"/>
      <c r="C261" s="71">
        <v>16.160799999999998</v>
      </c>
      <c r="D261" s="71">
        <v>16.160799999999998</v>
      </c>
      <c r="E261" s="71"/>
      <c r="F261" s="71">
        <v>2.7037</v>
      </c>
      <c r="G261" s="71"/>
      <c r="H261" s="71"/>
      <c r="I261" s="71">
        <v>2.1494</v>
      </c>
      <c r="J261" s="71"/>
      <c r="K261" s="71"/>
      <c r="L261" s="71">
        <v>0.33779999999999999</v>
      </c>
      <c r="M261" s="71"/>
      <c r="N261" s="71">
        <v>0</v>
      </c>
      <c r="O261" s="71">
        <v>0</v>
      </c>
      <c r="P261" s="71"/>
    </row>
    <row r="262" spans="1:16" x14ac:dyDescent="0.25">
      <c r="A262" s="71" t="s">
        <v>533</v>
      </c>
      <c r="B262" s="71"/>
      <c r="C262" s="71"/>
      <c r="D262" s="71"/>
      <c r="E262" s="71"/>
      <c r="F262" s="71">
        <v>0</v>
      </c>
      <c r="G262" s="71"/>
      <c r="H262" s="71"/>
      <c r="I262" s="71">
        <v>0</v>
      </c>
      <c r="J262" s="71"/>
      <c r="K262" s="71"/>
      <c r="L262" s="71">
        <v>0</v>
      </c>
      <c r="M262" s="71"/>
      <c r="N262" s="71">
        <v>0</v>
      </c>
      <c r="O262" s="71">
        <v>0</v>
      </c>
      <c r="P262" s="71"/>
    </row>
    <row r="263" spans="1:16" x14ac:dyDescent="0.25">
      <c r="A263" s="71" t="s">
        <v>235</v>
      </c>
      <c r="B263" s="71"/>
      <c r="C263" s="71">
        <v>124.5189</v>
      </c>
      <c r="D263" s="71">
        <v>124.5189</v>
      </c>
      <c r="E263" s="71"/>
      <c r="F263" s="71">
        <v>20.832000000000001</v>
      </c>
      <c r="G263" s="71"/>
      <c r="H263" s="71"/>
      <c r="I263" s="71">
        <v>16.561</v>
      </c>
      <c r="J263" s="71"/>
      <c r="K263" s="71"/>
      <c r="L263" s="71">
        <v>2.6023999999999998</v>
      </c>
      <c r="M263" s="71"/>
      <c r="N263" s="71">
        <v>0</v>
      </c>
      <c r="O263" s="71">
        <v>0</v>
      </c>
      <c r="P263" s="71"/>
    </row>
    <row r="264" spans="1:16" x14ac:dyDescent="0.25">
      <c r="A264" s="71" t="s">
        <v>236</v>
      </c>
      <c r="B264" s="71"/>
      <c r="C264" s="71">
        <v>281.1583</v>
      </c>
      <c r="D264" s="71">
        <v>281.1583</v>
      </c>
      <c r="E264" s="71"/>
      <c r="F264" s="71">
        <v>47.037799999999997</v>
      </c>
      <c r="G264" s="71"/>
      <c r="H264" s="71"/>
      <c r="I264" s="71">
        <v>37.394100000000002</v>
      </c>
      <c r="J264" s="71"/>
      <c r="K264" s="71"/>
      <c r="L264" s="71">
        <v>5.8761999999999999</v>
      </c>
      <c r="M264" s="71"/>
      <c r="N264" s="71">
        <v>0</v>
      </c>
      <c r="O264" s="71">
        <v>0</v>
      </c>
      <c r="P264" s="71"/>
    </row>
    <row r="265" spans="1:16" x14ac:dyDescent="0.25">
      <c r="A265" s="71" t="s">
        <v>237</v>
      </c>
      <c r="B265" s="71"/>
      <c r="C265" s="71">
        <v>18.4528</v>
      </c>
      <c r="D265" s="71">
        <v>18.4528</v>
      </c>
      <c r="E265" s="71"/>
      <c r="F265" s="71">
        <v>3.0872000000000002</v>
      </c>
      <c r="G265" s="71"/>
      <c r="H265" s="71"/>
      <c r="I265" s="71">
        <v>2.4542000000000002</v>
      </c>
      <c r="J265" s="71"/>
      <c r="K265" s="71"/>
      <c r="L265" s="71">
        <v>0.38569999999999999</v>
      </c>
      <c r="M265" s="71"/>
      <c r="N265" s="71">
        <v>0</v>
      </c>
      <c r="O265" s="71">
        <v>0</v>
      </c>
      <c r="P265" s="71"/>
    </row>
    <row r="266" spans="1:16" x14ac:dyDescent="0.25">
      <c r="A266" s="71" t="s">
        <v>238</v>
      </c>
      <c r="B266" s="71"/>
      <c r="C266" s="71">
        <v>52.2164</v>
      </c>
      <c r="D266" s="71">
        <v>52.2164</v>
      </c>
      <c r="E266" s="71"/>
      <c r="F266" s="71">
        <v>8.7357999999999993</v>
      </c>
      <c r="G266" s="71"/>
      <c r="H266" s="71"/>
      <c r="I266" s="71">
        <v>6.9447999999999999</v>
      </c>
      <c r="J266" s="71"/>
      <c r="K266" s="71"/>
      <c r="L266" s="71">
        <v>1.0912999999999999</v>
      </c>
      <c r="M266" s="71"/>
      <c r="N266" s="71">
        <v>0</v>
      </c>
      <c r="O266" s="71">
        <v>0</v>
      </c>
      <c r="P266" s="71"/>
    </row>
    <row r="267" spans="1:16" x14ac:dyDescent="0.25">
      <c r="A267" s="71" t="s">
        <v>239</v>
      </c>
      <c r="B267" s="71"/>
      <c r="C267" s="71"/>
      <c r="D267" s="71">
        <v>0</v>
      </c>
      <c r="E267" s="71"/>
      <c r="F267" s="71">
        <v>0</v>
      </c>
      <c r="G267" s="71"/>
      <c r="H267" s="71"/>
      <c r="I267" s="71">
        <v>0</v>
      </c>
      <c r="J267" s="71"/>
      <c r="K267" s="71"/>
      <c r="L267" s="71">
        <v>0</v>
      </c>
      <c r="M267" s="71"/>
      <c r="N267" s="71">
        <v>0</v>
      </c>
      <c r="O267" s="71">
        <v>0</v>
      </c>
      <c r="P267" s="71"/>
    </row>
    <row r="268" spans="1:16" x14ac:dyDescent="0.25">
      <c r="A268" s="71" t="s">
        <v>240</v>
      </c>
      <c r="B268" s="71"/>
      <c r="C268" s="71">
        <v>52.360599999999998</v>
      </c>
      <c r="D268" s="71">
        <v>52.360599999999998</v>
      </c>
      <c r="E268" s="71"/>
      <c r="F268" s="71">
        <v>8.7599</v>
      </c>
      <c r="G268" s="71"/>
      <c r="H268" s="71"/>
      <c r="I268" s="71">
        <v>6.9640000000000004</v>
      </c>
      <c r="J268" s="71"/>
      <c r="K268" s="71"/>
      <c r="L268" s="71">
        <v>1.0943000000000001</v>
      </c>
      <c r="M268" s="71"/>
      <c r="N268" s="71">
        <v>0</v>
      </c>
      <c r="O268" s="71">
        <v>0</v>
      </c>
      <c r="P268" s="71"/>
    </row>
    <row r="269" spans="1:16" x14ac:dyDescent="0.25">
      <c r="A269" s="71" t="s">
        <v>241</v>
      </c>
      <c r="B269" s="71"/>
      <c r="C269" s="71">
        <v>1.9527000000000001</v>
      </c>
      <c r="D269" s="71">
        <v>1.9527000000000001</v>
      </c>
      <c r="E269" s="71"/>
      <c r="F269" s="71">
        <v>0.32669999999999999</v>
      </c>
      <c r="G269" s="71"/>
      <c r="H269" s="71"/>
      <c r="I269" s="71">
        <v>0.25969999999999999</v>
      </c>
      <c r="J269" s="71"/>
      <c r="K269" s="71"/>
      <c r="L269" s="71">
        <v>4.0800000000000003E-2</v>
      </c>
      <c r="M269" s="71"/>
      <c r="N269" s="71">
        <v>0</v>
      </c>
      <c r="O269" s="71">
        <v>0</v>
      </c>
      <c r="P269" s="71"/>
    </row>
    <row r="270" spans="1:16" x14ac:dyDescent="0.25">
      <c r="A270" s="71" t="s">
        <v>242</v>
      </c>
      <c r="B270" s="71"/>
      <c r="C270" s="71">
        <v>13.660399999999999</v>
      </c>
      <c r="D270" s="71">
        <v>13.660399999999999</v>
      </c>
      <c r="E270" s="71"/>
      <c r="F270" s="71">
        <v>2.2854000000000001</v>
      </c>
      <c r="G270" s="71"/>
      <c r="H270" s="71"/>
      <c r="I270" s="71">
        <v>1.8168</v>
      </c>
      <c r="J270" s="71"/>
      <c r="K270" s="71"/>
      <c r="L270" s="71">
        <v>0.28549999999999998</v>
      </c>
      <c r="M270" s="71"/>
      <c r="N270" s="71">
        <v>0</v>
      </c>
      <c r="O270" s="71">
        <v>0</v>
      </c>
      <c r="P270" s="71"/>
    </row>
    <row r="271" spans="1:16" x14ac:dyDescent="0.25">
      <c r="A271" s="71" t="s">
        <v>243</v>
      </c>
      <c r="B271" s="71"/>
      <c r="C271" s="71">
        <v>57.343400000000003</v>
      </c>
      <c r="D271" s="71">
        <v>57.343400000000003</v>
      </c>
      <c r="E271" s="71"/>
      <c r="F271" s="71">
        <v>13.595499999999999</v>
      </c>
      <c r="G271" s="71"/>
      <c r="H271" s="71"/>
      <c r="I271" s="71">
        <v>10.808199999999999</v>
      </c>
      <c r="J271" s="71"/>
      <c r="K271" s="71"/>
      <c r="L271" s="71">
        <v>1.6983999999999999</v>
      </c>
      <c r="M271" s="71"/>
      <c r="N271" s="71">
        <v>0</v>
      </c>
      <c r="O271" s="71">
        <v>0</v>
      </c>
      <c r="P271" s="71"/>
    </row>
    <row r="272" spans="1:16" x14ac:dyDescent="0.25">
      <c r="A272" s="71" t="s">
        <v>244</v>
      </c>
      <c r="B272" s="71"/>
      <c r="C272" s="71"/>
      <c r="D272" s="71">
        <v>0</v>
      </c>
      <c r="E272" s="71"/>
      <c r="F272" s="71">
        <v>0</v>
      </c>
      <c r="G272" s="71"/>
      <c r="H272" s="71"/>
      <c r="I272" s="71">
        <v>0</v>
      </c>
      <c r="J272" s="71"/>
      <c r="K272" s="71"/>
      <c r="L272" s="71">
        <v>0</v>
      </c>
      <c r="M272" s="71"/>
      <c r="N272" s="71">
        <v>0</v>
      </c>
      <c r="O272" s="71">
        <v>0</v>
      </c>
      <c r="P272" s="71"/>
    </row>
    <row r="273" spans="1:16" x14ac:dyDescent="0.25">
      <c r="A273" s="71" t="s">
        <v>245</v>
      </c>
      <c r="B273" s="71"/>
      <c r="C273" s="71">
        <v>73.890500000000003</v>
      </c>
      <c r="D273" s="71">
        <v>73.890500000000003</v>
      </c>
      <c r="E273" s="71"/>
      <c r="F273" s="71">
        <v>12.3619</v>
      </c>
      <c r="G273" s="71"/>
      <c r="H273" s="71"/>
      <c r="I273" s="71">
        <v>9.8274000000000008</v>
      </c>
      <c r="J273" s="71"/>
      <c r="K273" s="71"/>
      <c r="L273" s="71">
        <v>1.5443</v>
      </c>
      <c r="M273" s="71"/>
      <c r="N273" s="71">
        <v>0</v>
      </c>
      <c r="O273" s="71">
        <v>0</v>
      </c>
      <c r="P273" s="71"/>
    </row>
    <row r="274" spans="1:16" x14ac:dyDescent="0.25">
      <c r="A274" s="71" t="s">
        <v>246</v>
      </c>
      <c r="B274" s="71"/>
      <c r="C274" s="71">
        <v>23.9209</v>
      </c>
      <c r="D274" s="71">
        <v>23.9209</v>
      </c>
      <c r="E274" s="71"/>
      <c r="F274" s="71">
        <v>4.0019999999999998</v>
      </c>
      <c r="G274" s="71"/>
      <c r="H274" s="71"/>
      <c r="I274" s="71">
        <v>3.1815000000000002</v>
      </c>
      <c r="J274" s="71"/>
      <c r="K274" s="71"/>
      <c r="L274" s="71">
        <v>0.49990000000000001</v>
      </c>
      <c r="M274" s="71"/>
      <c r="N274" s="71">
        <v>0</v>
      </c>
      <c r="O274" s="71">
        <v>0</v>
      </c>
      <c r="P274" s="71"/>
    </row>
    <row r="275" spans="1:16" x14ac:dyDescent="0.25">
      <c r="A275" s="71" t="s">
        <v>247</v>
      </c>
      <c r="B275" s="71"/>
      <c r="C275" s="71">
        <v>13.1709</v>
      </c>
      <c r="D275" s="71">
        <v>13.1709</v>
      </c>
      <c r="E275" s="71"/>
      <c r="F275" s="71">
        <v>2.2035</v>
      </c>
      <c r="G275" s="71"/>
      <c r="H275" s="71"/>
      <c r="I275" s="71">
        <v>1.7517</v>
      </c>
      <c r="J275" s="71"/>
      <c r="K275" s="71"/>
      <c r="L275" s="71">
        <v>0.27529999999999999</v>
      </c>
      <c r="M275" s="71"/>
      <c r="N275" s="71">
        <v>0</v>
      </c>
      <c r="O275" s="71">
        <v>0</v>
      </c>
      <c r="P275" s="71"/>
    </row>
    <row r="276" spans="1:16" x14ac:dyDescent="0.25">
      <c r="A276" s="71" t="s">
        <v>248</v>
      </c>
      <c r="B276" s="71"/>
      <c r="C276" s="71">
        <v>24.2258</v>
      </c>
      <c r="D276" s="71">
        <v>24.2258</v>
      </c>
      <c r="E276" s="71"/>
      <c r="F276" s="71">
        <v>4.0529999999999999</v>
      </c>
      <c r="G276" s="71"/>
      <c r="H276" s="71"/>
      <c r="I276" s="71">
        <v>3.222</v>
      </c>
      <c r="J276" s="71"/>
      <c r="K276" s="71"/>
      <c r="L276" s="71">
        <v>0.50629999999999997</v>
      </c>
      <c r="M276" s="71"/>
      <c r="N276" s="71">
        <v>0</v>
      </c>
      <c r="O276" s="71">
        <v>0</v>
      </c>
      <c r="P276" s="71"/>
    </row>
    <row r="277" spans="1:16" x14ac:dyDescent="0.25">
      <c r="A277" s="71" t="s">
        <v>534</v>
      </c>
      <c r="B277" s="71"/>
      <c r="C277" s="71"/>
      <c r="D277" s="71"/>
      <c r="E277" s="71">
        <v>0</v>
      </c>
      <c r="F277" s="71">
        <v>0</v>
      </c>
      <c r="G277" s="71"/>
      <c r="H277" s="71"/>
      <c r="I277" s="71">
        <v>0</v>
      </c>
      <c r="J277" s="71"/>
      <c r="K277" s="71"/>
      <c r="L277" s="71">
        <v>0</v>
      </c>
      <c r="M277" s="71"/>
      <c r="N277" s="71">
        <v>0</v>
      </c>
      <c r="O277" s="71">
        <v>0</v>
      </c>
      <c r="P277" s="71"/>
    </row>
    <row r="278" spans="1:16" x14ac:dyDescent="0.25">
      <c r="A278" s="71" t="s">
        <v>249</v>
      </c>
      <c r="B278" s="71"/>
      <c r="C278" s="71">
        <v>148.13120000000001</v>
      </c>
      <c r="D278" s="71">
        <v>148.13120000000001</v>
      </c>
      <c r="E278" s="71"/>
      <c r="F278" s="71">
        <v>24.782299999999999</v>
      </c>
      <c r="G278" s="71"/>
      <c r="H278" s="71"/>
      <c r="I278" s="71">
        <v>19.7014</v>
      </c>
      <c r="J278" s="71"/>
      <c r="K278" s="71"/>
      <c r="L278" s="71">
        <v>3.0958999999999999</v>
      </c>
      <c r="M278" s="71"/>
      <c r="N278" s="71">
        <v>0</v>
      </c>
      <c r="O278" s="71">
        <v>0</v>
      </c>
      <c r="P278" s="71"/>
    </row>
    <row r="279" spans="1:16" x14ac:dyDescent="0.25">
      <c r="A279" s="71" t="s">
        <v>535</v>
      </c>
      <c r="B279" s="71"/>
      <c r="C279" s="71">
        <v>16.797799999999999</v>
      </c>
      <c r="D279" s="71"/>
      <c r="E279" s="71">
        <v>0</v>
      </c>
      <c r="F279" s="71">
        <v>2.8102999999999998</v>
      </c>
      <c r="G279" s="71"/>
      <c r="H279" s="71"/>
      <c r="I279" s="71">
        <v>0</v>
      </c>
      <c r="J279" s="71"/>
      <c r="K279" s="71"/>
      <c r="L279" s="71">
        <v>0</v>
      </c>
      <c r="M279" s="71"/>
      <c r="N279" s="71">
        <v>0</v>
      </c>
      <c r="O279" s="71">
        <v>0</v>
      </c>
      <c r="P279" s="71"/>
    </row>
    <row r="280" spans="1:16" x14ac:dyDescent="0.25">
      <c r="A280" s="71" t="s">
        <v>250</v>
      </c>
      <c r="B280" s="71"/>
      <c r="C280" s="71">
        <v>5.7150999999999996</v>
      </c>
      <c r="D280" s="71">
        <v>5.7150999999999996</v>
      </c>
      <c r="E280" s="71"/>
      <c r="F280" s="71">
        <v>0.95609999999999995</v>
      </c>
      <c r="G280" s="71"/>
      <c r="H280" s="71"/>
      <c r="I280" s="71">
        <v>0.7601</v>
      </c>
      <c r="J280" s="71"/>
      <c r="K280" s="71"/>
      <c r="L280" s="71">
        <v>0.11940000000000001</v>
      </c>
      <c r="M280" s="71"/>
      <c r="N280" s="71">
        <v>0</v>
      </c>
      <c r="O280" s="71">
        <v>0</v>
      </c>
      <c r="P280" s="71"/>
    </row>
    <row r="281" spans="1:16" x14ac:dyDescent="0.25">
      <c r="A281" s="71" t="s">
        <v>251</v>
      </c>
      <c r="B281" s="71"/>
      <c r="C281" s="71">
        <v>23.302499999999998</v>
      </c>
      <c r="D281" s="71">
        <v>23.302499999999998</v>
      </c>
      <c r="E281" s="71"/>
      <c r="F281" s="71">
        <v>3.8984999999999999</v>
      </c>
      <c r="G281" s="71"/>
      <c r="H281" s="71"/>
      <c r="I281" s="71">
        <v>3.0992000000000002</v>
      </c>
      <c r="J281" s="71"/>
      <c r="K281" s="71"/>
      <c r="L281" s="71">
        <v>0.48699999999999999</v>
      </c>
      <c r="M281" s="71"/>
      <c r="N281" s="71">
        <v>0</v>
      </c>
      <c r="O281" s="71">
        <v>0</v>
      </c>
      <c r="P281" s="71"/>
    </row>
    <row r="282" spans="1:16" x14ac:dyDescent="0.25">
      <c r="A282" s="71" t="s">
        <v>252</v>
      </c>
      <c r="B282" s="71"/>
      <c r="C282" s="71">
        <v>39.469900000000003</v>
      </c>
      <c r="D282" s="71">
        <v>39.469900000000003</v>
      </c>
      <c r="E282" s="71"/>
      <c r="F282" s="71">
        <v>6.6032999999999999</v>
      </c>
      <c r="G282" s="71"/>
      <c r="H282" s="71"/>
      <c r="I282" s="71">
        <v>5.2495000000000003</v>
      </c>
      <c r="J282" s="71"/>
      <c r="K282" s="71"/>
      <c r="L282" s="71">
        <v>0.82489999999999997</v>
      </c>
      <c r="M282" s="71"/>
      <c r="N282" s="71">
        <v>0</v>
      </c>
      <c r="O282" s="71">
        <v>0</v>
      </c>
      <c r="P282" s="71"/>
    </row>
    <row r="283" spans="1:16" x14ac:dyDescent="0.25">
      <c r="A283" s="71" t="s">
        <v>253</v>
      </c>
      <c r="B283" s="71"/>
      <c r="C283" s="71"/>
      <c r="D283" s="71">
        <v>0</v>
      </c>
      <c r="E283" s="71"/>
      <c r="F283" s="71">
        <v>0</v>
      </c>
      <c r="G283" s="71"/>
      <c r="H283" s="71"/>
      <c r="I283" s="71">
        <v>0</v>
      </c>
      <c r="J283" s="71"/>
      <c r="K283" s="71"/>
      <c r="L283" s="71">
        <v>0</v>
      </c>
      <c r="M283" s="71"/>
      <c r="N283" s="71">
        <v>0</v>
      </c>
      <c r="O283" s="71">
        <v>0</v>
      </c>
      <c r="P283" s="71"/>
    </row>
    <row r="284" spans="1:16" x14ac:dyDescent="0.25">
      <c r="A284" s="71" t="s">
        <v>254</v>
      </c>
      <c r="B284" s="71"/>
      <c r="C284" s="71"/>
      <c r="D284" s="71">
        <v>0</v>
      </c>
      <c r="E284" s="71"/>
      <c r="F284" s="71">
        <v>0</v>
      </c>
      <c r="G284" s="71"/>
      <c r="H284" s="71"/>
      <c r="I284" s="71">
        <v>0</v>
      </c>
      <c r="J284" s="71"/>
      <c r="K284" s="71"/>
      <c r="L284" s="71">
        <v>0</v>
      </c>
      <c r="M284" s="71"/>
      <c r="N284" s="71">
        <v>0</v>
      </c>
      <c r="O284" s="71">
        <v>0</v>
      </c>
      <c r="P284" s="71"/>
    </row>
    <row r="285" spans="1:16" x14ac:dyDescent="0.25">
      <c r="A285" s="71" t="s">
        <v>255</v>
      </c>
      <c r="B285" s="71"/>
      <c r="C285" s="71">
        <v>19.808299999999999</v>
      </c>
      <c r="D285" s="71">
        <v>19.808299999999999</v>
      </c>
      <c r="E285" s="71"/>
      <c r="F285" s="71">
        <v>3.3138999999999998</v>
      </c>
      <c r="G285" s="71"/>
      <c r="H285" s="71"/>
      <c r="I285" s="71">
        <v>2.6345000000000001</v>
      </c>
      <c r="J285" s="71"/>
      <c r="K285" s="71"/>
      <c r="L285" s="71">
        <v>0.41399999999999998</v>
      </c>
      <c r="M285" s="71"/>
      <c r="N285" s="71">
        <v>0</v>
      </c>
      <c r="O285" s="71">
        <v>0</v>
      </c>
      <c r="P285" s="71"/>
    </row>
    <row r="286" spans="1:16" x14ac:dyDescent="0.25">
      <c r="A286" s="71" t="s">
        <v>256</v>
      </c>
      <c r="B286" s="71"/>
      <c r="C286" s="71">
        <v>14.4291</v>
      </c>
      <c r="D286" s="71">
        <v>14.4291</v>
      </c>
      <c r="E286" s="71"/>
      <c r="F286" s="71">
        <v>2.4140000000000001</v>
      </c>
      <c r="G286" s="71"/>
      <c r="H286" s="71"/>
      <c r="I286" s="71">
        <v>1.9191</v>
      </c>
      <c r="J286" s="71"/>
      <c r="K286" s="71"/>
      <c r="L286" s="71">
        <v>0.30159999999999998</v>
      </c>
      <c r="M286" s="71"/>
      <c r="N286" s="71">
        <v>0</v>
      </c>
      <c r="O286" s="71">
        <v>0</v>
      </c>
      <c r="P286" s="71"/>
    </row>
    <row r="287" spans="1:16" x14ac:dyDescent="0.25">
      <c r="A287" s="71" t="s">
        <v>257</v>
      </c>
      <c r="B287" s="71"/>
      <c r="C287" s="71">
        <v>39.137900000000002</v>
      </c>
      <c r="D287" s="71">
        <v>39.137900000000002</v>
      </c>
      <c r="E287" s="71"/>
      <c r="F287" s="71">
        <v>6.5477999999999996</v>
      </c>
      <c r="G287" s="71"/>
      <c r="H287" s="71"/>
      <c r="I287" s="71">
        <v>5.2053000000000003</v>
      </c>
      <c r="J287" s="71"/>
      <c r="K287" s="71"/>
      <c r="L287" s="71">
        <v>0.81799999999999995</v>
      </c>
      <c r="M287" s="71"/>
      <c r="N287" s="71">
        <v>0</v>
      </c>
      <c r="O287" s="71">
        <v>0</v>
      </c>
      <c r="P287" s="71"/>
    </row>
    <row r="288" spans="1:16" x14ac:dyDescent="0.25">
      <c r="A288" s="71" t="s">
        <v>258</v>
      </c>
      <c r="B288" s="71">
        <v>686</v>
      </c>
      <c r="C288" s="71">
        <v>33.072400000000002</v>
      </c>
      <c r="D288" s="71">
        <v>719.07240000000002</v>
      </c>
      <c r="E288" s="71">
        <v>350.87</v>
      </c>
      <c r="F288" s="71">
        <v>120.3008</v>
      </c>
      <c r="G288" s="71">
        <v>57.642299999999999</v>
      </c>
      <c r="H288" s="71">
        <v>97</v>
      </c>
      <c r="I288" s="71">
        <v>95.636600000000001</v>
      </c>
      <c r="J288" s="71">
        <v>1.0225</v>
      </c>
      <c r="K288" s="71">
        <v>5</v>
      </c>
      <c r="L288" s="71">
        <v>15.028600000000001</v>
      </c>
      <c r="M288" s="71"/>
      <c r="N288" s="71">
        <v>27</v>
      </c>
      <c r="O288" s="71">
        <v>0</v>
      </c>
      <c r="P288" s="71">
        <v>804.73720000000003</v>
      </c>
    </row>
    <row r="289" spans="1:16" x14ac:dyDescent="0.25">
      <c r="A289" s="71" t="s">
        <v>259</v>
      </c>
      <c r="B289" s="71"/>
      <c r="C289" s="71">
        <v>55.821100000000001</v>
      </c>
      <c r="D289" s="71">
        <v>55.821100000000001</v>
      </c>
      <c r="E289" s="71"/>
      <c r="F289" s="71">
        <v>9.3389000000000006</v>
      </c>
      <c r="G289" s="71"/>
      <c r="H289" s="71"/>
      <c r="I289" s="71">
        <v>7.4241999999999999</v>
      </c>
      <c r="J289" s="71"/>
      <c r="K289" s="71"/>
      <c r="L289" s="71">
        <v>1.1667000000000001</v>
      </c>
      <c r="M289" s="71"/>
      <c r="N289" s="71">
        <v>0</v>
      </c>
      <c r="O289" s="71">
        <v>0</v>
      </c>
      <c r="P289" s="71"/>
    </row>
    <row r="290" spans="1:16" x14ac:dyDescent="0.25">
      <c r="A290" s="71" t="s">
        <v>260</v>
      </c>
      <c r="B290" s="71"/>
      <c r="C290" s="71">
        <v>95.778999999999996</v>
      </c>
      <c r="D290" s="71">
        <v>95.778999999999996</v>
      </c>
      <c r="E290" s="71">
        <v>0</v>
      </c>
      <c r="F290" s="71">
        <v>16.023800000000001</v>
      </c>
      <c r="G290" s="71"/>
      <c r="H290" s="71"/>
      <c r="I290" s="71">
        <v>12.7386</v>
      </c>
      <c r="J290" s="71"/>
      <c r="K290" s="71"/>
      <c r="L290" s="71">
        <v>2.0017999999999998</v>
      </c>
      <c r="M290" s="71"/>
      <c r="N290" s="71">
        <v>0</v>
      </c>
      <c r="O290" s="71">
        <v>0</v>
      </c>
      <c r="P290" s="71"/>
    </row>
    <row r="291" spans="1:16" x14ac:dyDescent="0.25">
      <c r="A291" s="71" t="s">
        <v>261</v>
      </c>
      <c r="B291" s="71"/>
      <c r="C291" s="71">
        <v>7.1639999999999997</v>
      </c>
      <c r="D291" s="71">
        <v>7.1639999999999997</v>
      </c>
      <c r="E291" s="71">
        <v>0</v>
      </c>
      <c r="F291" s="71">
        <v>1.1984999999999999</v>
      </c>
      <c r="G291" s="71"/>
      <c r="H291" s="71"/>
      <c r="I291" s="71">
        <v>0.95279999999999998</v>
      </c>
      <c r="J291" s="71"/>
      <c r="K291" s="71"/>
      <c r="L291" s="71">
        <v>0.1497</v>
      </c>
      <c r="M291" s="71"/>
      <c r="N291" s="71">
        <v>0</v>
      </c>
      <c r="O291" s="71">
        <v>0</v>
      </c>
      <c r="P291" s="71"/>
    </row>
    <row r="292" spans="1:16" x14ac:dyDescent="0.25">
      <c r="A292" s="71" t="s">
        <v>262</v>
      </c>
      <c r="B292" s="71"/>
      <c r="C292" s="71">
        <v>7.9272</v>
      </c>
      <c r="D292" s="71">
        <v>7.9272</v>
      </c>
      <c r="E292" s="71"/>
      <c r="F292" s="71">
        <v>1.3262</v>
      </c>
      <c r="G292" s="71"/>
      <c r="H292" s="71"/>
      <c r="I292" s="71">
        <v>1.0543</v>
      </c>
      <c r="J292" s="71"/>
      <c r="K292" s="71"/>
      <c r="L292" s="71">
        <v>0.16569999999999999</v>
      </c>
      <c r="M292" s="71"/>
      <c r="N292" s="71">
        <v>0</v>
      </c>
      <c r="O292" s="71">
        <v>0</v>
      </c>
      <c r="P292" s="71"/>
    </row>
    <row r="293" spans="1:16" x14ac:dyDescent="0.25">
      <c r="A293" s="71" t="s">
        <v>263</v>
      </c>
      <c r="B293" s="71"/>
      <c r="C293" s="71">
        <v>33.536000000000001</v>
      </c>
      <c r="D293" s="71">
        <v>33.536000000000001</v>
      </c>
      <c r="E293" s="71"/>
      <c r="F293" s="71">
        <v>5.6105999999999998</v>
      </c>
      <c r="G293" s="71"/>
      <c r="H293" s="71"/>
      <c r="I293" s="71">
        <v>4.4603000000000002</v>
      </c>
      <c r="J293" s="71"/>
      <c r="K293" s="71"/>
      <c r="L293" s="71">
        <v>0.70089999999999997</v>
      </c>
      <c r="M293" s="71"/>
      <c r="N293" s="71">
        <v>0</v>
      </c>
      <c r="O293" s="71">
        <v>0</v>
      </c>
      <c r="P293" s="71"/>
    </row>
    <row r="294" spans="1:16" x14ac:dyDescent="0.25">
      <c r="A294" s="71" t="s">
        <v>264</v>
      </c>
      <c r="B294" s="71"/>
      <c r="C294" s="71">
        <v>2.3751000000000002</v>
      </c>
      <c r="D294" s="71">
        <v>2.3751000000000002</v>
      </c>
      <c r="E294" s="71"/>
      <c r="F294" s="71">
        <v>0.39739999999999998</v>
      </c>
      <c r="G294" s="71"/>
      <c r="H294" s="71"/>
      <c r="I294" s="71">
        <v>0.31590000000000001</v>
      </c>
      <c r="J294" s="71"/>
      <c r="K294" s="71"/>
      <c r="L294" s="71">
        <v>4.9599999999999998E-2</v>
      </c>
      <c r="M294" s="71"/>
      <c r="N294" s="71">
        <v>0</v>
      </c>
      <c r="O294" s="71">
        <v>0</v>
      </c>
      <c r="P294" s="71"/>
    </row>
    <row r="295" spans="1:16" x14ac:dyDescent="0.25">
      <c r="A295" s="71" t="s">
        <v>265</v>
      </c>
      <c r="B295" s="71"/>
      <c r="C295" s="71">
        <v>23.284400000000002</v>
      </c>
      <c r="D295" s="71">
        <v>23.284400000000002</v>
      </c>
      <c r="E295" s="71"/>
      <c r="F295" s="71">
        <v>3.8955000000000002</v>
      </c>
      <c r="G295" s="71"/>
      <c r="H295" s="71"/>
      <c r="I295" s="71">
        <v>3.0968</v>
      </c>
      <c r="J295" s="71"/>
      <c r="K295" s="71"/>
      <c r="L295" s="71">
        <v>0.48659999999999998</v>
      </c>
      <c r="M295" s="71"/>
      <c r="N295" s="71">
        <v>0</v>
      </c>
      <c r="O295" s="71">
        <v>0</v>
      </c>
      <c r="P295" s="71"/>
    </row>
    <row r="296" spans="1:16" x14ac:dyDescent="0.25">
      <c r="A296" s="71" t="s">
        <v>266</v>
      </c>
      <c r="B296" s="71"/>
      <c r="C296" s="71">
        <v>190.29910000000001</v>
      </c>
      <c r="D296" s="71">
        <v>190.29910000000001</v>
      </c>
      <c r="E296" s="71"/>
      <c r="F296" s="71">
        <v>31.837</v>
      </c>
      <c r="G296" s="71"/>
      <c r="H296" s="71"/>
      <c r="I296" s="71">
        <v>25.309799999999999</v>
      </c>
      <c r="J296" s="71"/>
      <c r="K296" s="71"/>
      <c r="L296" s="71">
        <v>3.9773000000000001</v>
      </c>
      <c r="M296" s="71"/>
      <c r="N296" s="71">
        <v>0</v>
      </c>
      <c r="O296" s="71">
        <v>0</v>
      </c>
      <c r="P296" s="71"/>
    </row>
    <row r="297" spans="1:16" x14ac:dyDescent="0.25">
      <c r="A297" s="71" t="s">
        <v>267</v>
      </c>
      <c r="B297" s="71"/>
      <c r="C297" s="71">
        <v>35.072699999999998</v>
      </c>
      <c r="D297" s="71">
        <v>35.072699999999998</v>
      </c>
      <c r="E297" s="71"/>
      <c r="F297" s="71">
        <v>5.8677000000000001</v>
      </c>
      <c r="G297" s="71"/>
      <c r="H297" s="71"/>
      <c r="I297" s="71">
        <v>4.6646999999999998</v>
      </c>
      <c r="J297" s="71"/>
      <c r="K297" s="71"/>
      <c r="L297" s="71">
        <v>0.73299999999999998</v>
      </c>
      <c r="M297" s="71"/>
      <c r="N297" s="71">
        <v>0</v>
      </c>
      <c r="O297" s="71">
        <v>0</v>
      </c>
      <c r="P297" s="71"/>
    </row>
    <row r="298" spans="1:16" x14ac:dyDescent="0.25">
      <c r="A298" s="71" t="s">
        <v>268</v>
      </c>
      <c r="B298" s="71"/>
      <c r="C298" s="71"/>
      <c r="D298" s="71">
        <v>0</v>
      </c>
      <c r="E298" s="71"/>
      <c r="F298" s="71">
        <v>0</v>
      </c>
      <c r="G298" s="71"/>
      <c r="H298" s="71"/>
      <c r="I298" s="71">
        <v>0</v>
      </c>
      <c r="J298" s="71"/>
      <c r="K298" s="71"/>
      <c r="L298" s="71">
        <v>0</v>
      </c>
      <c r="M298" s="71"/>
      <c r="N298" s="71">
        <v>0</v>
      </c>
      <c r="O298" s="71">
        <v>0</v>
      </c>
      <c r="P298" s="71"/>
    </row>
    <row r="299" spans="1:16" x14ac:dyDescent="0.25">
      <c r="A299" s="71" t="s">
        <v>269</v>
      </c>
      <c r="B299" s="71"/>
      <c r="C299" s="71"/>
      <c r="D299" s="71">
        <v>0</v>
      </c>
      <c r="E299" s="71"/>
      <c r="F299" s="71">
        <v>0</v>
      </c>
      <c r="G299" s="71"/>
      <c r="H299" s="71"/>
      <c r="I299" s="71">
        <v>0</v>
      </c>
      <c r="J299" s="71"/>
      <c r="K299" s="71"/>
      <c r="L299" s="71">
        <v>0</v>
      </c>
      <c r="M299" s="71"/>
      <c r="N299" s="71">
        <v>0</v>
      </c>
      <c r="O299" s="71">
        <v>0</v>
      </c>
      <c r="P299" s="71"/>
    </row>
    <row r="300" spans="1:16" x14ac:dyDescent="0.25">
      <c r="A300" s="71" t="s">
        <v>270</v>
      </c>
      <c r="B300" s="71"/>
      <c r="C300" s="71">
        <v>6.0746000000000002</v>
      </c>
      <c r="D300" s="71">
        <v>6.0746000000000002</v>
      </c>
      <c r="E300" s="71"/>
      <c r="F300" s="71">
        <v>1.0163</v>
      </c>
      <c r="G300" s="71"/>
      <c r="H300" s="71"/>
      <c r="I300" s="71">
        <v>0.80789999999999995</v>
      </c>
      <c r="J300" s="71"/>
      <c r="K300" s="71"/>
      <c r="L300" s="71">
        <v>0.127</v>
      </c>
      <c r="M300" s="71"/>
      <c r="N300" s="71">
        <v>0</v>
      </c>
      <c r="O300" s="71">
        <v>0</v>
      </c>
      <c r="P300" s="71"/>
    </row>
    <row r="301" spans="1:16" x14ac:dyDescent="0.25">
      <c r="A301" s="71" t="s">
        <v>271</v>
      </c>
      <c r="B301" s="71"/>
      <c r="C301" s="71">
        <v>29.8355</v>
      </c>
      <c r="D301" s="71">
        <v>29.8355</v>
      </c>
      <c r="E301" s="71"/>
      <c r="F301" s="71">
        <v>4.9915000000000003</v>
      </c>
      <c r="G301" s="71"/>
      <c r="H301" s="71"/>
      <c r="I301" s="71">
        <v>3.9681000000000002</v>
      </c>
      <c r="J301" s="71"/>
      <c r="K301" s="71"/>
      <c r="L301" s="71">
        <v>0.62360000000000004</v>
      </c>
      <c r="M301" s="71"/>
      <c r="N301" s="71">
        <v>0</v>
      </c>
      <c r="O301" s="71">
        <v>0</v>
      </c>
      <c r="P301" s="71"/>
    </row>
    <row r="302" spans="1:16" x14ac:dyDescent="0.25">
      <c r="A302" s="71" t="s">
        <v>272</v>
      </c>
      <c r="B302" s="71"/>
      <c r="C302" s="71">
        <v>2.9937999999999998</v>
      </c>
      <c r="D302" s="71">
        <v>2.9937999999999998</v>
      </c>
      <c r="E302" s="71"/>
      <c r="F302" s="71">
        <v>0.50090000000000001</v>
      </c>
      <c r="G302" s="71"/>
      <c r="H302" s="71"/>
      <c r="I302" s="71">
        <v>0.3982</v>
      </c>
      <c r="J302" s="71"/>
      <c r="K302" s="71"/>
      <c r="L302" s="71">
        <v>6.2600000000000003E-2</v>
      </c>
      <c r="M302" s="71"/>
      <c r="N302" s="71">
        <v>0</v>
      </c>
      <c r="O302" s="71">
        <v>0</v>
      </c>
      <c r="P302" s="71"/>
    </row>
    <row r="303" spans="1:16" x14ac:dyDescent="0.25">
      <c r="A303" s="71" t="s">
        <v>273</v>
      </c>
      <c r="B303" s="71"/>
      <c r="C303" s="71"/>
      <c r="D303" s="71">
        <v>0</v>
      </c>
      <c r="E303" s="71"/>
      <c r="F303" s="71">
        <v>0</v>
      </c>
      <c r="G303" s="71"/>
      <c r="H303" s="71"/>
      <c r="I303" s="71">
        <v>0</v>
      </c>
      <c r="J303" s="71"/>
      <c r="K303" s="71"/>
      <c r="L303" s="71">
        <v>0</v>
      </c>
      <c r="M303" s="71"/>
      <c r="N303" s="71">
        <v>0</v>
      </c>
      <c r="O303" s="71">
        <v>0</v>
      </c>
      <c r="P303" s="71"/>
    </row>
    <row r="304" spans="1:16" x14ac:dyDescent="0.25">
      <c r="A304" s="71" t="s">
        <v>536</v>
      </c>
      <c r="B304" s="71"/>
      <c r="C304" s="71"/>
      <c r="D304" s="71"/>
      <c r="E304" s="71"/>
      <c r="F304" s="71">
        <v>0</v>
      </c>
      <c r="G304" s="71"/>
      <c r="H304" s="71"/>
      <c r="I304" s="71">
        <v>0</v>
      </c>
      <c r="J304" s="71"/>
      <c r="K304" s="71"/>
      <c r="L304" s="71">
        <v>0</v>
      </c>
      <c r="M304" s="71"/>
      <c r="N304" s="71">
        <v>0</v>
      </c>
      <c r="O304" s="71">
        <v>0</v>
      </c>
      <c r="P304" s="71"/>
    </row>
    <row r="305" spans="1:16" x14ac:dyDescent="0.25">
      <c r="A305" s="71" t="s">
        <v>274</v>
      </c>
      <c r="B305" s="71"/>
      <c r="C305" s="71">
        <v>64.482299999999995</v>
      </c>
      <c r="D305" s="71">
        <v>64.482299999999995</v>
      </c>
      <c r="E305" s="71"/>
      <c r="F305" s="71">
        <v>10.7879</v>
      </c>
      <c r="G305" s="71"/>
      <c r="H305" s="71"/>
      <c r="I305" s="71">
        <v>8.5761000000000003</v>
      </c>
      <c r="J305" s="71"/>
      <c r="K305" s="71"/>
      <c r="L305" s="71">
        <v>1.3476999999999999</v>
      </c>
      <c r="M305" s="71"/>
      <c r="N305" s="71">
        <v>0</v>
      </c>
      <c r="O305" s="71">
        <v>0</v>
      </c>
      <c r="P305" s="71"/>
    </row>
    <row r="306" spans="1:16" x14ac:dyDescent="0.25">
      <c r="A306" s="71" t="s">
        <v>275</v>
      </c>
      <c r="B306" s="71"/>
      <c r="C306" s="71">
        <v>183.25489999999999</v>
      </c>
      <c r="D306" s="71">
        <v>183.25489999999999</v>
      </c>
      <c r="E306" s="71"/>
      <c r="F306" s="71">
        <v>30.6585</v>
      </c>
      <c r="G306" s="71"/>
      <c r="H306" s="71"/>
      <c r="I306" s="71">
        <v>24.372900000000001</v>
      </c>
      <c r="J306" s="71"/>
      <c r="K306" s="71"/>
      <c r="L306" s="71">
        <v>3.83</v>
      </c>
      <c r="M306" s="71"/>
      <c r="N306" s="71">
        <v>0</v>
      </c>
      <c r="O306" s="71">
        <v>0</v>
      </c>
      <c r="P306" s="71"/>
    </row>
    <row r="307" spans="1:16" x14ac:dyDescent="0.25">
      <c r="A307" s="71" t="s">
        <v>276</v>
      </c>
      <c r="B307" s="71"/>
      <c r="C307" s="71">
        <v>2.0095999999999998</v>
      </c>
      <c r="D307" s="71">
        <v>2.0095999999999998</v>
      </c>
      <c r="E307" s="71"/>
      <c r="F307" s="71">
        <v>0.3362</v>
      </c>
      <c r="G307" s="71"/>
      <c r="H307" s="71"/>
      <c r="I307" s="71">
        <v>0.26729999999999998</v>
      </c>
      <c r="J307" s="71"/>
      <c r="K307" s="71"/>
      <c r="L307" s="71">
        <v>4.2000000000000003E-2</v>
      </c>
      <c r="M307" s="71"/>
      <c r="N307" s="71">
        <v>0</v>
      </c>
      <c r="O307" s="71">
        <v>0</v>
      </c>
      <c r="P307" s="71"/>
    </row>
    <row r="308" spans="1:16" x14ac:dyDescent="0.25">
      <c r="A308" s="71" t="s">
        <v>277</v>
      </c>
      <c r="B308" s="71"/>
      <c r="C308" s="71"/>
      <c r="D308" s="71">
        <v>0</v>
      </c>
      <c r="E308" s="71"/>
      <c r="F308" s="71">
        <v>0</v>
      </c>
      <c r="G308" s="71"/>
      <c r="H308" s="71"/>
      <c r="I308" s="71">
        <v>0</v>
      </c>
      <c r="J308" s="71"/>
      <c r="K308" s="71"/>
      <c r="L308" s="71">
        <v>0</v>
      </c>
      <c r="M308" s="71"/>
      <c r="N308" s="71">
        <v>0</v>
      </c>
      <c r="O308" s="71">
        <v>0</v>
      </c>
      <c r="P308" s="71"/>
    </row>
    <row r="309" spans="1:16" x14ac:dyDescent="0.25">
      <c r="A309" s="71" t="s">
        <v>278</v>
      </c>
      <c r="B309" s="71"/>
      <c r="C309" s="71"/>
      <c r="D309" s="71">
        <v>0</v>
      </c>
      <c r="E309" s="71"/>
      <c r="F309" s="71">
        <v>0</v>
      </c>
      <c r="G309" s="71"/>
      <c r="H309" s="71"/>
      <c r="I309" s="71">
        <v>0</v>
      </c>
      <c r="J309" s="71"/>
      <c r="K309" s="71"/>
      <c r="L309" s="71">
        <v>0</v>
      </c>
      <c r="M309" s="71"/>
      <c r="N309" s="71">
        <v>0</v>
      </c>
      <c r="O309" s="71">
        <v>0</v>
      </c>
      <c r="P309" s="71"/>
    </row>
    <row r="310" spans="1:16" x14ac:dyDescent="0.25">
      <c r="A310" s="71" t="s">
        <v>279</v>
      </c>
      <c r="B310" s="71"/>
      <c r="C310" s="71">
        <v>50.505099999999999</v>
      </c>
      <c r="D310" s="71">
        <v>50.505099999999999</v>
      </c>
      <c r="E310" s="71"/>
      <c r="F310" s="71">
        <v>8.4495000000000005</v>
      </c>
      <c r="G310" s="71"/>
      <c r="H310" s="71"/>
      <c r="I310" s="71">
        <v>6.7172000000000001</v>
      </c>
      <c r="J310" s="71"/>
      <c r="K310" s="71"/>
      <c r="L310" s="71">
        <v>1.0556000000000001</v>
      </c>
      <c r="M310" s="71"/>
      <c r="N310" s="71">
        <v>0</v>
      </c>
      <c r="O310" s="71">
        <v>0</v>
      </c>
      <c r="P310" s="71"/>
    </row>
    <row r="311" spans="1:16" x14ac:dyDescent="0.25">
      <c r="A311" s="71" t="s">
        <v>537</v>
      </c>
      <c r="B311" s="71"/>
      <c r="C311" s="71">
        <v>2.7099999999999999E-2</v>
      </c>
      <c r="D311" s="71"/>
      <c r="E311" s="71"/>
      <c r="F311" s="71">
        <v>4.4999999999999997E-3</v>
      </c>
      <c r="G311" s="71"/>
      <c r="H311" s="71"/>
      <c r="I311" s="71">
        <v>0</v>
      </c>
      <c r="J311" s="71"/>
      <c r="K311" s="71"/>
      <c r="L311" s="71">
        <v>0</v>
      </c>
      <c r="M311" s="71"/>
      <c r="N311" s="71">
        <v>0</v>
      </c>
      <c r="O311" s="71">
        <v>0</v>
      </c>
      <c r="P311" s="71"/>
    </row>
    <row r="312" spans="1:16" x14ac:dyDescent="0.25">
      <c r="A312" s="71" t="s">
        <v>280</v>
      </c>
      <c r="B312" s="71"/>
      <c r="C312" s="71"/>
      <c r="D312" s="71">
        <v>0</v>
      </c>
      <c r="E312" s="71"/>
      <c r="F312" s="71">
        <v>0</v>
      </c>
      <c r="G312" s="71"/>
      <c r="H312" s="71"/>
      <c r="I312" s="71">
        <v>0</v>
      </c>
      <c r="J312" s="71"/>
      <c r="K312" s="71"/>
      <c r="L312" s="71">
        <v>0</v>
      </c>
      <c r="M312" s="71"/>
      <c r="N312" s="71">
        <v>0</v>
      </c>
      <c r="O312" s="71">
        <v>0</v>
      </c>
      <c r="P312" s="71"/>
    </row>
    <row r="313" spans="1:16" x14ac:dyDescent="0.25">
      <c r="A313" s="71" t="s">
        <v>281</v>
      </c>
      <c r="B313" s="71"/>
      <c r="C313" s="71"/>
      <c r="D313" s="71">
        <v>0</v>
      </c>
      <c r="E313" s="71">
        <v>0</v>
      </c>
      <c r="F313" s="71">
        <v>0</v>
      </c>
      <c r="G313" s="71"/>
      <c r="H313" s="71"/>
      <c r="I313" s="71">
        <v>0</v>
      </c>
      <c r="J313" s="71"/>
      <c r="K313" s="71"/>
      <c r="L313" s="71">
        <v>0</v>
      </c>
      <c r="M313" s="71"/>
      <c r="N313" s="71">
        <v>0</v>
      </c>
      <c r="O313" s="71">
        <v>0</v>
      </c>
      <c r="P313" s="71"/>
    </row>
    <row r="314" spans="1:16" x14ac:dyDescent="0.25">
      <c r="A314" s="71" t="s">
        <v>282</v>
      </c>
      <c r="B314" s="71"/>
      <c r="C314" s="71">
        <v>60.902700000000003</v>
      </c>
      <c r="D314" s="71">
        <v>60.902700000000003</v>
      </c>
      <c r="E314" s="71"/>
      <c r="F314" s="71">
        <v>10.189</v>
      </c>
      <c r="G314" s="71"/>
      <c r="H314" s="71"/>
      <c r="I314" s="71">
        <v>8.1000999999999994</v>
      </c>
      <c r="J314" s="71"/>
      <c r="K314" s="71"/>
      <c r="L314" s="71">
        <v>1.2728999999999999</v>
      </c>
      <c r="M314" s="71"/>
      <c r="N314" s="71">
        <v>0</v>
      </c>
      <c r="O314" s="71">
        <v>0</v>
      </c>
      <c r="P314" s="71"/>
    </row>
    <row r="315" spans="1:16" x14ac:dyDescent="0.25">
      <c r="A315" s="71" t="s">
        <v>283</v>
      </c>
      <c r="B315" s="71"/>
      <c r="C315" s="71">
        <v>21.337700000000002</v>
      </c>
      <c r="D315" s="71">
        <v>21.337700000000002</v>
      </c>
      <c r="E315" s="71"/>
      <c r="F315" s="71">
        <v>3.5697999999999999</v>
      </c>
      <c r="G315" s="71"/>
      <c r="H315" s="71"/>
      <c r="I315" s="71">
        <v>2.8378999999999999</v>
      </c>
      <c r="J315" s="71"/>
      <c r="K315" s="71"/>
      <c r="L315" s="71">
        <v>0.44600000000000001</v>
      </c>
      <c r="M315" s="71"/>
      <c r="N315" s="71">
        <v>0</v>
      </c>
      <c r="O315" s="71">
        <v>0</v>
      </c>
      <c r="P315" s="71"/>
    </row>
    <row r="316" spans="1:16" x14ac:dyDescent="0.25">
      <c r="A316" s="71" t="s">
        <v>284</v>
      </c>
      <c r="B316" s="71"/>
      <c r="C316" s="71">
        <v>9.6753999999999998</v>
      </c>
      <c r="D316" s="71">
        <v>9.6753999999999998</v>
      </c>
      <c r="E316" s="71">
        <v>0</v>
      </c>
      <c r="F316" s="71">
        <v>1.6187</v>
      </c>
      <c r="G316" s="71"/>
      <c r="H316" s="71"/>
      <c r="I316" s="71">
        <v>1.2867999999999999</v>
      </c>
      <c r="J316" s="71"/>
      <c r="K316" s="71"/>
      <c r="L316" s="71">
        <v>0.20219999999999999</v>
      </c>
      <c r="M316" s="71"/>
      <c r="N316" s="71">
        <v>0</v>
      </c>
      <c r="O316" s="71">
        <v>0</v>
      </c>
      <c r="P316" s="71"/>
    </row>
    <row r="317" spans="1:16" x14ac:dyDescent="0.25">
      <c r="A317" s="71" t="s">
        <v>285</v>
      </c>
      <c r="B317" s="71"/>
      <c r="C317" s="71">
        <v>8.0399999999999999E-2</v>
      </c>
      <c r="D317" s="71">
        <v>8.0399999999999999E-2</v>
      </c>
      <c r="E317" s="71"/>
      <c r="F317" s="71">
        <v>1.35E-2</v>
      </c>
      <c r="G317" s="71"/>
      <c r="H317" s="71"/>
      <c r="I317" s="71">
        <v>1.0699999999999999E-2</v>
      </c>
      <c r="J317" s="71"/>
      <c r="K317" s="71"/>
      <c r="L317" s="71">
        <v>1.6999999999999999E-3</v>
      </c>
      <c r="M317" s="71"/>
      <c r="N317" s="71">
        <v>0</v>
      </c>
      <c r="O317" s="71">
        <v>0</v>
      </c>
      <c r="P317" s="71"/>
    </row>
    <row r="318" spans="1:16" x14ac:dyDescent="0.25">
      <c r="A318" s="71" t="s">
        <v>286</v>
      </c>
      <c r="B318" s="71"/>
      <c r="C318" s="71">
        <v>24.406600000000001</v>
      </c>
      <c r="D318" s="71">
        <v>24.406600000000001</v>
      </c>
      <c r="E318" s="71"/>
      <c r="F318" s="71">
        <v>4.0831999999999997</v>
      </c>
      <c r="G318" s="71"/>
      <c r="H318" s="71"/>
      <c r="I318" s="71">
        <v>3.2461000000000002</v>
      </c>
      <c r="J318" s="71"/>
      <c r="K318" s="71"/>
      <c r="L318" s="71">
        <v>0.5101</v>
      </c>
      <c r="M318" s="71"/>
      <c r="N318" s="71">
        <v>0</v>
      </c>
      <c r="O318" s="71">
        <v>0</v>
      </c>
      <c r="P318" s="71"/>
    </row>
    <row r="319" spans="1:16" x14ac:dyDescent="0.25">
      <c r="A319" s="71" t="s">
        <v>287</v>
      </c>
      <c r="B319" s="71"/>
      <c r="C319" s="71">
        <v>39.578899999999997</v>
      </c>
      <c r="D319" s="71">
        <v>39.578899999999997</v>
      </c>
      <c r="E319" s="71"/>
      <c r="F319" s="71">
        <v>6.6215000000000002</v>
      </c>
      <c r="G319" s="71"/>
      <c r="H319" s="71"/>
      <c r="I319" s="71">
        <v>5.2640000000000002</v>
      </c>
      <c r="J319" s="71"/>
      <c r="K319" s="71"/>
      <c r="L319" s="71">
        <v>0.82720000000000005</v>
      </c>
      <c r="M319" s="71"/>
      <c r="N319" s="71">
        <v>0</v>
      </c>
      <c r="O319" s="71">
        <v>0</v>
      </c>
      <c r="P319" s="71"/>
    </row>
    <row r="320" spans="1:16" x14ac:dyDescent="0.25">
      <c r="A320" s="71" t="s">
        <v>288</v>
      </c>
      <c r="B320" s="71"/>
      <c r="C320" s="71">
        <v>1.4702999999999999</v>
      </c>
      <c r="D320" s="71">
        <v>1.4702999999999999</v>
      </c>
      <c r="E320" s="71"/>
      <c r="F320" s="71">
        <v>0.246</v>
      </c>
      <c r="G320" s="71"/>
      <c r="H320" s="71"/>
      <c r="I320" s="71">
        <v>0.19550000000000001</v>
      </c>
      <c r="J320" s="71"/>
      <c r="K320" s="71"/>
      <c r="L320" s="71">
        <v>3.0700000000000002E-2</v>
      </c>
      <c r="M320" s="71"/>
      <c r="N320" s="71">
        <v>0</v>
      </c>
      <c r="O320" s="71">
        <v>0</v>
      </c>
      <c r="P320" s="71"/>
    </row>
    <row r="321" spans="1:16" x14ac:dyDescent="0.25">
      <c r="A321" s="71" t="s">
        <v>289</v>
      </c>
      <c r="B321" s="71"/>
      <c r="C321" s="71"/>
      <c r="D321" s="71">
        <v>0</v>
      </c>
      <c r="E321" s="71"/>
      <c r="F321" s="71">
        <v>0</v>
      </c>
      <c r="G321" s="71"/>
      <c r="H321" s="71"/>
      <c r="I321" s="71">
        <v>0</v>
      </c>
      <c r="J321" s="71"/>
      <c r="K321" s="71"/>
      <c r="L321" s="71">
        <v>0</v>
      </c>
      <c r="M321" s="71"/>
      <c r="N321" s="71">
        <v>0</v>
      </c>
      <c r="O321" s="71">
        <v>0</v>
      </c>
      <c r="P321" s="71"/>
    </row>
    <row r="322" spans="1:16" x14ac:dyDescent="0.25">
      <c r="A322" s="71" t="s">
        <v>290</v>
      </c>
      <c r="B322" s="71"/>
      <c r="C322" s="71">
        <v>72.007900000000006</v>
      </c>
      <c r="D322" s="71">
        <v>72.007900000000006</v>
      </c>
      <c r="E322" s="71"/>
      <c r="F322" s="71">
        <v>12.046900000000001</v>
      </c>
      <c r="G322" s="71"/>
      <c r="H322" s="71"/>
      <c r="I322" s="71">
        <v>9.5770999999999997</v>
      </c>
      <c r="J322" s="71"/>
      <c r="K322" s="71"/>
      <c r="L322" s="71">
        <v>1.5049999999999999</v>
      </c>
      <c r="M322" s="71"/>
      <c r="N322" s="71">
        <v>0</v>
      </c>
      <c r="O322" s="71">
        <v>0</v>
      </c>
      <c r="P322" s="71"/>
    </row>
    <row r="323" spans="1:16" x14ac:dyDescent="0.25">
      <c r="A323" s="71" t="s">
        <v>291</v>
      </c>
      <c r="B323" s="71"/>
      <c r="C323" s="71"/>
      <c r="D323" s="71">
        <v>0</v>
      </c>
      <c r="E323" s="71"/>
      <c r="F323" s="71">
        <v>0</v>
      </c>
      <c r="G323" s="71"/>
      <c r="H323" s="71"/>
      <c r="I323" s="71">
        <v>0</v>
      </c>
      <c r="J323" s="71"/>
      <c r="K323" s="71"/>
      <c r="L323" s="71">
        <v>0</v>
      </c>
      <c r="M323" s="71"/>
      <c r="N323" s="71">
        <v>0</v>
      </c>
      <c r="O323" s="71">
        <v>0</v>
      </c>
      <c r="P323" s="71"/>
    </row>
    <row r="324" spans="1:16" x14ac:dyDescent="0.25">
      <c r="A324" s="71" t="s">
        <v>292</v>
      </c>
      <c r="B324" s="71"/>
      <c r="C324" s="71">
        <v>17.0595</v>
      </c>
      <c r="D324" s="71">
        <v>17.0595</v>
      </c>
      <c r="E324" s="71"/>
      <c r="F324" s="71">
        <v>2.8540999999999999</v>
      </c>
      <c r="G324" s="71"/>
      <c r="H324" s="71"/>
      <c r="I324" s="71">
        <v>2.2688999999999999</v>
      </c>
      <c r="J324" s="71"/>
      <c r="K324" s="71"/>
      <c r="L324" s="71">
        <v>0.35649999999999998</v>
      </c>
      <c r="M324" s="71"/>
      <c r="N324" s="71">
        <v>0</v>
      </c>
      <c r="O324" s="71">
        <v>0</v>
      </c>
      <c r="P324" s="71"/>
    </row>
    <row r="325" spans="1:16" x14ac:dyDescent="0.25">
      <c r="A325" s="71" t="s">
        <v>293</v>
      </c>
      <c r="B325" s="71"/>
      <c r="C325" s="71">
        <v>18.225000000000001</v>
      </c>
      <c r="D325" s="71">
        <v>18.225000000000001</v>
      </c>
      <c r="E325" s="71"/>
      <c r="F325" s="71">
        <v>3.0489999999999999</v>
      </c>
      <c r="G325" s="71"/>
      <c r="H325" s="71"/>
      <c r="I325" s="71">
        <v>2.4239000000000002</v>
      </c>
      <c r="J325" s="71"/>
      <c r="K325" s="71"/>
      <c r="L325" s="71">
        <v>0.38090000000000002</v>
      </c>
      <c r="M325" s="71"/>
      <c r="N325" s="71">
        <v>0</v>
      </c>
      <c r="O325" s="71">
        <v>0</v>
      </c>
      <c r="P325" s="71"/>
    </row>
    <row r="326" spans="1:16" x14ac:dyDescent="0.25">
      <c r="A326" s="71" t="s">
        <v>294</v>
      </c>
      <c r="B326" s="71"/>
      <c r="C326" s="71">
        <v>41.456499999999998</v>
      </c>
      <c r="D326" s="71">
        <v>41.456499999999998</v>
      </c>
      <c r="E326" s="71"/>
      <c r="F326" s="71">
        <v>6.9356999999999998</v>
      </c>
      <c r="G326" s="71"/>
      <c r="H326" s="71"/>
      <c r="I326" s="71">
        <v>5.5137</v>
      </c>
      <c r="J326" s="71"/>
      <c r="K326" s="71"/>
      <c r="L326" s="71">
        <v>0.86639999999999995</v>
      </c>
      <c r="M326" s="71"/>
      <c r="N326" s="71">
        <v>0</v>
      </c>
      <c r="O326" s="71">
        <v>0</v>
      </c>
      <c r="P326" s="71"/>
    </row>
    <row r="327" spans="1:16" x14ac:dyDescent="0.25">
      <c r="A327" s="71" t="s">
        <v>295</v>
      </c>
      <c r="B327" s="71"/>
      <c r="C327" s="71">
        <v>11.033799999999999</v>
      </c>
      <c r="D327" s="71">
        <v>11.033799999999999</v>
      </c>
      <c r="E327" s="71">
        <v>0</v>
      </c>
      <c r="F327" s="71">
        <v>1.8460000000000001</v>
      </c>
      <c r="G327" s="71"/>
      <c r="H327" s="71"/>
      <c r="I327" s="71">
        <v>1.4675</v>
      </c>
      <c r="J327" s="71"/>
      <c r="K327" s="71"/>
      <c r="L327" s="71">
        <v>0.2306</v>
      </c>
      <c r="M327" s="71"/>
      <c r="N327" s="71">
        <v>0</v>
      </c>
      <c r="O327" s="71">
        <v>0</v>
      </c>
      <c r="P327" s="71"/>
    </row>
    <row r="328" spans="1:16" x14ac:dyDescent="0.25">
      <c r="A328" s="71" t="s">
        <v>296</v>
      </c>
      <c r="B328" s="71"/>
      <c r="C328" s="71">
        <v>12.856</v>
      </c>
      <c r="D328" s="71">
        <v>12.856</v>
      </c>
      <c r="E328" s="71">
        <v>0</v>
      </c>
      <c r="F328" s="71">
        <v>2.1507999999999998</v>
      </c>
      <c r="G328" s="71"/>
      <c r="H328" s="71"/>
      <c r="I328" s="71">
        <v>1.7098</v>
      </c>
      <c r="J328" s="71"/>
      <c r="K328" s="71"/>
      <c r="L328" s="71">
        <v>0.26869999999999999</v>
      </c>
      <c r="M328" s="71"/>
      <c r="N328" s="71">
        <v>0</v>
      </c>
      <c r="O328" s="71">
        <v>0</v>
      </c>
      <c r="P328" s="71"/>
    </row>
    <row r="329" spans="1:16" x14ac:dyDescent="0.25">
      <c r="A329" s="71" t="s">
        <v>297</v>
      </c>
      <c r="B329" s="71"/>
      <c r="C329" s="71">
        <v>45.400799999999997</v>
      </c>
      <c r="D329" s="71">
        <v>45.400799999999997</v>
      </c>
      <c r="E329" s="71"/>
      <c r="F329" s="71">
        <v>7.5956000000000001</v>
      </c>
      <c r="G329" s="71"/>
      <c r="H329" s="71"/>
      <c r="I329" s="71">
        <v>6.0382999999999996</v>
      </c>
      <c r="J329" s="71"/>
      <c r="K329" s="71"/>
      <c r="L329" s="71">
        <v>0.94889999999999997</v>
      </c>
      <c r="M329" s="71"/>
      <c r="N329" s="71">
        <v>0</v>
      </c>
      <c r="O329" s="71">
        <v>0</v>
      </c>
      <c r="P329" s="71"/>
    </row>
    <row r="330" spans="1:16" x14ac:dyDescent="0.25">
      <c r="A330" s="71" t="s">
        <v>538</v>
      </c>
      <c r="B330" s="71"/>
      <c r="C330" s="71"/>
      <c r="D330" s="71"/>
      <c r="E330" s="71"/>
      <c r="F330" s="71">
        <v>0</v>
      </c>
      <c r="G330" s="71"/>
      <c r="H330" s="71"/>
      <c r="I330" s="71">
        <v>0</v>
      </c>
      <c r="J330" s="71"/>
      <c r="K330" s="71"/>
      <c r="L330" s="71">
        <v>0</v>
      </c>
      <c r="M330" s="71"/>
      <c r="N330" s="71">
        <v>0</v>
      </c>
      <c r="O330" s="71">
        <v>0</v>
      </c>
      <c r="P330" s="71"/>
    </row>
    <row r="331" spans="1:16" x14ac:dyDescent="0.25">
      <c r="A331" s="71" t="s">
        <v>539</v>
      </c>
      <c r="B331" s="71"/>
      <c r="C331" s="71"/>
      <c r="D331" s="71"/>
      <c r="E331" s="71"/>
      <c r="F331" s="71">
        <v>0</v>
      </c>
      <c r="G331" s="71"/>
      <c r="H331" s="71"/>
      <c r="I331" s="71">
        <v>0</v>
      </c>
      <c r="J331" s="71"/>
      <c r="K331" s="71"/>
      <c r="L331" s="71">
        <v>0</v>
      </c>
      <c r="M331" s="71"/>
      <c r="N331" s="71">
        <v>0</v>
      </c>
      <c r="O331" s="71">
        <v>0</v>
      </c>
      <c r="P331" s="71"/>
    </row>
    <row r="332" spans="1:16" x14ac:dyDescent="0.25">
      <c r="A332" s="71" t="s">
        <v>298</v>
      </c>
      <c r="B332" s="71"/>
      <c r="C332" s="71">
        <v>19.805499999999999</v>
      </c>
      <c r="D332" s="71">
        <v>19.805499999999999</v>
      </c>
      <c r="E332" s="71"/>
      <c r="F332" s="71">
        <v>3.3134999999999999</v>
      </c>
      <c r="G332" s="71"/>
      <c r="H332" s="71"/>
      <c r="I332" s="71">
        <v>2.6341000000000001</v>
      </c>
      <c r="J332" s="71"/>
      <c r="K332" s="71"/>
      <c r="L332" s="71">
        <v>0.41389999999999999</v>
      </c>
      <c r="M332" s="71"/>
      <c r="N332" s="71">
        <v>0</v>
      </c>
      <c r="O332" s="71">
        <v>0</v>
      </c>
      <c r="P332" s="71"/>
    </row>
    <row r="333" spans="1:16" x14ac:dyDescent="0.25">
      <c r="A333" s="71" t="s">
        <v>299</v>
      </c>
      <c r="B333" s="71"/>
      <c r="C333" s="71"/>
      <c r="D333" s="71">
        <v>0</v>
      </c>
      <c r="E333" s="71"/>
      <c r="F333" s="71">
        <v>0</v>
      </c>
      <c r="G333" s="71"/>
      <c r="H333" s="71"/>
      <c r="I333" s="71">
        <v>0</v>
      </c>
      <c r="J333" s="71"/>
      <c r="K333" s="71"/>
      <c r="L333" s="71">
        <v>0</v>
      </c>
      <c r="M333" s="71"/>
      <c r="N333" s="71">
        <v>0</v>
      </c>
      <c r="O333" s="71">
        <v>0</v>
      </c>
      <c r="P333" s="71"/>
    </row>
    <row r="334" spans="1:16" x14ac:dyDescent="0.25">
      <c r="A334" s="71" t="s">
        <v>540</v>
      </c>
      <c r="B334" s="71"/>
      <c r="C334" s="71"/>
      <c r="D334" s="71"/>
      <c r="E334" s="71"/>
      <c r="F334" s="71">
        <v>0</v>
      </c>
      <c r="G334" s="71"/>
      <c r="H334" s="71"/>
      <c r="I334" s="71">
        <v>0</v>
      </c>
      <c r="J334" s="71"/>
      <c r="K334" s="71"/>
      <c r="L334" s="71">
        <v>0</v>
      </c>
      <c r="M334" s="71"/>
      <c r="N334" s="71">
        <v>0</v>
      </c>
      <c r="O334" s="71">
        <v>0</v>
      </c>
      <c r="P334" s="71"/>
    </row>
    <row r="335" spans="1:16" x14ac:dyDescent="0.25">
      <c r="A335" s="71" t="s">
        <v>541</v>
      </c>
      <c r="B335" s="71"/>
      <c r="C335" s="71"/>
      <c r="D335" s="71"/>
      <c r="E335" s="71"/>
      <c r="F335" s="71">
        <v>0</v>
      </c>
      <c r="G335" s="71"/>
      <c r="H335" s="71"/>
      <c r="I335" s="71">
        <v>0</v>
      </c>
      <c r="J335" s="71"/>
      <c r="K335" s="71"/>
      <c r="L335" s="71">
        <v>0</v>
      </c>
      <c r="M335" s="71"/>
      <c r="N335" s="71">
        <v>0</v>
      </c>
      <c r="O335" s="71">
        <v>0</v>
      </c>
      <c r="P335" s="71"/>
    </row>
    <row r="336" spans="1:16" x14ac:dyDescent="0.25">
      <c r="A336" s="71" t="s">
        <v>300</v>
      </c>
      <c r="B336" s="71"/>
      <c r="C336" s="71">
        <v>21.811199999999999</v>
      </c>
      <c r="D336" s="71">
        <v>21.811199999999999</v>
      </c>
      <c r="E336" s="71"/>
      <c r="F336" s="71">
        <v>3.649</v>
      </c>
      <c r="G336" s="71"/>
      <c r="H336" s="71"/>
      <c r="I336" s="71">
        <v>2.9009</v>
      </c>
      <c r="J336" s="71"/>
      <c r="K336" s="71"/>
      <c r="L336" s="71">
        <v>0.45590000000000003</v>
      </c>
      <c r="M336" s="71"/>
      <c r="N336" s="71">
        <v>0</v>
      </c>
      <c r="O336" s="71">
        <v>0</v>
      </c>
      <c r="P336" s="71"/>
    </row>
    <row r="337" spans="1:16" x14ac:dyDescent="0.25">
      <c r="A337" s="71" t="s">
        <v>542</v>
      </c>
      <c r="B337" s="71"/>
      <c r="C337" s="71"/>
      <c r="D337" s="71"/>
      <c r="E337" s="71"/>
      <c r="F337" s="71">
        <v>0</v>
      </c>
      <c r="G337" s="71"/>
      <c r="H337" s="71"/>
      <c r="I337" s="71">
        <v>0</v>
      </c>
      <c r="J337" s="71"/>
      <c r="K337" s="71"/>
      <c r="L337" s="71">
        <v>0</v>
      </c>
      <c r="M337" s="71"/>
      <c r="N337" s="71">
        <v>0</v>
      </c>
      <c r="O337" s="71">
        <v>0</v>
      </c>
      <c r="P337" s="71"/>
    </row>
    <row r="338" spans="1:16" x14ac:dyDescent="0.25">
      <c r="A338" s="71" t="s">
        <v>301</v>
      </c>
      <c r="B338" s="71"/>
      <c r="C338" s="71"/>
      <c r="D338" s="71">
        <v>0</v>
      </c>
      <c r="E338" s="71"/>
      <c r="F338" s="71">
        <v>0</v>
      </c>
      <c r="G338" s="71"/>
      <c r="H338" s="71"/>
      <c r="I338" s="71">
        <v>0</v>
      </c>
      <c r="J338" s="71"/>
      <c r="K338" s="71"/>
      <c r="L338" s="71">
        <v>0</v>
      </c>
      <c r="M338" s="71"/>
      <c r="N338" s="71">
        <v>0</v>
      </c>
      <c r="O338" s="71">
        <v>0</v>
      </c>
      <c r="P338" s="71"/>
    </row>
    <row r="339" spans="1:16" x14ac:dyDescent="0.25">
      <c r="A339" s="71" t="s">
        <v>302</v>
      </c>
      <c r="B339" s="71"/>
      <c r="C339" s="71">
        <v>1.4814000000000001</v>
      </c>
      <c r="D339" s="71">
        <v>1.4814000000000001</v>
      </c>
      <c r="E339" s="71"/>
      <c r="F339" s="71">
        <v>0.24779999999999999</v>
      </c>
      <c r="G339" s="71"/>
      <c r="H339" s="71"/>
      <c r="I339" s="71">
        <v>0.19700000000000001</v>
      </c>
      <c r="J339" s="71"/>
      <c r="K339" s="71"/>
      <c r="L339" s="71">
        <v>3.1E-2</v>
      </c>
      <c r="M339" s="71"/>
      <c r="N339" s="71">
        <v>0</v>
      </c>
      <c r="O339" s="71">
        <v>0</v>
      </c>
      <c r="P339" s="71"/>
    </row>
    <row r="340" spans="1:16" x14ac:dyDescent="0.25">
      <c r="A340" s="71" t="s">
        <v>303</v>
      </c>
      <c r="B340" s="71"/>
      <c r="C340" s="71"/>
      <c r="D340" s="71">
        <v>0</v>
      </c>
      <c r="E340" s="71"/>
      <c r="F340" s="71">
        <v>0</v>
      </c>
      <c r="G340" s="71"/>
      <c r="H340" s="71"/>
      <c r="I340" s="71">
        <v>0</v>
      </c>
      <c r="J340" s="71"/>
      <c r="K340" s="71"/>
      <c r="L340" s="71">
        <v>0</v>
      </c>
      <c r="M340" s="71"/>
      <c r="N340" s="71">
        <v>0</v>
      </c>
      <c r="O340" s="71">
        <v>0</v>
      </c>
      <c r="P340" s="71"/>
    </row>
    <row r="341" spans="1:16" x14ac:dyDescent="0.25">
      <c r="A341" s="71" t="s">
        <v>304</v>
      </c>
      <c r="B341" s="71"/>
      <c r="C341" s="71">
        <v>27.545100000000001</v>
      </c>
      <c r="D341" s="71">
        <v>27.545100000000001</v>
      </c>
      <c r="E341" s="71"/>
      <c r="F341" s="71">
        <v>4.6082999999999998</v>
      </c>
      <c r="G341" s="71"/>
      <c r="H341" s="71"/>
      <c r="I341" s="71">
        <v>3.6635</v>
      </c>
      <c r="J341" s="71"/>
      <c r="K341" s="71"/>
      <c r="L341" s="71">
        <v>0.57569999999999999</v>
      </c>
      <c r="M341" s="71"/>
      <c r="N341" s="71">
        <v>0</v>
      </c>
      <c r="O341" s="71">
        <v>0</v>
      </c>
      <c r="P341" s="71"/>
    </row>
    <row r="342" spans="1:16" x14ac:dyDescent="0.25">
      <c r="A342" s="71" t="s">
        <v>305</v>
      </c>
      <c r="B342" s="71"/>
      <c r="C342" s="71">
        <v>51.150700000000001</v>
      </c>
      <c r="D342" s="71">
        <v>51.150700000000001</v>
      </c>
      <c r="E342" s="71">
        <v>0</v>
      </c>
      <c r="F342" s="71">
        <v>8.5574999999999992</v>
      </c>
      <c r="G342" s="71"/>
      <c r="H342" s="71"/>
      <c r="I342" s="71">
        <v>6.8029999999999999</v>
      </c>
      <c r="J342" s="71"/>
      <c r="K342" s="71"/>
      <c r="L342" s="71">
        <v>1.069</v>
      </c>
      <c r="M342" s="71"/>
      <c r="N342" s="71">
        <v>0</v>
      </c>
      <c r="O342" s="71">
        <v>0</v>
      </c>
      <c r="P342" s="71"/>
    </row>
    <row r="343" spans="1:16" x14ac:dyDescent="0.25">
      <c r="A343" s="71" t="s">
        <v>306</v>
      </c>
      <c r="B343" s="71"/>
      <c r="C343" s="71"/>
      <c r="D343" s="71">
        <v>0</v>
      </c>
      <c r="E343" s="71"/>
      <c r="F343" s="71">
        <v>0</v>
      </c>
      <c r="G343" s="71"/>
      <c r="H343" s="71"/>
      <c r="I343" s="71">
        <v>0</v>
      </c>
      <c r="J343" s="71"/>
      <c r="K343" s="71"/>
      <c r="L343" s="71">
        <v>0</v>
      </c>
      <c r="M343" s="71"/>
      <c r="N343" s="71">
        <v>0</v>
      </c>
      <c r="O343" s="71">
        <v>0</v>
      </c>
      <c r="P343" s="71"/>
    </row>
    <row r="344" spans="1:16" x14ac:dyDescent="0.25">
      <c r="A344" s="71" t="s">
        <v>307</v>
      </c>
      <c r="B344" s="71"/>
      <c r="C344" s="71"/>
      <c r="D344" s="71">
        <v>0</v>
      </c>
      <c r="E344" s="71">
        <v>0</v>
      </c>
      <c r="F344" s="71">
        <v>0</v>
      </c>
      <c r="G344" s="71"/>
      <c r="H344" s="71"/>
      <c r="I344" s="71">
        <v>0</v>
      </c>
      <c r="J344" s="71"/>
      <c r="K344" s="71"/>
      <c r="L344" s="71">
        <v>0</v>
      </c>
      <c r="M344" s="71"/>
      <c r="N344" s="71">
        <v>0</v>
      </c>
      <c r="O344" s="71">
        <v>0</v>
      </c>
      <c r="P344" s="71"/>
    </row>
    <row r="345" spans="1:16" x14ac:dyDescent="0.25">
      <c r="A345" s="71" t="s">
        <v>308</v>
      </c>
      <c r="B345" s="71"/>
      <c r="C345" s="71">
        <v>26.362200000000001</v>
      </c>
      <c r="D345" s="71">
        <v>26.362200000000001</v>
      </c>
      <c r="E345" s="71">
        <v>0</v>
      </c>
      <c r="F345" s="71">
        <v>4.4104000000000001</v>
      </c>
      <c r="G345" s="71"/>
      <c r="H345" s="71"/>
      <c r="I345" s="71">
        <v>3.5062000000000002</v>
      </c>
      <c r="J345" s="71"/>
      <c r="K345" s="71"/>
      <c r="L345" s="71">
        <v>0.55100000000000005</v>
      </c>
      <c r="M345" s="71"/>
      <c r="N345" s="71">
        <v>0</v>
      </c>
      <c r="O345" s="71">
        <v>0</v>
      </c>
      <c r="P345" s="71"/>
    </row>
    <row r="346" spans="1:16" x14ac:dyDescent="0.25">
      <c r="A346" s="71" t="s">
        <v>309</v>
      </c>
      <c r="B346" s="71"/>
      <c r="C346" s="71"/>
      <c r="D346" s="71">
        <v>0</v>
      </c>
      <c r="E346" s="71">
        <v>0</v>
      </c>
      <c r="F346" s="71">
        <v>0</v>
      </c>
      <c r="G346" s="71"/>
      <c r="H346" s="71"/>
      <c r="I346" s="71">
        <v>0</v>
      </c>
      <c r="J346" s="71"/>
      <c r="K346" s="71"/>
      <c r="L346" s="71">
        <v>0</v>
      </c>
      <c r="M346" s="71"/>
      <c r="N346" s="71">
        <v>0</v>
      </c>
      <c r="O346" s="71">
        <v>0</v>
      </c>
      <c r="P346" s="71"/>
    </row>
    <row r="347" spans="1:16" x14ac:dyDescent="0.25">
      <c r="A347" s="71" t="s">
        <v>310</v>
      </c>
      <c r="B347" s="71"/>
      <c r="C347" s="71">
        <v>5.7000000000000002E-3</v>
      </c>
      <c r="D347" s="71">
        <v>5.7000000000000002E-3</v>
      </c>
      <c r="E347" s="71">
        <v>0</v>
      </c>
      <c r="F347" s="71">
        <v>1E-3</v>
      </c>
      <c r="G347" s="71"/>
      <c r="H347" s="71"/>
      <c r="I347" s="71">
        <v>8.0000000000000004E-4</v>
      </c>
      <c r="J347" s="71"/>
      <c r="K347" s="71"/>
      <c r="L347" s="71">
        <v>1E-4</v>
      </c>
      <c r="M347" s="71"/>
      <c r="N347" s="71">
        <v>0</v>
      </c>
      <c r="O347" s="71">
        <v>0</v>
      </c>
      <c r="P347" s="71"/>
    </row>
    <row r="348" spans="1:16" x14ac:dyDescent="0.25">
      <c r="A348" s="71" t="s">
        <v>311</v>
      </c>
      <c r="B348" s="71"/>
      <c r="C348" s="71">
        <v>36.8185</v>
      </c>
      <c r="D348" s="71">
        <v>36.8185</v>
      </c>
      <c r="E348" s="71"/>
      <c r="F348" s="71">
        <v>6.1597</v>
      </c>
      <c r="G348" s="71"/>
      <c r="H348" s="71"/>
      <c r="I348" s="71">
        <v>4.8968999999999996</v>
      </c>
      <c r="J348" s="71"/>
      <c r="K348" s="71"/>
      <c r="L348" s="71">
        <v>0.76949999999999996</v>
      </c>
      <c r="M348" s="71"/>
      <c r="N348" s="71">
        <v>0</v>
      </c>
      <c r="O348" s="71">
        <v>0</v>
      </c>
      <c r="P348" s="71"/>
    </row>
    <row r="349" spans="1:16" x14ac:dyDescent="0.25">
      <c r="A349" s="71" t="s">
        <v>312</v>
      </c>
      <c r="B349" s="71"/>
      <c r="C349" s="71">
        <v>31.123899999999999</v>
      </c>
      <c r="D349" s="71">
        <v>31.123899999999999</v>
      </c>
      <c r="E349" s="71"/>
      <c r="F349" s="71">
        <v>5.2069999999999999</v>
      </c>
      <c r="G349" s="71"/>
      <c r="H349" s="71"/>
      <c r="I349" s="71">
        <v>4.1395</v>
      </c>
      <c r="J349" s="71"/>
      <c r="K349" s="71"/>
      <c r="L349" s="71">
        <v>0.65049999999999997</v>
      </c>
      <c r="M349" s="71"/>
      <c r="N349" s="71">
        <v>0</v>
      </c>
      <c r="O349" s="71">
        <v>0</v>
      </c>
      <c r="P349" s="71"/>
    </row>
    <row r="350" spans="1:16" x14ac:dyDescent="0.25">
      <c r="A350" s="71" t="s">
        <v>543</v>
      </c>
      <c r="B350" s="71"/>
      <c r="C350" s="71"/>
      <c r="D350" s="71"/>
      <c r="E350" s="71"/>
      <c r="F350" s="71">
        <v>0</v>
      </c>
      <c r="G350" s="71"/>
      <c r="H350" s="71"/>
      <c r="I350" s="71">
        <v>0</v>
      </c>
      <c r="J350" s="71"/>
      <c r="K350" s="71"/>
      <c r="L350" s="71">
        <v>0</v>
      </c>
      <c r="M350" s="71"/>
      <c r="N350" s="71">
        <v>0</v>
      </c>
      <c r="O350" s="71">
        <v>0</v>
      </c>
      <c r="P350" s="71"/>
    </row>
    <row r="351" spans="1:16" x14ac:dyDescent="0.25">
      <c r="A351" s="71" t="s">
        <v>313</v>
      </c>
      <c r="B351" s="71"/>
      <c r="C351" s="71">
        <v>50.346899999999998</v>
      </c>
      <c r="D351" s="71">
        <v>50.346899999999998</v>
      </c>
      <c r="E351" s="71"/>
      <c r="F351" s="71">
        <v>8.423</v>
      </c>
      <c r="G351" s="71"/>
      <c r="H351" s="71"/>
      <c r="I351" s="71">
        <v>6.6961000000000004</v>
      </c>
      <c r="J351" s="71"/>
      <c r="K351" s="71"/>
      <c r="L351" s="71">
        <v>1.0523</v>
      </c>
      <c r="M351" s="71"/>
      <c r="N351" s="71">
        <v>0</v>
      </c>
      <c r="O351" s="71">
        <v>0</v>
      </c>
      <c r="P351" s="71"/>
    </row>
    <row r="352" spans="1:16" x14ac:dyDescent="0.25">
      <c r="A352" s="71" t="s">
        <v>314</v>
      </c>
      <c r="B352" s="71"/>
      <c r="C352" s="71">
        <v>191.15270000000001</v>
      </c>
      <c r="D352" s="71">
        <v>191.15270000000001</v>
      </c>
      <c r="E352" s="71"/>
      <c r="F352" s="71">
        <v>31.979800000000001</v>
      </c>
      <c r="G352" s="71"/>
      <c r="H352" s="71"/>
      <c r="I352" s="71">
        <v>25.423300000000001</v>
      </c>
      <c r="J352" s="71"/>
      <c r="K352" s="71"/>
      <c r="L352" s="71">
        <v>3.9950999999999999</v>
      </c>
      <c r="M352" s="71"/>
      <c r="N352" s="71">
        <v>0</v>
      </c>
      <c r="O352" s="71">
        <v>0</v>
      </c>
      <c r="P352" s="71"/>
    </row>
    <row r="353" spans="1:16" x14ac:dyDescent="0.25">
      <c r="A353" s="71" t="s">
        <v>315</v>
      </c>
      <c r="B353" s="71"/>
      <c r="C353" s="71"/>
      <c r="D353" s="71">
        <v>0</v>
      </c>
      <c r="E353" s="71"/>
      <c r="F353" s="71">
        <v>0</v>
      </c>
      <c r="G353" s="71"/>
      <c r="H353" s="71"/>
      <c r="I353" s="71">
        <v>0</v>
      </c>
      <c r="J353" s="71"/>
      <c r="K353" s="71"/>
      <c r="L353" s="71">
        <v>0</v>
      </c>
      <c r="M353" s="71"/>
      <c r="N353" s="71">
        <v>0</v>
      </c>
      <c r="O353" s="71">
        <v>0</v>
      </c>
      <c r="P353" s="71"/>
    </row>
    <row r="354" spans="1:16" x14ac:dyDescent="0.25">
      <c r="A354" s="71" t="s">
        <v>316</v>
      </c>
      <c r="B354" s="71"/>
      <c r="C354" s="71"/>
      <c r="D354" s="71">
        <v>0</v>
      </c>
      <c r="E354" s="71"/>
      <c r="F354" s="71">
        <v>0</v>
      </c>
      <c r="G354" s="71"/>
      <c r="H354" s="71"/>
      <c r="I354" s="71">
        <v>0</v>
      </c>
      <c r="J354" s="71"/>
      <c r="K354" s="71"/>
      <c r="L354" s="71">
        <v>0</v>
      </c>
      <c r="M354" s="71"/>
      <c r="N354" s="71">
        <v>0</v>
      </c>
      <c r="O354" s="71">
        <v>0</v>
      </c>
      <c r="P354" s="71"/>
    </row>
    <row r="355" spans="1:16" x14ac:dyDescent="0.25">
      <c r="A355" s="71" t="s">
        <v>317</v>
      </c>
      <c r="B355" s="71"/>
      <c r="C355" s="71"/>
      <c r="D355" s="71">
        <v>0</v>
      </c>
      <c r="E355" s="71"/>
      <c r="F355" s="71">
        <v>0</v>
      </c>
      <c r="G355" s="71"/>
      <c r="H355" s="71"/>
      <c r="I355" s="71">
        <v>0</v>
      </c>
      <c r="J355" s="71"/>
      <c r="K355" s="71"/>
      <c r="L355" s="71">
        <v>0</v>
      </c>
      <c r="M355" s="71"/>
      <c r="N355" s="71">
        <v>0</v>
      </c>
      <c r="O355" s="71">
        <v>0</v>
      </c>
      <c r="P355" s="71"/>
    </row>
    <row r="356" spans="1:16" x14ac:dyDescent="0.25">
      <c r="A356" s="71" t="s">
        <v>318</v>
      </c>
      <c r="B356" s="71"/>
      <c r="C356" s="71"/>
      <c r="D356" s="71">
        <v>0</v>
      </c>
      <c r="E356" s="71"/>
      <c r="F356" s="71">
        <v>0</v>
      </c>
      <c r="G356" s="71"/>
      <c r="H356" s="71"/>
      <c r="I356" s="71">
        <v>0</v>
      </c>
      <c r="J356" s="71"/>
      <c r="K356" s="71"/>
      <c r="L356" s="71">
        <v>0</v>
      </c>
      <c r="M356" s="71"/>
      <c r="N356" s="71">
        <v>0</v>
      </c>
      <c r="O356" s="71">
        <v>0</v>
      </c>
      <c r="P356" s="71"/>
    </row>
    <row r="357" spans="1:16" x14ac:dyDescent="0.25">
      <c r="A357" s="71" t="s">
        <v>319</v>
      </c>
      <c r="B357" s="71"/>
      <c r="C357" s="71"/>
      <c r="D357" s="71">
        <v>0</v>
      </c>
      <c r="E357" s="71"/>
      <c r="F357" s="71">
        <v>0</v>
      </c>
      <c r="G357" s="71"/>
      <c r="H357" s="71"/>
      <c r="I357" s="71">
        <v>0</v>
      </c>
      <c r="J357" s="71"/>
      <c r="K357" s="71"/>
      <c r="L357" s="71">
        <v>0</v>
      </c>
      <c r="M357" s="71"/>
      <c r="N357" s="71">
        <v>0</v>
      </c>
      <c r="O357" s="71">
        <v>0</v>
      </c>
      <c r="P357" s="71"/>
    </row>
    <row r="358" spans="1:16" x14ac:dyDescent="0.25">
      <c r="A358" s="71" t="s">
        <v>320</v>
      </c>
      <c r="B358" s="71"/>
      <c r="C358" s="71">
        <v>8.7205999999999992</v>
      </c>
      <c r="D358" s="71">
        <v>8.7205999999999992</v>
      </c>
      <c r="E358" s="71"/>
      <c r="F358" s="71">
        <v>1.4590000000000001</v>
      </c>
      <c r="G358" s="71"/>
      <c r="H358" s="71"/>
      <c r="I358" s="71">
        <v>1.1597999999999999</v>
      </c>
      <c r="J358" s="71"/>
      <c r="K358" s="71"/>
      <c r="L358" s="71">
        <v>0.18229999999999999</v>
      </c>
      <c r="M358" s="71"/>
      <c r="N358" s="71">
        <v>0</v>
      </c>
      <c r="O358" s="71">
        <v>0</v>
      </c>
      <c r="P358" s="71"/>
    </row>
    <row r="359" spans="1:16" x14ac:dyDescent="0.25">
      <c r="A359" s="71" t="s">
        <v>321</v>
      </c>
      <c r="B359" s="71"/>
      <c r="C359" s="71"/>
      <c r="D359" s="71">
        <v>0</v>
      </c>
      <c r="E359" s="71"/>
      <c r="F359" s="71">
        <v>0</v>
      </c>
      <c r="G359" s="71"/>
      <c r="H359" s="71"/>
      <c r="I359" s="71">
        <v>0</v>
      </c>
      <c r="J359" s="71"/>
      <c r="K359" s="71"/>
      <c r="L359" s="71">
        <v>0</v>
      </c>
      <c r="M359" s="71"/>
      <c r="N359" s="71">
        <v>0</v>
      </c>
      <c r="O359" s="71">
        <v>0</v>
      </c>
      <c r="P359" s="71"/>
    </row>
    <row r="360" spans="1:16" x14ac:dyDescent="0.25">
      <c r="A360" s="71" t="s">
        <v>322</v>
      </c>
      <c r="B360" s="71"/>
      <c r="C360" s="71"/>
      <c r="D360" s="71">
        <v>0</v>
      </c>
      <c r="E360" s="71"/>
      <c r="F360" s="71">
        <v>0</v>
      </c>
      <c r="G360" s="71"/>
      <c r="H360" s="71"/>
      <c r="I360" s="71">
        <v>0</v>
      </c>
      <c r="J360" s="71"/>
      <c r="K360" s="71"/>
      <c r="L360" s="71">
        <v>0</v>
      </c>
      <c r="M360" s="71"/>
      <c r="N360" s="71">
        <v>0</v>
      </c>
      <c r="O360" s="71">
        <v>0</v>
      </c>
      <c r="P360" s="71"/>
    </row>
    <row r="361" spans="1:16" x14ac:dyDescent="0.25">
      <c r="A361" s="71" t="s">
        <v>323</v>
      </c>
      <c r="B361" s="71"/>
      <c r="C361" s="71">
        <v>21.628799999999998</v>
      </c>
      <c r="D361" s="71">
        <v>21.628799999999998</v>
      </c>
      <c r="E361" s="71"/>
      <c r="F361" s="71">
        <v>3.6185</v>
      </c>
      <c r="G361" s="71"/>
      <c r="H361" s="71"/>
      <c r="I361" s="71">
        <v>2.8765999999999998</v>
      </c>
      <c r="J361" s="71"/>
      <c r="K361" s="71"/>
      <c r="L361" s="71">
        <v>0.45200000000000001</v>
      </c>
      <c r="M361" s="71"/>
      <c r="N361" s="71">
        <v>0</v>
      </c>
      <c r="O361" s="71">
        <v>0</v>
      </c>
      <c r="P361" s="71"/>
    </row>
    <row r="362" spans="1:16" x14ac:dyDescent="0.25">
      <c r="A362" s="71" t="s">
        <v>324</v>
      </c>
      <c r="B362" s="71"/>
      <c r="C362" s="71">
        <v>6.6584000000000003</v>
      </c>
      <c r="D362" s="71">
        <v>6.6584000000000003</v>
      </c>
      <c r="E362" s="71"/>
      <c r="F362" s="71">
        <v>1.1140000000000001</v>
      </c>
      <c r="G362" s="71"/>
      <c r="H362" s="71"/>
      <c r="I362" s="71">
        <v>0.88560000000000005</v>
      </c>
      <c r="J362" s="71"/>
      <c r="K362" s="71"/>
      <c r="L362" s="71">
        <v>0.13919999999999999</v>
      </c>
      <c r="M362" s="71"/>
      <c r="N362" s="71">
        <v>0</v>
      </c>
      <c r="O362" s="71">
        <v>0</v>
      </c>
      <c r="P362" s="71"/>
    </row>
    <row r="363" spans="1:16" x14ac:dyDescent="0.25">
      <c r="A363" s="71" t="s">
        <v>325</v>
      </c>
      <c r="B363" s="71"/>
      <c r="C363" s="71">
        <v>14.8302</v>
      </c>
      <c r="D363" s="71">
        <v>14.8302</v>
      </c>
      <c r="E363" s="71"/>
      <c r="F363" s="71">
        <v>2.4811000000000001</v>
      </c>
      <c r="G363" s="71"/>
      <c r="H363" s="71"/>
      <c r="I363" s="71">
        <v>1.9723999999999999</v>
      </c>
      <c r="J363" s="71"/>
      <c r="K363" s="71"/>
      <c r="L363" s="71">
        <v>0.31</v>
      </c>
      <c r="M363" s="71"/>
      <c r="N363" s="71">
        <v>0</v>
      </c>
      <c r="O363" s="71">
        <v>0</v>
      </c>
      <c r="P363" s="71"/>
    </row>
    <row r="364" spans="1:16" x14ac:dyDescent="0.25">
      <c r="A364" s="71" t="s">
        <v>326</v>
      </c>
      <c r="B364" s="71"/>
      <c r="C364" s="71"/>
      <c r="D364" s="71">
        <v>0</v>
      </c>
      <c r="E364" s="71">
        <v>0</v>
      </c>
      <c r="F364" s="71">
        <v>0</v>
      </c>
      <c r="G364" s="71"/>
      <c r="H364" s="71"/>
      <c r="I364" s="71">
        <v>0</v>
      </c>
      <c r="J364" s="71"/>
      <c r="K364" s="71"/>
      <c r="L364" s="71">
        <v>0</v>
      </c>
      <c r="M364" s="71"/>
      <c r="N364" s="71">
        <v>0</v>
      </c>
      <c r="O364" s="71">
        <v>0</v>
      </c>
      <c r="P364" s="71"/>
    </row>
    <row r="365" spans="1:16" x14ac:dyDescent="0.25">
      <c r="A365" s="71" t="s">
        <v>327</v>
      </c>
      <c r="B365" s="71"/>
      <c r="C365" s="71">
        <v>31.9191</v>
      </c>
      <c r="D365" s="71">
        <v>31.9191</v>
      </c>
      <c r="E365" s="71"/>
      <c r="F365" s="71">
        <v>5.3400999999999996</v>
      </c>
      <c r="G365" s="71"/>
      <c r="H365" s="71"/>
      <c r="I365" s="71">
        <v>4.2451999999999996</v>
      </c>
      <c r="J365" s="71"/>
      <c r="K365" s="71"/>
      <c r="L365" s="71">
        <v>0.66710000000000003</v>
      </c>
      <c r="M365" s="71"/>
      <c r="N365" s="71">
        <v>0</v>
      </c>
      <c r="O365" s="71">
        <v>0</v>
      </c>
      <c r="P365" s="71"/>
    </row>
    <row r="366" spans="1:16" x14ac:dyDescent="0.25">
      <c r="A366" s="71" t="s">
        <v>328</v>
      </c>
      <c r="B366" s="71"/>
      <c r="C366" s="71">
        <v>27.847899999999999</v>
      </c>
      <c r="D366" s="71">
        <v>27.847899999999999</v>
      </c>
      <c r="E366" s="71"/>
      <c r="F366" s="71">
        <v>4.6589999999999998</v>
      </c>
      <c r="G366" s="71"/>
      <c r="H366" s="71"/>
      <c r="I366" s="71">
        <v>3.7038000000000002</v>
      </c>
      <c r="J366" s="71"/>
      <c r="K366" s="71"/>
      <c r="L366" s="71">
        <v>0.58199999999999996</v>
      </c>
      <c r="M366" s="71"/>
      <c r="N366" s="71">
        <v>0</v>
      </c>
      <c r="O366" s="71">
        <v>0</v>
      </c>
      <c r="P366" s="71"/>
    </row>
    <row r="367" spans="1:16" x14ac:dyDescent="0.25">
      <c r="A367" s="71" t="s">
        <v>544</v>
      </c>
      <c r="B367" s="71"/>
      <c r="C367" s="71"/>
      <c r="D367" s="71"/>
      <c r="E367" s="71"/>
      <c r="F367" s="71">
        <v>0</v>
      </c>
      <c r="G367" s="71"/>
      <c r="H367" s="71"/>
      <c r="I367" s="71">
        <v>0</v>
      </c>
      <c r="J367" s="71"/>
      <c r="K367" s="71"/>
      <c r="L367" s="71">
        <v>0</v>
      </c>
      <c r="M367" s="71"/>
      <c r="N367" s="71">
        <v>0</v>
      </c>
      <c r="O367" s="71">
        <v>0</v>
      </c>
      <c r="P367" s="71"/>
    </row>
    <row r="368" spans="1:16" x14ac:dyDescent="0.25">
      <c r="A368" s="71" t="s">
        <v>329</v>
      </c>
      <c r="B368" s="71"/>
      <c r="C368" s="71">
        <v>5.4238999999999997</v>
      </c>
      <c r="D368" s="71">
        <v>5.4238999999999997</v>
      </c>
      <c r="E368" s="71"/>
      <c r="F368" s="71">
        <v>0.90739999999999998</v>
      </c>
      <c r="G368" s="71"/>
      <c r="H368" s="71"/>
      <c r="I368" s="71">
        <v>0.72140000000000004</v>
      </c>
      <c r="J368" s="71"/>
      <c r="K368" s="71"/>
      <c r="L368" s="71">
        <v>0.1134</v>
      </c>
      <c r="M368" s="71"/>
      <c r="N368" s="71">
        <v>0</v>
      </c>
      <c r="O368" s="71">
        <v>0</v>
      </c>
      <c r="P368" s="71"/>
    </row>
    <row r="369" spans="1:16" x14ac:dyDescent="0.25">
      <c r="A369" s="71" t="s">
        <v>330</v>
      </c>
      <c r="B369" s="71"/>
      <c r="C369" s="71">
        <v>30.1051</v>
      </c>
      <c r="D369" s="71">
        <v>30.1051</v>
      </c>
      <c r="E369" s="71"/>
      <c r="F369" s="71">
        <v>5.0366</v>
      </c>
      <c r="G369" s="71"/>
      <c r="H369" s="71"/>
      <c r="I369" s="71">
        <v>4.0039999999999996</v>
      </c>
      <c r="J369" s="71"/>
      <c r="K369" s="71"/>
      <c r="L369" s="71">
        <v>0.62919999999999998</v>
      </c>
      <c r="M369" s="71"/>
      <c r="N369" s="71">
        <v>0</v>
      </c>
      <c r="O369" s="71">
        <v>0</v>
      </c>
      <c r="P369" s="71"/>
    </row>
    <row r="370" spans="1:16" x14ac:dyDescent="0.25">
      <c r="A370" s="71" t="s">
        <v>331</v>
      </c>
      <c r="B370" s="71"/>
      <c r="C370" s="71">
        <v>6.2843999999999998</v>
      </c>
      <c r="D370" s="71">
        <v>6.2843999999999998</v>
      </c>
      <c r="E370" s="71"/>
      <c r="F370" s="71">
        <v>1.0513999999999999</v>
      </c>
      <c r="G370" s="71"/>
      <c r="H370" s="71"/>
      <c r="I370" s="71">
        <v>0.83579999999999999</v>
      </c>
      <c r="J370" s="71"/>
      <c r="K370" s="71"/>
      <c r="L370" s="71">
        <v>0.1313</v>
      </c>
      <c r="M370" s="71"/>
      <c r="N370" s="71">
        <v>0</v>
      </c>
      <c r="O370" s="71">
        <v>0</v>
      </c>
      <c r="P370" s="71"/>
    </row>
    <row r="371" spans="1:16" x14ac:dyDescent="0.25">
      <c r="A371" s="71" t="s">
        <v>332</v>
      </c>
      <c r="B371" s="71"/>
      <c r="C371" s="71">
        <v>2.9445000000000001</v>
      </c>
      <c r="D371" s="71">
        <v>2.9445000000000001</v>
      </c>
      <c r="E371" s="71">
        <v>0</v>
      </c>
      <c r="F371" s="71">
        <v>0.49259999999999998</v>
      </c>
      <c r="G371" s="71"/>
      <c r="H371" s="71"/>
      <c r="I371" s="71">
        <v>0.3916</v>
      </c>
      <c r="J371" s="71"/>
      <c r="K371" s="71"/>
      <c r="L371" s="71">
        <v>6.1499999999999999E-2</v>
      </c>
      <c r="M371" s="71"/>
      <c r="N371" s="71">
        <v>0</v>
      </c>
      <c r="O371" s="71">
        <v>0</v>
      </c>
      <c r="P371" s="71"/>
    </row>
    <row r="372" spans="1:16" x14ac:dyDescent="0.25">
      <c r="A372" s="71" t="s">
        <v>333</v>
      </c>
      <c r="B372" s="71"/>
      <c r="C372" s="71"/>
      <c r="D372" s="71">
        <v>0</v>
      </c>
      <c r="E372" s="71">
        <v>0</v>
      </c>
      <c r="F372" s="71">
        <v>0</v>
      </c>
      <c r="G372" s="71"/>
      <c r="H372" s="71"/>
      <c r="I372" s="71">
        <v>0</v>
      </c>
      <c r="J372" s="71"/>
      <c r="K372" s="71"/>
      <c r="L372" s="71">
        <v>0</v>
      </c>
      <c r="M372" s="71"/>
      <c r="N372" s="71">
        <v>0</v>
      </c>
      <c r="O372" s="71">
        <v>0</v>
      </c>
      <c r="P372" s="71"/>
    </row>
    <row r="373" spans="1:16" x14ac:dyDescent="0.25">
      <c r="A373" s="71" t="s">
        <v>334</v>
      </c>
      <c r="B373" s="71"/>
      <c r="C373" s="71">
        <v>28.334599999999998</v>
      </c>
      <c r="D373" s="71">
        <v>28.334599999999998</v>
      </c>
      <c r="E373" s="71">
        <v>0</v>
      </c>
      <c r="F373" s="71">
        <v>4.7404000000000002</v>
      </c>
      <c r="G373" s="71"/>
      <c r="H373" s="71"/>
      <c r="I373" s="71">
        <v>3.7685</v>
      </c>
      <c r="J373" s="71"/>
      <c r="K373" s="71"/>
      <c r="L373" s="71">
        <v>0.59219999999999995</v>
      </c>
      <c r="M373" s="71"/>
      <c r="N373" s="71">
        <v>0</v>
      </c>
      <c r="O373" s="71">
        <v>0</v>
      </c>
      <c r="P373" s="71"/>
    </row>
    <row r="374" spans="1:16" x14ac:dyDescent="0.25">
      <c r="A374" s="71" t="s">
        <v>545</v>
      </c>
      <c r="B374" s="71"/>
      <c r="C374" s="71"/>
      <c r="D374" s="71"/>
      <c r="E374" s="71">
        <v>0</v>
      </c>
      <c r="F374" s="71">
        <v>0</v>
      </c>
      <c r="G374" s="71"/>
      <c r="H374" s="71"/>
      <c r="I374" s="71">
        <v>0</v>
      </c>
      <c r="J374" s="71"/>
      <c r="K374" s="71"/>
      <c r="L374" s="71">
        <v>0</v>
      </c>
      <c r="M374" s="71"/>
      <c r="N374" s="71">
        <v>0</v>
      </c>
      <c r="O374" s="71">
        <v>0</v>
      </c>
      <c r="P374" s="71"/>
    </row>
    <row r="375" spans="1:16" x14ac:dyDescent="0.25">
      <c r="A375" s="71" t="s">
        <v>335</v>
      </c>
      <c r="B375" s="71"/>
      <c r="C375" s="71"/>
      <c r="D375" s="71">
        <v>0</v>
      </c>
      <c r="E375" s="71"/>
      <c r="F375" s="71">
        <v>0</v>
      </c>
      <c r="G375" s="71"/>
      <c r="H375" s="71"/>
      <c r="I375" s="71">
        <v>0</v>
      </c>
      <c r="J375" s="71"/>
      <c r="K375" s="71"/>
      <c r="L375" s="71">
        <v>0</v>
      </c>
      <c r="M375" s="71"/>
      <c r="N375" s="71">
        <v>0</v>
      </c>
      <c r="O375" s="71">
        <v>0</v>
      </c>
      <c r="P375" s="71"/>
    </row>
    <row r="376" spans="1:16" x14ac:dyDescent="0.25">
      <c r="A376" s="71" t="s">
        <v>336</v>
      </c>
      <c r="B376" s="71"/>
      <c r="C376" s="71">
        <v>25.572800000000001</v>
      </c>
      <c r="D376" s="71">
        <v>25.572800000000001</v>
      </c>
      <c r="E376" s="71">
        <v>0</v>
      </c>
      <c r="F376" s="71">
        <v>4.2782999999999998</v>
      </c>
      <c r="G376" s="71"/>
      <c r="H376" s="71"/>
      <c r="I376" s="71">
        <v>3.4011999999999998</v>
      </c>
      <c r="J376" s="71"/>
      <c r="K376" s="71"/>
      <c r="L376" s="71">
        <v>0.53449999999999998</v>
      </c>
      <c r="M376" s="71"/>
      <c r="N376" s="71">
        <v>0</v>
      </c>
      <c r="O376" s="71">
        <v>0</v>
      </c>
      <c r="P376" s="71"/>
    </row>
    <row r="377" spans="1:16" x14ac:dyDescent="0.25">
      <c r="A377" s="71" t="s">
        <v>337</v>
      </c>
      <c r="B377" s="71"/>
      <c r="C377" s="71"/>
      <c r="D377" s="71">
        <v>0</v>
      </c>
      <c r="E377" s="71">
        <v>0</v>
      </c>
      <c r="F377" s="71">
        <v>0</v>
      </c>
      <c r="G377" s="71"/>
      <c r="H377" s="71"/>
      <c r="I377" s="71">
        <v>0</v>
      </c>
      <c r="J377" s="71"/>
      <c r="K377" s="71"/>
      <c r="L377" s="71">
        <v>0</v>
      </c>
      <c r="M377" s="71"/>
      <c r="N377" s="71">
        <v>0</v>
      </c>
      <c r="O377" s="71">
        <v>0</v>
      </c>
      <c r="P377" s="71"/>
    </row>
    <row r="378" spans="1:16" x14ac:dyDescent="0.25">
      <c r="A378" s="71" t="s">
        <v>338</v>
      </c>
      <c r="B378" s="71"/>
      <c r="C378" s="71">
        <v>19.671399999999998</v>
      </c>
      <c r="D378" s="71">
        <v>19.671399999999998</v>
      </c>
      <c r="E378" s="71">
        <v>0</v>
      </c>
      <c r="F378" s="71">
        <v>3.2909999999999999</v>
      </c>
      <c r="G378" s="71"/>
      <c r="H378" s="71"/>
      <c r="I378" s="71">
        <v>2.6162999999999998</v>
      </c>
      <c r="J378" s="71"/>
      <c r="K378" s="71"/>
      <c r="L378" s="71">
        <v>0.41110000000000002</v>
      </c>
      <c r="M378" s="71"/>
      <c r="N378" s="71">
        <v>0</v>
      </c>
      <c r="O378" s="71">
        <v>0</v>
      </c>
      <c r="P378" s="71"/>
    </row>
    <row r="379" spans="1:16" x14ac:dyDescent="0.25">
      <c r="A379" s="71" t="s">
        <v>1166</v>
      </c>
      <c r="B379" s="71"/>
      <c r="C379" s="71"/>
      <c r="D379" s="71">
        <v>0</v>
      </c>
      <c r="E379" s="71"/>
      <c r="F379" s="71">
        <v>0</v>
      </c>
      <c r="G379" s="71"/>
      <c r="H379" s="71"/>
      <c r="I379" s="71">
        <v>0</v>
      </c>
      <c r="J379" s="71"/>
      <c r="K379" s="71"/>
      <c r="L379" s="71">
        <v>0</v>
      </c>
      <c r="M379" s="71"/>
      <c r="N379" s="71">
        <v>0</v>
      </c>
      <c r="O379" s="71">
        <v>0</v>
      </c>
      <c r="P379" s="71"/>
    </row>
    <row r="380" spans="1:16" x14ac:dyDescent="0.25">
      <c r="A380" s="71" t="s">
        <v>339</v>
      </c>
      <c r="B380" s="71"/>
      <c r="C380" s="71">
        <v>45.635300000000001</v>
      </c>
      <c r="D380" s="71">
        <v>45.635300000000001</v>
      </c>
      <c r="E380" s="71"/>
      <c r="F380" s="71">
        <v>7.6348000000000003</v>
      </c>
      <c r="G380" s="71"/>
      <c r="H380" s="71"/>
      <c r="I380" s="71">
        <v>6.0694999999999997</v>
      </c>
      <c r="J380" s="71"/>
      <c r="K380" s="71"/>
      <c r="L380" s="71">
        <v>0.95379999999999998</v>
      </c>
      <c r="M380" s="71"/>
      <c r="N380" s="71">
        <v>0</v>
      </c>
      <c r="O380" s="71">
        <v>0</v>
      </c>
      <c r="P380" s="71"/>
    </row>
    <row r="381" spans="1:16" x14ac:dyDescent="0.25">
      <c r="A381" s="71" t="s">
        <v>546</v>
      </c>
      <c r="B381" s="71"/>
      <c r="C381" s="71"/>
      <c r="D381" s="71"/>
      <c r="E381" s="71"/>
      <c r="F381" s="71">
        <v>0</v>
      </c>
      <c r="G381" s="71"/>
      <c r="H381" s="71"/>
      <c r="I381" s="71">
        <v>0</v>
      </c>
      <c r="J381" s="71"/>
      <c r="K381" s="71"/>
      <c r="L381" s="71">
        <v>0</v>
      </c>
      <c r="M381" s="71"/>
      <c r="N381" s="71">
        <v>0</v>
      </c>
      <c r="O381" s="71">
        <v>0</v>
      </c>
      <c r="P381" s="71"/>
    </row>
    <row r="382" spans="1:16" x14ac:dyDescent="0.25">
      <c r="A382" s="71" t="s">
        <v>340</v>
      </c>
      <c r="B382" s="71"/>
      <c r="C382" s="71"/>
      <c r="D382" s="71">
        <v>0</v>
      </c>
      <c r="E382" s="71"/>
      <c r="F382" s="71">
        <v>0</v>
      </c>
      <c r="G382" s="71"/>
      <c r="H382" s="71"/>
      <c r="I382" s="71">
        <v>0</v>
      </c>
      <c r="J382" s="71"/>
      <c r="K382" s="71"/>
      <c r="L382" s="71">
        <v>0</v>
      </c>
      <c r="M382" s="71"/>
      <c r="N382" s="71">
        <v>0</v>
      </c>
      <c r="O382" s="71">
        <v>0</v>
      </c>
      <c r="P382" s="71"/>
    </row>
    <row r="383" spans="1:16" x14ac:dyDescent="0.25">
      <c r="A383" s="71" t="s">
        <v>341</v>
      </c>
      <c r="B383" s="71"/>
      <c r="C383" s="71"/>
      <c r="D383" s="71">
        <v>0</v>
      </c>
      <c r="E383" s="71"/>
      <c r="F383" s="71">
        <v>0</v>
      </c>
      <c r="G383" s="71"/>
      <c r="H383" s="71"/>
      <c r="I383" s="71">
        <v>0</v>
      </c>
      <c r="J383" s="71"/>
      <c r="K383" s="71"/>
      <c r="L383" s="71">
        <v>0</v>
      </c>
      <c r="M383" s="71"/>
      <c r="N383" s="71">
        <v>0</v>
      </c>
      <c r="O383" s="71">
        <v>0</v>
      </c>
      <c r="P383" s="71"/>
    </row>
    <row r="384" spans="1:16" x14ac:dyDescent="0.25">
      <c r="A384" s="71" t="s">
        <v>342</v>
      </c>
      <c r="B384" s="71"/>
      <c r="C384" s="71">
        <v>8.7978000000000005</v>
      </c>
      <c r="D384" s="71">
        <v>8.7978000000000005</v>
      </c>
      <c r="E384" s="71"/>
      <c r="F384" s="71">
        <v>1.4719</v>
      </c>
      <c r="G384" s="71"/>
      <c r="H384" s="71"/>
      <c r="I384" s="71">
        <v>1.1700999999999999</v>
      </c>
      <c r="J384" s="71"/>
      <c r="K384" s="71"/>
      <c r="L384" s="71">
        <v>0.18390000000000001</v>
      </c>
      <c r="M384" s="71"/>
      <c r="N384" s="71">
        <v>0</v>
      </c>
      <c r="O384" s="71">
        <v>0</v>
      </c>
      <c r="P384" s="71"/>
    </row>
    <row r="385" spans="1:16" x14ac:dyDescent="0.25">
      <c r="A385" s="71" t="s">
        <v>343</v>
      </c>
      <c r="B385" s="71"/>
      <c r="C385" s="71"/>
      <c r="D385" s="71">
        <v>0</v>
      </c>
      <c r="E385" s="71"/>
      <c r="F385" s="71">
        <v>0</v>
      </c>
      <c r="G385" s="71"/>
      <c r="H385" s="71"/>
      <c r="I385" s="71">
        <v>0</v>
      </c>
      <c r="J385" s="71"/>
      <c r="K385" s="71"/>
      <c r="L385" s="71">
        <v>0</v>
      </c>
      <c r="M385" s="71"/>
      <c r="N385" s="71">
        <v>0</v>
      </c>
      <c r="O385" s="71">
        <v>0</v>
      </c>
      <c r="P385" s="71"/>
    </row>
    <row r="386" spans="1:16" x14ac:dyDescent="0.25">
      <c r="A386" s="71" t="s">
        <v>547</v>
      </c>
      <c r="B386" s="71"/>
      <c r="C386" s="71">
        <v>4.6936</v>
      </c>
      <c r="D386" s="71"/>
      <c r="E386" s="71">
        <v>0</v>
      </c>
      <c r="F386" s="71">
        <v>0.78520000000000001</v>
      </c>
      <c r="G386" s="71"/>
      <c r="H386" s="71"/>
      <c r="I386" s="71">
        <v>0</v>
      </c>
      <c r="J386" s="71"/>
      <c r="K386" s="71"/>
      <c r="L386" s="71">
        <v>0</v>
      </c>
      <c r="M386" s="71"/>
      <c r="N386" s="71">
        <v>0</v>
      </c>
      <c r="O386" s="71">
        <v>0</v>
      </c>
      <c r="P386" s="71"/>
    </row>
    <row r="387" spans="1:16" x14ac:dyDescent="0.25">
      <c r="A387" s="71" t="s">
        <v>344</v>
      </c>
      <c r="B387" s="71"/>
      <c r="C387" s="71">
        <v>32.6785</v>
      </c>
      <c r="D387" s="71">
        <v>32.6785</v>
      </c>
      <c r="E387" s="71"/>
      <c r="F387" s="71">
        <v>5.4671000000000003</v>
      </c>
      <c r="G387" s="71"/>
      <c r="H387" s="71"/>
      <c r="I387" s="71">
        <v>4.3461999999999996</v>
      </c>
      <c r="J387" s="71"/>
      <c r="K387" s="71"/>
      <c r="L387" s="71">
        <v>0.68300000000000005</v>
      </c>
      <c r="M387" s="71"/>
      <c r="N387" s="71">
        <v>0</v>
      </c>
      <c r="O387" s="71">
        <v>0</v>
      </c>
      <c r="P387" s="71"/>
    </row>
    <row r="388" spans="1:16" x14ac:dyDescent="0.25">
      <c r="A388" s="71" t="s">
        <v>345</v>
      </c>
      <c r="B388" s="71"/>
      <c r="C388" s="71">
        <v>49.166800000000002</v>
      </c>
      <c r="D388" s="71">
        <v>49.166800000000002</v>
      </c>
      <c r="E388" s="71"/>
      <c r="F388" s="71">
        <v>8.2256</v>
      </c>
      <c r="G388" s="71"/>
      <c r="H388" s="71"/>
      <c r="I388" s="71">
        <v>6.5392000000000001</v>
      </c>
      <c r="J388" s="71"/>
      <c r="K388" s="71"/>
      <c r="L388" s="71">
        <v>1.0276000000000001</v>
      </c>
      <c r="M388" s="71"/>
      <c r="N388" s="71">
        <v>0</v>
      </c>
      <c r="O388" s="71">
        <v>0</v>
      </c>
      <c r="P388" s="71"/>
    </row>
    <row r="389" spans="1:16" x14ac:dyDescent="0.25">
      <c r="A389" s="71" t="s">
        <v>346</v>
      </c>
      <c r="B389" s="71"/>
      <c r="C389" s="71">
        <v>17.340599999999998</v>
      </c>
      <c r="D389" s="71">
        <v>17.340599999999998</v>
      </c>
      <c r="E389" s="71"/>
      <c r="F389" s="71">
        <v>2.9011</v>
      </c>
      <c r="G389" s="71"/>
      <c r="H389" s="71"/>
      <c r="I389" s="71">
        <v>2.3062999999999998</v>
      </c>
      <c r="J389" s="71"/>
      <c r="K389" s="71"/>
      <c r="L389" s="71">
        <v>0.3624</v>
      </c>
      <c r="M389" s="71"/>
      <c r="N389" s="71">
        <v>0</v>
      </c>
      <c r="O389" s="71">
        <v>0</v>
      </c>
      <c r="P389" s="71"/>
    </row>
    <row r="390" spans="1:16" x14ac:dyDescent="0.25">
      <c r="A390" s="71" t="s">
        <v>347</v>
      </c>
      <c r="B390" s="71"/>
      <c r="C390" s="71">
        <v>107.4795</v>
      </c>
      <c r="D390" s="71">
        <v>107.4795</v>
      </c>
      <c r="E390" s="71"/>
      <c r="F390" s="71">
        <v>17.981300000000001</v>
      </c>
      <c r="G390" s="71"/>
      <c r="H390" s="71"/>
      <c r="I390" s="71">
        <v>14.2948</v>
      </c>
      <c r="J390" s="71"/>
      <c r="K390" s="71"/>
      <c r="L390" s="71">
        <v>2.2463000000000002</v>
      </c>
      <c r="M390" s="71"/>
      <c r="N390" s="71">
        <v>0</v>
      </c>
      <c r="O390" s="71">
        <v>0</v>
      </c>
      <c r="P390" s="71"/>
    </row>
    <row r="391" spans="1:16" x14ac:dyDescent="0.25">
      <c r="A391" s="71" t="s">
        <v>548</v>
      </c>
      <c r="B391" s="71"/>
      <c r="C391" s="71"/>
      <c r="D391" s="71"/>
      <c r="E391" s="71"/>
      <c r="F391" s="71">
        <v>0</v>
      </c>
      <c r="G391" s="71"/>
      <c r="H391" s="71"/>
      <c r="I391" s="71">
        <v>0</v>
      </c>
      <c r="J391" s="71"/>
      <c r="K391" s="71"/>
      <c r="L391" s="71">
        <v>0</v>
      </c>
      <c r="M391" s="71"/>
      <c r="N391" s="71">
        <v>0</v>
      </c>
      <c r="O391" s="71">
        <v>0</v>
      </c>
      <c r="P391" s="71"/>
    </row>
    <row r="392" spans="1:16" x14ac:dyDescent="0.25">
      <c r="A392" s="71" t="s">
        <v>348</v>
      </c>
      <c r="B392" s="71"/>
      <c r="C392" s="71">
        <v>36.706600000000002</v>
      </c>
      <c r="D392" s="71">
        <v>36.706600000000002</v>
      </c>
      <c r="E392" s="71"/>
      <c r="F392" s="71">
        <v>6.141</v>
      </c>
      <c r="G392" s="71"/>
      <c r="H392" s="71"/>
      <c r="I392" s="71">
        <v>4.8819999999999997</v>
      </c>
      <c r="J392" s="71"/>
      <c r="K392" s="71"/>
      <c r="L392" s="71">
        <v>0.76719999999999999</v>
      </c>
      <c r="M392" s="71"/>
      <c r="N392" s="71">
        <v>0</v>
      </c>
      <c r="O392" s="71">
        <v>0</v>
      </c>
      <c r="P392" s="71"/>
    </row>
    <row r="393" spans="1:16" x14ac:dyDescent="0.25">
      <c r="A393" s="71" t="s">
        <v>349</v>
      </c>
      <c r="B393" s="71"/>
      <c r="C393" s="71"/>
      <c r="D393" s="71">
        <v>0</v>
      </c>
      <c r="E393" s="71"/>
      <c r="F393" s="71">
        <v>0</v>
      </c>
      <c r="G393" s="71"/>
      <c r="H393" s="71"/>
      <c r="I393" s="71">
        <v>0</v>
      </c>
      <c r="J393" s="71"/>
      <c r="K393" s="71"/>
      <c r="L393" s="71">
        <v>0</v>
      </c>
      <c r="M393" s="71"/>
      <c r="N393" s="71">
        <v>0</v>
      </c>
      <c r="O393" s="71">
        <v>0</v>
      </c>
      <c r="P393" s="71"/>
    </row>
    <row r="394" spans="1:16" x14ac:dyDescent="0.25">
      <c r="A394" s="71" t="s">
        <v>549</v>
      </c>
      <c r="B394" s="71"/>
      <c r="C394" s="71"/>
      <c r="D394" s="71"/>
      <c r="E394" s="71"/>
      <c r="F394" s="71">
        <v>0</v>
      </c>
      <c r="G394" s="71"/>
      <c r="H394" s="71"/>
      <c r="I394" s="71">
        <v>0</v>
      </c>
      <c r="J394" s="71"/>
      <c r="K394" s="71"/>
      <c r="L394" s="71">
        <v>0</v>
      </c>
      <c r="M394" s="71"/>
      <c r="N394" s="71">
        <v>0</v>
      </c>
      <c r="O394" s="71">
        <v>0</v>
      </c>
      <c r="P394" s="71"/>
    </row>
    <row r="395" spans="1:16" x14ac:dyDescent="0.25">
      <c r="A395" s="71" t="s">
        <v>350</v>
      </c>
      <c r="B395" s="71"/>
      <c r="C395" s="71">
        <v>4.9284999999999997</v>
      </c>
      <c r="D395" s="71">
        <v>4.9284999999999997</v>
      </c>
      <c r="E395" s="71"/>
      <c r="F395" s="71">
        <v>0.82450000000000001</v>
      </c>
      <c r="G395" s="71"/>
      <c r="H395" s="71"/>
      <c r="I395" s="71">
        <v>0.65549999999999997</v>
      </c>
      <c r="J395" s="71"/>
      <c r="K395" s="71"/>
      <c r="L395" s="71">
        <v>0.10299999999999999</v>
      </c>
      <c r="M395" s="71"/>
      <c r="N395" s="71">
        <v>0</v>
      </c>
      <c r="O395" s="71">
        <v>0</v>
      </c>
      <c r="P395" s="71"/>
    </row>
    <row r="396" spans="1:16" x14ac:dyDescent="0.25">
      <c r="A396" s="71" t="s">
        <v>351</v>
      </c>
      <c r="B396" s="71"/>
      <c r="C396" s="71">
        <v>10.348100000000001</v>
      </c>
      <c r="D396" s="71">
        <v>10.348100000000001</v>
      </c>
      <c r="E396" s="71"/>
      <c r="F396" s="71">
        <v>1.7312000000000001</v>
      </c>
      <c r="G396" s="71"/>
      <c r="H396" s="71"/>
      <c r="I396" s="71">
        <v>1.3763000000000001</v>
      </c>
      <c r="J396" s="71"/>
      <c r="K396" s="71"/>
      <c r="L396" s="71">
        <v>0.21629999999999999</v>
      </c>
      <c r="M396" s="71"/>
      <c r="N396" s="71">
        <v>0</v>
      </c>
      <c r="O396" s="71">
        <v>0</v>
      </c>
      <c r="P396" s="71"/>
    </row>
    <row r="397" spans="1:16" x14ac:dyDescent="0.25">
      <c r="A397" s="71" t="s">
        <v>352</v>
      </c>
      <c r="B397" s="71"/>
      <c r="C397" s="71">
        <v>5.4176000000000002</v>
      </c>
      <c r="D397" s="71">
        <v>5.4176000000000002</v>
      </c>
      <c r="E397" s="71"/>
      <c r="F397" s="71">
        <v>0.90639999999999998</v>
      </c>
      <c r="G397" s="71"/>
      <c r="H397" s="71"/>
      <c r="I397" s="71">
        <v>0.72050000000000003</v>
      </c>
      <c r="J397" s="71"/>
      <c r="K397" s="71"/>
      <c r="L397" s="71">
        <v>0.1132</v>
      </c>
      <c r="M397" s="71"/>
      <c r="N397" s="71">
        <v>0</v>
      </c>
      <c r="O397" s="71">
        <v>0</v>
      </c>
      <c r="P397" s="71"/>
    </row>
    <row r="398" spans="1:16" x14ac:dyDescent="0.25">
      <c r="A398" s="71" t="s">
        <v>353</v>
      </c>
      <c r="B398" s="71"/>
      <c r="C398" s="71">
        <v>88.448800000000006</v>
      </c>
      <c r="D398" s="71">
        <v>88.448800000000006</v>
      </c>
      <c r="E398" s="71"/>
      <c r="F398" s="71">
        <v>14.797499999999999</v>
      </c>
      <c r="G398" s="71"/>
      <c r="H398" s="71"/>
      <c r="I398" s="71">
        <v>11.7637</v>
      </c>
      <c r="J398" s="71"/>
      <c r="K398" s="71"/>
      <c r="L398" s="71">
        <v>1.8486</v>
      </c>
      <c r="M398" s="71"/>
      <c r="N398" s="71">
        <v>0</v>
      </c>
      <c r="O398" s="71">
        <v>0</v>
      </c>
      <c r="P398" s="71"/>
    </row>
    <row r="399" spans="1:16" x14ac:dyDescent="0.25">
      <c r="A399" s="71" t="s">
        <v>354</v>
      </c>
      <c r="B399" s="71"/>
      <c r="C399" s="71">
        <v>459.93889999999999</v>
      </c>
      <c r="D399" s="71">
        <v>459.93889999999999</v>
      </c>
      <c r="E399" s="71"/>
      <c r="F399" s="71">
        <v>76.947800000000001</v>
      </c>
      <c r="G399" s="71"/>
      <c r="H399" s="71"/>
      <c r="I399" s="71">
        <v>61.171900000000001</v>
      </c>
      <c r="J399" s="71"/>
      <c r="K399" s="71"/>
      <c r="L399" s="71">
        <v>9.6127000000000002</v>
      </c>
      <c r="M399" s="71"/>
      <c r="N399" s="71">
        <v>0</v>
      </c>
      <c r="O399" s="71">
        <v>0</v>
      </c>
      <c r="P399" s="71"/>
    </row>
    <row r="400" spans="1:16" x14ac:dyDescent="0.25">
      <c r="A400" s="71" t="s">
        <v>355</v>
      </c>
      <c r="B400" s="71"/>
      <c r="C400" s="71">
        <v>152.93010000000001</v>
      </c>
      <c r="D400" s="71">
        <v>152.93010000000001</v>
      </c>
      <c r="E400" s="71"/>
      <c r="F400" s="71">
        <v>25.5852</v>
      </c>
      <c r="G400" s="71"/>
      <c r="H400" s="71"/>
      <c r="I400" s="71">
        <v>20.339700000000001</v>
      </c>
      <c r="J400" s="71"/>
      <c r="K400" s="71"/>
      <c r="L400" s="71">
        <v>3.1962000000000002</v>
      </c>
      <c r="M400" s="71"/>
      <c r="N400" s="71">
        <v>0</v>
      </c>
      <c r="O400" s="71">
        <v>0</v>
      </c>
      <c r="P400" s="71"/>
    </row>
    <row r="401" spans="1:16" x14ac:dyDescent="0.25">
      <c r="A401" s="71" t="s">
        <v>356</v>
      </c>
      <c r="B401" s="71"/>
      <c r="C401" s="71">
        <v>14.1578</v>
      </c>
      <c r="D401" s="71">
        <v>14.1578</v>
      </c>
      <c r="E401" s="71">
        <v>0</v>
      </c>
      <c r="F401" s="71">
        <v>2.3685999999999998</v>
      </c>
      <c r="G401" s="71"/>
      <c r="H401" s="71"/>
      <c r="I401" s="71">
        <v>1.883</v>
      </c>
      <c r="J401" s="71"/>
      <c r="K401" s="71"/>
      <c r="L401" s="71">
        <v>0.2959</v>
      </c>
      <c r="M401" s="71"/>
      <c r="N401" s="71">
        <v>0</v>
      </c>
      <c r="O401" s="71">
        <v>0</v>
      </c>
      <c r="P401" s="71"/>
    </row>
    <row r="402" spans="1:16" x14ac:dyDescent="0.25">
      <c r="A402" s="71" t="s">
        <v>357</v>
      </c>
      <c r="B402" s="71"/>
      <c r="C402" s="71">
        <v>9.8757000000000001</v>
      </c>
      <c r="D402" s="71">
        <v>9.8757000000000001</v>
      </c>
      <c r="E402" s="71"/>
      <c r="F402" s="71">
        <v>1.6521999999999999</v>
      </c>
      <c r="G402" s="71"/>
      <c r="H402" s="71"/>
      <c r="I402" s="71">
        <v>1.3134999999999999</v>
      </c>
      <c r="J402" s="71"/>
      <c r="K402" s="71"/>
      <c r="L402" s="71">
        <v>0.2064</v>
      </c>
      <c r="M402" s="71"/>
      <c r="N402" s="71">
        <v>0</v>
      </c>
      <c r="O402" s="71">
        <v>0</v>
      </c>
      <c r="P402" s="71"/>
    </row>
    <row r="403" spans="1:16" x14ac:dyDescent="0.25">
      <c r="A403" s="71" t="s">
        <v>358</v>
      </c>
      <c r="B403" s="71"/>
      <c r="C403" s="71"/>
      <c r="D403" s="71">
        <v>0</v>
      </c>
      <c r="E403" s="71">
        <v>0</v>
      </c>
      <c r="F403" s="71">
        <v>0</v>
      </c>
      <c r="G403" s="71"/>
      <c r="H403" s="71"/>
      <c r="I403" s="71">
        <v>0</v>
      </c>
      <c r="J403" s="71"/>
      <c r="K403" s="71"/>
      <c r="L403" s="71">
        <v>0</v>
      </c>
      <c r="M403" s="71"/>
      <c r="N403" s="71">
        <v>0</v>
      </c>
      <c r="O403" s="71">
        <v>0</v>
      </c>
      <c r="P403" s="71"/>
    </row>
    <row r="404" spans="1:16" x14ac:dyDescent="0.25">
      <c r="A404" s="71" t="s">
        <v>359</v>
      </c>
      <c r="B404" s="71"/>
      <c r="C404" s="71">
        <v>9.1113999999999997</v>
      </c>
      <c r="D404" s="71">
        <v>9.1113999999999997</v>
      </c>
      <c r="E404" s="71"/>
      <c r="F404" s="71">
        <v>1.5243</v>
      </c>
      <c r="G404" s="71"/>
      <c r="H404" s="71"/>
      <c r="I404" s="71">
        <v>1.2118</v>
      </c>
      <c r="J404" s="71"/>
      <c r="K404" s="71"/>
      <c r="L404" s="71">
        <v>0.19040000000000001</v>
      </c>
      <c r="M404" s="71"/>
      <c r="N404" s="71">
        <v>0</v>
      </c>
      <c r="O404" s="71">
        <v>0</v>
      </c>
      <c r="P404" s="71"/>
    </row>
    <row r="405" spans="1:16" x14ac:dyDescent="0.25">
      <c r="A405" s="71" t="s">
        <v>360</v>
      </c>
      <c r="B405" s="71"/>
      <c r="C405" s="71">
        <v>15.688499999999999</v>
      </c>
      <c r="D405" s="71">
        <v>15.688499999999999</v>
      </c>
      <c r="E405" s="71"/>
      <c r="F405" s="71">
        <v>2.6246999999999998</v>
      </c>
      <c r="G405" s="71"/>
      <c r="H405" s="71"/>
      <c r="I405" s="71">
        <v>2.0865999999999998</v>
      </c>
      <c r="J405" s="71"/>
      <c r="K405" s="71"/>
      <c r="L405" s="71">
        <v>0.32790000000000002</v>
      </c>
      <c r="M405" s="71"/>
      <c r="N405" s="71">
        <v>0</v>
      </c>
      <c r="O405" s="71">
        <v>0</v>
      </c>
      <c r="P405" s="71"/>
    </row>
    <row r="406" spans="1:16" x14ac:dyDescent="0.25">
      <c r="A406" s="71" t="s">
        <v>550</v>
      </c>
      <c r="B406" s="71"/>
      <c r="C406" s="71">
        <v>0.36809999999999998</v>
      </c>
      <c r="D406" s="71"/>
      <c r="E406" s="71">
        <v>0</v>
      </c>
      <c r="F406" s="71">
        <v>6.1600000000000002E-2</v>
      </c>
      <c r="G406" s="71"/>
      <c r="H406" s="71"/>
      <c r="I406" s="71">
        <v>0</v>
      </c>
      <c r="J406" s="71"/>
      <c r="K406" s="71"/>
      <c r="L406" s="71">
        <v>0</v>
      </c>
      <c r="M406" s="71"/>
      <c r="N406" s="71">
        <v>0</v>
      </c>
      <c r="O406" s="71">
        <v>0</v>
      </c>
      <c r="P406" s="71"/>
    </row>
    <row r="407" spans="1:16" x14ac:dyDescent="0.25">
      <c r="A407" s="71" t="s">
        <v>361</v>
      </c>
      <c r="B407" s="71"/>
      <c r="C407" s="71">
        <v>10.32</v>
      </c>
      <c r="D407" s="71">
        <v>10.32</v>
      </c>
      <c r="E407" s="71"/>
      <c r="F407" s="71">
        <v>1.7264999999999999</v>
      </c>
      <c r="G407" s="71"/>
      <c r="H407" s="71"/>
      <c r="I407" s="71">
        <v>1.3726</v>
      </c>
      <c r="J407" s="71"/>
      <c r="K407" s="71"/>
      <c r="L407" s="71">
        <v>0.2157</v>
      </c>
      <c r="M407" s="71"/>
      <c r="N407" s="71">
        <v>0</v>
      </c>
      <c r="O407" s="71">
        <v>0</v>
      </c>
      <c r="P407" s="71"/>
    </row>
    <row r="408" spans="1:16" x14ac:dyDescent="0.25">
      <c r="A408" s="71" t="s">
        <v>362</v>
      </c>
      <c r="B408" s="71"/>
      <c r="C408" s="71">
        <v>15.077299999999999</v>
      </c>
      <c r="D408" s="71">
        <v>15.077299999999999</v>
      </c>
      <c r="E408" s="71"/>
      <c r="F408" s="71">
        <v>2.5224000000000002</v>
      </c>
      <c r="G408" s="71"/>
      <c r="H408" s="71"/>
      <c r="I408" s="71">
        <v>2.0053000000000001</v>
      </c>
      <c r="J408" s="71"/>
      <c r="K408" s="71"/>
      <c r="L408" s="71">
        <v>0.31509999999999999</v>
      </c>
      <c r="M408" s="71"/>
      <c r="N408" s="71">
        <v>0</v>
      </c>
      <c r="O408" s="71">
        <v>0</v>
      </c>
      <c r="P408" s="71"/>
    </row>
    <row r="409" spans="1:16" x14ac:dyDescent="0.25">
      <c r="A409" s="71" t="s">
        <v>363</v>
      </c>
      <c r="B409" s="71"/>
      <c r="C409" s="71">
        <v>99.521299999999997</v>
      </c>
      <c r="D409" s="71">
        <v>99.521299999999997</v>
      </c>
      <c r="E409" s="71"/>
      <c r="F409" s="71">
        <v>23.4116</v>
      </c>
      <c r="G409" s="71"/>
      <c r="H409" s="71"/>
      <c r="I409" s="71">
        <v>18.611699999999999</v>
      </c>
      <c r="J409" s="71"/>
      <c r="K409" s="71"/>
      <c r="L409" s="71">
        <v>2.9247000000000001</v>
      </c>
      <c r="M409" s="71"/>
      <c r="N409" s="71">
        <v>0</v>
      </c>
      <c r="O409" s="71">
        <v>0</v>
      </c>
      <c r="P409" s="71"/>
    </row>
    <row r="410" spans="1:16" x14ac:dyDescent="0.25">
      <c r="A410" s="71" t="s">
        <v>364</v>
      </c>
      <c r="B410" s="71"/>
      <c r="C410" s="71">
        <v>22.848299999999998</v>
      </c>
      <c r="D410" s="71">
        <v>22.848299999999998</v>
      </c>
      <c r="E410" s="71"/>
      <c r="F410" s="71">
        <v>3.8224999999999998</v>
      </c>
      <c r="G410" s="71"/>
      <c r="H410" s="71"/>
      <c r="I410" s="71">
        <v>3.0388000000000002</v>
      </c>
      <c r="J410" s="71"/>
      <c r="K410" s="71"/>
      <c r="L410" s="71">
        <v>0.47749999999999998</v>
      </c>
      <c r="M410" s="71"/>
      <c r="N410" s="71">
        <v>0</v>
      </c>
      <c r="O410" s="71">
        <v>0</v>
      </c>
      <c r="P410" s="71"/>
    </row>
    <row r="411" spans="1:16" x14ac:dyDescent="0.25">
      <c r="A411" s="71" t="s">
        <v>365</v>
      </c>
      <c r="B411" s="71"/>
      <c r="C411" s="71">
        <v>20.391500000000001</v>
      </c>
      <c r="D411" s="71">
        <v>20.391500000000001</v>
      </c>
      <c r="E411" s="71">
        <v>0</v>
      </c>
      <c r="F411" s="71">
        <v>3.4115000000000002</v>
      </c>
      <c r="G411" s="71"/>
      <c r="H411" s="71"/>
      <c r="I411" s="71">
        <v>2.7121</v>
      </c>
      <c r="J411" s="71"/>
      <c r="K411" s="71"/>
      <c r="L411" s="71">
        <v>0.42620000000000002</v>
      </c>
      <c r="M411" s="71"/>
      <c r="N411" s="71">
        <v>0</v>
      </c>
      <c r="O411" s="71">
        <v>0</v>
      </c>
      <c r="P411" s="71"/>
    </row>
    <row r="412" spans="1:16" x14ac:dyDescent="0.25">
      <c r="A412" s="71" t="s">
        <v>366</v>
      </c>
      <c r="B412" s="71"/>
      <c r="C412" s="71">
        <v>40.416600000000003</v>
      </c>
      <c r="D412" s="71">
        <v>40.416600000000003</v>
      </c>
      <c r="E412" s="71"/>
      <c r="F412" s="71">
        <v>6.7617000000000003</v>
      </c>
      <c r="G412" s="71"/>
      <c r="H412" s="71"/>
      <c r="I412" s="71">
        <v>5.3754</v>
      </c>
      <c r="J412" s="71"/>
      <c r="K412" s="71"/>
      <c r="L412" s="71">
        <v>0.84470000000000001</v>
      </c>
      <c r="M412" s="71"/>
      <c r="N412" s="71">
        <v>0</v>
      </c>
      <c r="O412" s="71">
        <v>0</v>
      </c>
      <c r="P412" s="71"/>
    </row>
    <row r="413" spans="1:16" x14ac:dyDescent="0.25">
      <c r="A413" s="71" t="s">
        <v>367</v>
      </c>
      <c r="B413" s="71"/>
      <c r="C413" s="71">
        <v>34.038600000000002</v>
      </c>
      <c r="D413" s="71">
        <v>34.038600000000002</v>
      </c>
      <c r="E413" s="71"/>
      <c r="F413" s="71">
        <v>5.6947000000000001</v>
      </c>
      <c r="G413" s="71"/>
      <c r="H413" s="71"/>
      <c r="I413" s="71">
        <v>4.5270999999999999</v>
      </c>
      <c r="J413" s="71"/>
      <c r="K413" s="71"/>
      <c r="L413" s="71">
        <v>0.71140000000000003</v>
      </c>
      <c r="M413" s="71"/>
      <c r="N413" s="71">
        <v>0</v>
      </c>
      <c r="O413" s="71">
        <v>0</v>
      </c>
      <c r="P413" s="71"/>
    </row>
    <row r="414" spans="1:16" x14ac:dyDescent="0.25">
      <c r="A414" s="71" t="s">
        <v>368</v>
      </c>
      <c r="B414" s="71"/>
      <c r="C414" s="71">
        <v>22.517700000000001</v>
      </c>
      <c r="D414" s="71">
        <v>22.517700000000001</v>
      </c>
      <c r="E414" s="71"/>
      <c r="F414" s="71">
        <v>3.7671999999999999</v>
      </c>
      <c r="G414" s="71"/>
      <c r="H414" s="71"/>
      <c r="I414" s="71">
        <v>2.9948999999999999</v>
      </c>
      <c r="J414" s="71"/>
      <c r="K414" s="71"/>
      <c r="L414" s="71">
        <v>0.47060000000000002</v>
      </c>
      <c r="M414" s="71"/>
      <c r="N414" s="71">
        <v>0</v>
      </c>
      <c r="O414" s="71">
        <v>0</v>
      </c>
      <c r="P414" s="71"/>
    </row>
    <row r="415" spans="1:16" x14ac:dyDescent="0.25">
      <c r="A415" s="71" t="s">
        <v>369</v>
      </c>
      <c r="B415" s="71"/>
      <c r="C415" s="71">
        <v>2.4668999999999999</v>
      </c>
      <c r="D415" s="71">
        <v>2.4668999999999999</v>
      </c>
      <c r="E415" s="71"/>
      <c r="F415" s="71">
        <v>0.41270000000000001</v>
      </c>
      <c r="G415" s="71"/>
      <c r="H415" s="71"/>
      <c r="I415" s="71">
        <v>0.3281</v>
      </c>
      <c r="J415" s="71"/>
      <c r="K415" s="71"/>
      <c r="L415" s="71">
        <v>5.16E-2</v>
      </c>
      <c r="M415" s="71"/>
      <c r="N415" s="71">
        <v>0</v>
      </c>
      <c r="O415" s="71">
        <v>0</v>
      </c>
      <c r="P415" s="71"/>
    </row>
    <row r="416" spans="1:16" x14ac:dyDescent="0.25">
      <c r="A416" s="71" t="s">
        <v>551</v>
      </c>
      <c r="B416" s="71"/>
      <c r="C416" s="71"/>
      <c r="D416" s="71"/>
      <c r="E416" s="71"/>
      <c r="F416" s="71">
        <v>0</v>
      </c>
      <c r="G416" s="71"/>
      <c r="H416" s="71"/>
      <c r="I416" s="71">
        <v>0</v>
      </c>
      <c r="J416" s="71"/>
      <c r="K416" s="71"/>
      <c r="L416" s="71">
        <v>0</v>
      </c>
      <c r="M416" s="71"/>
      <c r="N416" s="71">
        <v>0</v>
      </c>
      <c r="O416" s="71">
        <v>0</v>
      </c>
      <c r="P416" s="71"/>
    </row>
    <row r="417" spans="1:16" x14ac:dyDescent="0.25">
      <c r="A417" s="71" t="s">
        <v>370</v>
      </c>
      <c r="B417" s="71"/>
      <c r="C417" s="71"/>
      <c r="D417" s="71">
        <v>0</v>
      </c>
      <c r="E417" s="71"/>
      <c r="F417" s="71">
        <v>0</v>
      </c>
      <c r="G417" s="71"/>
      <c r="H417" s="71"/>
      <c r="I417" s="71">
        <v>0</v>
      </c>
      <c r="J417" s="71"/>
      <c r="K417" s="71"/>
      <c r="L417" s="71">
        <v>0</v>
      </c>
      <c r="M417" s="71"/>
      <c r="N417" s="71">
        <v>0</v>
      </c>
      <c r="O417" s="71">
        <v>0</v>
      </c>
      <c r="P417" s="71"/>
    </row>
    <row r="418" spans="1:16" x14ac:dyDescent="0.25">
      <c r="A418" s="71" t="s">
        <v>371</v>
      </c>
      <c r="B418" s="71"/>
      <c r="C418" s="71">
        <v>4.9732000000000003</v>
      </c>
      <c r="D418" s="71">
        <v>4.9732000000000003</v>
      </c>
      <c r="E418" s="71"/>
      <c r="F418" s="71">
        <v>0.83199999999999996</v>
      </c>
      <c r="G418" s="71"/>
      <c r="H418" s="71"/>
      <c r="I418" s="71">
        <v>0.66139999999999999</v>
      </c>
      <c r="J418" s="71"/>
      <c r="K418" s="71"/>
      <c r="L418" s="71">
        <v>0.10390000000000001</v>
      </c>
      <c r="M418" s="71"/>
      <c r="N418" s="71">
        <v>0</v>
      </c>
      <c r="O418" s="71">
        <v>0</v>
      </c>
      <c r="P418" s="71"/>
    </row>
    <row r="419" spans="1:16" x14ac:dyDescent="0.25">
      <c r="A419" s="71" t="s">
        <v>372</v>
      </c>
      <c r="B419" s="71"/>
      <c r="C419" s="71">
        <v>28.2057</v>
      </c>
      <c r="D419" s="71">
        <v>28.2057</v>
      </c>
      <c r="E419" s="71"/>
      <c r="F419" s="71">
        <v>4.7187999999999999</v>
      </c>
      <c r="G419" s="71"/>
      <c r="H419" s="71"/>
      <c r="I419" s="71">
        <v>3.7513999999999998</v>
      </c>
      <c r="J419" s="71"/>
      <c r="K419" s="71"/>
      <c r="L419" s="71">
        <v>0.58950000000000002</v>
      </c>
      <c r="M419" s="71"/>
      <c r="N419" s="71">
        <v>0</v>
      </c>
      <c r="O419" s="71">
        <v>0</v>
      </c>
      <c r="P419" s="71"/>
    </row>
    <row r="420" spans="1:16" x14ac:dyDescent="0.25">
      <c r="A420" s="71" t="s">
        <v>373</v>
      </c>
      <c r="B420" s="71"/>
      <c r="C420" s="71">
        <v>23.376799999999999</v>
      </c>
      <c r="D420" s="71">
        <v>23.376799999999999</v>
      </c>
      <c r="E420" s="71"/>
      <c r="F420" s="71">
        <v>3.9108999999999998</v>
      </c>
      <c r="G420" s="71"/>
      <c r="H420" s="71"/>
      <c r="I420" s="71">
        <v>3.1091000000000002</v>
      </c>
      <c r="J420" s="71"/>
      <c r="K420" s="71"/>
      <c r="L420" s="71">
        <v>0.48859999999999998</v>
      </c>
      <c r="M420" s="71"/>
      <c r="N420" s="71">
        <v>0</v>
      </c>
      <c r="O420" s="71">
        <v>0</v>
      </c>
      <c r="P420" s="71"/>
    </row>
    <row r="421" spans="1:16" x14ac:dyDescent="0.25">
      <c r="A421" s="71" t="s">
        <v>374</v>
      </c>
      <c r="B421" s="71"/>
      <c r="C421" s="71"/>
      <c r="D421" s="71">
        <v>0</v>
      </c>
      <c r="E421" s="71">
        <v>0</v>
      </c>
      <c r="F421" s="71">
        <v>0</v>
      </c>
      <c r="G421" s="71"/>
      <c r="H421" s="71"/>
      <c r="I421" s="71">
        <v>0</v>
      </c>
      <c r="J421" s="71"/>
      <c r="K421" s="71"/>
      <c r="L421" s="71">
        <v>0</v>
      </c>
      <c r="M421" s="71"/>
      <c r="N421" s="71">
        <v>0</v>
      </c>
      <c r="O421" s="71">
        <v>0</v>
      </c>
      <c r="P421" s="71"/>
    </row>
    <row r="422" spans="1:16" x14ac:dyDescent="0.25">
      <c r="A422" s="71" t="s">
        <v>375</v>
      </c>
      <c r="B422" s="71"/>
      <c r="C422" s="71"/>
      <c r="D422" s="71">
        <v>0</v>
      </c>
      <c r="E422" s="71"/>
      <c r="F422" s="71">
        <v>0</v>
      </c>
      <c r="G422" s="71"/>
      <c r="H422" s="71"/>
      <c r="I422" s="71">
        <v>0</v>
      </c>
      <c r="J422" s="71"/>
      <c r="K422" s="71"/>
      <c r="L422" s="71">
        <v>0</v>
      </c>
      <c r="M422" s="71"/>
      <c r="N422" s="71">
        <v>0</v>
      </c>
      <c r="O422" s="71">
        <v>0</v>
      </c>
      <c r="P422" s="71"/>
    </row>
    <row r="423" spans="1:16" x14ac:dyDescent="0.25">
      <c r="A423" s="71" t="s">
        <v>376</v>
      </c>
      <c r="B423" s="71"/>
      <c r="C423" s="71">
        <v>35.511299999999999</v>
      </c>
      <c r="D423" s="71">
        <v>35.511299999999999</v>
      </c>
      <c r="E423" s="71"/>
      <c r="F423" s="71">
        <v>5.9409999999999998</v>
      </c>
      <c r="G423" s="71"/>
      <c r="H423" s="71"/>
      <c r="I423" s="71">
        <v>4.7229999999999999</v>
      </c>
      <c r="J423" s="71"/>
      <c r="K423" s="71"/>
      <c r="L423" s="71">
        <v>0.74219999999999997</v>
      </c>
      <c r="M423" s="71"/>
      <c r="N423" s="71">
        <v>0</v>
      </c>
      <c r="O423" s="71">
        <v>0</v>
      </c>
      <c r="P423" s="71"/>
    </row>
    <row r="424" spans="1:16" x14ac:dyDescent="0.25">
      <c r="A424" s="71" t="s">
        <v>552</v>
      </c>
      <c r="B424" s="71"/>
      <c r="C424" s="71"/>
      <c r="D424" s="71"/>
      <c r="E424" s="71"/>
      <c r="F424" s="71">
        <v>0</v>
      </c>
      <c r="G424" s="71"/>
      <c r="H424" s="71"/>
      <c r="I424" s="71">
        <v>0</v>
      </c>
      <c r="J424" s="71"/>
      <c r="K424" s="71"/>
      <c r="L424" s="71">
        <v>0</v>
      </c>
      <c r="M424" s="71"/>
      <c r="N424" s="71">
        <v>0</v>
      </c>
      <c r="O424" s="71">
        <v>0</v>
      </c>
      <c r="P424" s="71"/>
    </row>
    <row r="425" spans="1:16" x14ac:dyDescent="0.25">
      <c r="A425" s="71" t="s">
        <v>377</v>
      </c>
      <c r="B425" s="71"/>
      <c r="C425" s="71">
        <v>10.5237</v>
      </c>
      <c r="D425" s="71">
        <v>10.5237</v>
      </c>
      <c r="E425" s="71"/>
      <c r="F425" s="71">
        <v>1.7605999999999999</v>
      </c>
      <c r="G425" s="71"/>
      <c r="H425" s="71"/>
      <c r="I425" s="71">
        <v>1.3996999999999999</v>
      </c>
      <c r="J425" s="71"/>
      <c r="K425" s="71"/>
      <c r="L425" s="71">
        <v>0.21990000000000001</v>
      </c>
      <c r="M425" s="71"/>
      <c r="N425" s="71">
        <v>0</v>
      </c>
      <c r="O425" s="71">
        <v>0</v>
      </c>
      <c r="P425" s="71"/>
    </row>
    <row r="426" spans="1:16" x14ac:dyDescent="0.25">
      <c r="A426" s="71" t="s">
        <v>378</v>
      </c>
      <c r="B426" s="71"/>
      <c r="C426" s="71"/>
      <c r="D426" s="71">
        <v>0</v>
      </c>
      <c r="E426" s="71">
        <v>0</v>
      </c>
      <c r="F426" s="71">
        <v>0</v>
      </c>
      <c r="G426" s="71"/>
      <c r="H426" s="71"/>
      <c r="I426" s="71">
        <v>0</v>
      </c>
      <c r="J426" s="71"/>
      <c r="K426" s="71"/>
      <c r="L426" s="71">
        <v>0</v>
      </c>
      <c r="M426" s="71"/>
      <c r="N426" s="71">
        <v>0</v>
      </c>
      <c r="O426" s="71">
        <v>0</v>
      </c>
      <c r="P426" s="71"/>
    </row>
    <row r="427" spans="1:16" x14ac:dyDescent="0.25">
      <c r="A427" s="71" t="s">
        <v>379</v>
      </c>
      <c r="B427" s="71"/>
      <c r="C427" s="71"/>
      <c r="D427" s="71">
        <v>0</v>
      </c>
      <c r="E427" s="71">
        <v>0</v>
      </c>
      <c r="F427" s="71">
        <v>0</v>
      </c>
      <c r="G427" s="71"/>
      <c r="H427" s="71"/>
      <c r="I427" s="71">
        <v>0</v>
      </c>
      <c r="J427" s="71"/>
      <c r="K427" s="71"/>
      <c r="L427" s="71">
        <v>0</v>
      </c>
      <c r="M427" s="71"/>
      <c r="N427" s="71">
        <v>0</v>
      </c>
      <c r="O427" s="71">
        <v>0</v>
      </c>
      <c r="P427" s="71"/>
    </row>
    <row r="428" spans="1:16" x14ac:dyDescent="0.25">
      <c r="A428" s="71" t="s">
        <v>380</v>
      </c>
      <c r="B428" s="71"/>
      <c r="C428" s="71"/>
      <c r="D428" s="71">
        <v>0</v>
      </c>
      <c r="E428" s="71">
        <v>0</v>
      </c>
      <c r="F428" s="71">
        <v>0</v>
      </c>
      <c r="G428" s="71"/>
      <c r="H428" s="71"/>
      <c r="I428" s="71">
        <v>0</v>
      </c>
      <c r="J428" s="71"/>
      <c r="K428" s="71"/>
      <c r="L428" s="71">
        <v>0</v>
      </c>
      <c r="M428" s="71"/>
      <c r="N428" s="71">
        <v>0</v>
      </c>
      <c r="O428" s="71">
        <v>0</v>
      </c>
      <c r="P428" s="71"/>
    </row>
    <row r="429" spans="1:16" x14ac:dyDescent="0.25">
      <c r="A429" s="71" t="s">
        <v>381</v>
      </c>
      <c r="B429" s="71"/>
      <c r="C429" s="71">
        <v>39.997</v>
      </c>
      <c r="D429" s="71">
        <v>39.997</v>
      </c>
      <c r="E429" s="71">
        <v>0</v>
      </c>
      <c r="F429" s="71">
        <v>6.6914999999999996</v>
      </c>
      <c r="G429" s="71"/>
      <c r="H429" s="71"/>
      <c r="I429" s="71">
        <v>5.3196000000000003</v>
      </c>
      <c r="J429" s="71"/>
      <c r="K429" s="71"/>
      <c r="L429" s="71">
        <v>0.83589999999999998</v>
      </c>
      <c r="M429" s="71"/>
      <c r="N429" s="71">
        <v>0</v>
      </c>
      <c r="O429" s="71">
        <v>0</v>
      </c>
      <c r="P429" s="71"/>
    </row>
    <row r="430" spans="1:16" x14ac:dyDescent="0.25">
      <c r="A430" s="71" t="s">
        <v>553</v>
      </c>
      <c r="B430" s="71"/>
      <c r="C430" s="71">
        <v>5.4880000000000004</v>
      </c>
      <c r="D430" s="71"/>
      <c r="E430" s="71">
        <v>0</v>
      </c>
      <c r="F430" s="71">
        <v>0.91810000000000003</v>
      </c>
      <c r="G430" s="71"/>
      <c r="H430" s="71"/>
      <c r="I430" s="71">
        <v>0</v>
      </c>
      <c r="J430" s="71"/>
      <c r="K430" s="71"/>
      <c r="L430" s="71">
        <v>0</v>
      </c>
      <c r="M430" s="71"/>
      <c r="N430" s="71">
        <v>0</v>
      </c>
      <c r="O430" s="71">
        <v>0</v>
      </c>
      <c r="P430" s="71"/>
    </row>
    <row r="431" spans="1:16" x14ac:dyDescent="0.25">
      <c r="A431" s="71" t="s">
        <v>554</v>
      </c>
      <c r="B431" s="71"/>
      <c r="C431" s="71"/>
      <c r="D431" s="71"/>
      <c r="E431" s="71">
        <v>0</v>
      </c>
      <c r="F431" s="71">
        <v>0</v>
      </c>
      <c r="G431" s="71"/>
      <c r="H431" s="71"/>
      <c r="I431" s="71">
        <v>0</v>
      </c>
      <c r="J431" s="71"/>
      <c r="K431" s="71"/>
      <c r="L431" s="71">
        <v>0</v>
      </c>
      <c r="M431" s="71"/>
      <c r="N431" s="71">
        <v>0</v>
      </c>
      <c r="O431" s="71">
        <v>0</v>
      </c>
      <c r="P431" s="71"/>
    </row>
    <row r="432" spans="1:16" x14ac:dyDescent="0.25">
      <c r="A432" s="71" t="s">
        <v>382</v>
      </c>
      <c r="B432" s="71"/>
      <c r="C432" s="71">
        <v>363.63940000000002</v>
      </c>
      <c r="D432" s="71">
        <v>363.63940000000002</v>
      </c>
      <c r="E432" s="71"/>
      <c r="F432" s="71">
        <v>60.8369</v>
      </c>
      <c r="G432" s="71"/>
      <c r="H432" s="71"/>
      <c r="I432" s="71">
        <v>48.363999999999997</v>
      </c>
      <c r="J432" s="71"/>
      <c r="K432" s="71"/>
      <c r="L432" s="71">
        <v>7.6001000000000003</v>
      </c>
      <c r="M432" s="71"/>
      <c r="N432" s="71">
        <v>0</v>
      </c>
      <c r="O432" s="71">
        <v>0</v>
      </c>
      <c r="P432" s="71"/>
    </row>
    <row r="433" spans="1:16" x14ac:dyDescent="0.25">
      <c r="A433" s="71" t="s">
        <v>383</v>
      </c>
      <c r="B433" s="71"/>
      <c r="C433" s="71">
        <v>200.15690000000001</v>
      </c>
      <c r="D433" s="71">
        <v>200.15690000000001</v>
      </c>
      <c r="E433" s="71"/>
      <c r="F433" s="71">
        <v>33.486199999999997</v>
      </c>
      <c r="G433" s="71"/>
      <c r="H433" s="71"/>
      <c r="I433" s="71">
        <v>26.620899999999999</v>
      </c>
      <c r="J433" s="71"/>
      <c r="K433" s="71"/>
      <c r="L433" s="71">
        <v>4.1833</v>
      </c>
      <c r="M433" s="71"/>
      <c r="N433" s="71">
        <v>0</v>
      </c>
      <c r="O433" s="71">
        <v>0</v>
      </c>
      <c r="P433" s="71"/>
    </row>
    <row r="434" spans="1:16" x14ac:dyDescent="0.25">
      <c r="A434" s="71" t="s">
        <v>384</v>
      </c>
      <c r="B434" s="71"/>
      <c r="C434" s="71">
        <v>95.901600000000002</v>
      </c>
      <c r="D434" s="71">
        <v>95.901600000000002</v>
      </c>
      <c r="E434" s="71"/>
      <c r="F434" s="71">
        <v>16.0443</v>
      </c>
      <c r="G434" s="71"/>
      <c r="H434" s="71"/>
      <c r="I434" s="71">
        <v>12.754899999999999</v>
      </c>
      <c r="J434" s="71"/>
      <c r="K434" s="71"/>
      <c r="L434" s="71">
        <v>2.0043000000000002</v>
      </c>
      <c r="M434" s="71"/>
      <c r="N434" s="71">
        <v>0</v>
      </c>
      <c r="O434" s="71">
        <v>0</v>
      </c>
      <c r="P434" s="71"/>
    </row>
    <row r="435" spans="1:16" x14ac:dyDescent="0.25">
      <c r="A435" s="71" t="s">
        <v>385</v>
      </c>
      <c r="B435" s="71"/>
      <c r="C435" s="71">
        <v>1.5094000000000001</v>
      </c>
      <c r="D435" s="71">
        <v>1.5094000000000001</v>
      </c>
      <c r="E435" s="71"/>
      <c r="F435" s="71">
        <v>0.2525</v>
      </c>
      <c r="G435" s="71"/>
      <c r="H435" s="71"/>
      <c r="I435" s="71">
        <v>0.20080000000000001</v>
      </c>
      <c r="J435" s="71"/>
      <c r="K435" s="71"/>
      <c r="L435" s="71">
        <v>3.15E-2</v>
      </c>
      <c r="M435" s="71"/>
      <c r="N435" s="71">
        <v>0</v>
      </c>
      <c r="O435" s="71">
        <v>0</v>
      </c>
      <c r="P435" s="71"/>
    </row>
    <row r="436" spans="1:16" x14ac:dyDescent="0.25">
      <c r="A436" s="71" t="s">
        <v>386</v>
      </c>
      <c r="B436" s="71"/>
      <c r="C436" s="71">
        <v>18.2559</v>
      </c>
      <c r="D436" s="71">
        <v>18.2559</v>
      </c>
      <c r="E436" s="71"/>
      <c r="F436" s="71">
        <v>3.0541999999999998</v>
      </c>
      <c r="G436" s="71"/>
      <c r="H436" s="71"/>
      <c r="I436" s="71">
        <v>2.4279999999999999</v>
      </c>
      <c r="J436" s="71"/>
      <c r="K436" s="71"/>
      <c r="L436" s="71">
        <v>0.38150000000000001</v>
      </c>
      <c r="M436" s="71"/>
      <c r="N436" s="71">
        <v>0</v>
      </c>
      <c r="O436" s="71">
        <v>0</v>
      </c>
      <c r="P436" s="71"/>
    </row>
    <row r="437" spans="1:16" x14ac:dyDescent="0.25">
      <c r="A437" s="71" t="s">
        <v>387</v>
      </c>
      <c r="B437" s="71"/>
      <c r="C437" s="71"/>
      <c r="D437" s="71">
        <v>0</v>
      </c>
      <c r="E437" s="71"/>
      <c r="F437" s="71">
        <v>0</v>
      </c>
      <c r="G437" s="71"/>
      <c r="H437" s="71"/>
      <c r="I437" s="71">
        <v>0</v>
      </c>
      <c r="J437" s="71"/>
      <c r="K437" s="71"/>
      <c r="L437" s="71">
        <v>0</v>
      </c>
      <c r="M437" s="71"/>
      <c r="N437" s="71">
        <v>0</v>
      </c>
      <c r="O437" s="71">
        <v>0</v>
      </c>
      <c r="P437" s="71"/>
    </row>
    <row r="438" spans="1:16" x14ac:dyDescent="0.25">
      <c r="A438" s="71" t="s">
        <v>555</v>
      </c>
      <c r="B438" s="71"/>
      <c r="C438" s="71"/>
      <c r="D438" s="71"/>
      <c r="E438" s="71"/>
      <c r="F438" s="71">
        <v>0</v>
      </c>
      <c r="G438" s="71"/>
      <c r="H438" s="71"/>
      <c r="I438" s="71">
        <v>0</v>
      </c>
      <c r="J438" s="71"/>
      <c r="K438" s="71"/>
      <c r="L438" s="71">
        <v>0</v>
      </c>
      <c r="M438" s="71"/>
      <c r="N438" s="71">
        <v>0</v>
      </c>
      <c r="O438" s="71">
        <v>0</v>
      </c>
      <c r="P438" s="71"/>
    </row>
    <row r="439" spans="1:16" x14ac:dyDescent="0.25">
      <c r="A439" s="71" t="s">
        <v>388</v>
      </c>
      <c r="B439" s="71"/>
      <c r="C439" s="71"/>
      <c r="D439" s="71">
        <v>0</v>
      </c>
      <c r="E439" s="71"/>
      <c r="F439" s="71">
        <v>0</v>
      </c>
      <c r="G439" s="71"/>
      <c r="H439" s="71"/>
      <c r="I439" s="71">
        <v>0</v>
      </c>
      <c r="J439" s="71"/>
      <c r="K439" s="71"/>
      <c r="L439" s="71">
        <v>0</v>
      </c>
      <c r="M439" s="71"/>
      <c r="N439" s="71">
        <v>0</v>
      </c>
      <c r="O439" s="71">
        <v>0</v>
      </c>
      <c r="P439" s="71"/>
    </row>
    <row r="440" spans="1:16" x14ac:dyDescent="0.25">
      <c r="A440" s="71" t="s">
        <v>389</v>
      </c>
      <c r="B440" s="71"/>
      <c r="C440" s="71">
        <v>14.437900000000001</v>
      </c>
      <c r="D440" s="71">
        <v>14.437900000000001</v>
      </c>
      <c r="E440" s="71"/>
      <c r="F440" s="71">
        <v>2.4155000000000002</v>
      </c>
      <c r="G440" s="71"/>
      <c r="H440" s="71"/>
      <c r="I440" s="71">
        <v>1.9201999999999999</v>
      </c>
      <c r="J440" s="71"/>
      <c r="K440" s="71"/>
      <c r="L440" s="71">
        <v>0.30180000000000001</v>
      </c>
      <c r="M440" s="71"/>
      <c r="N440" s="71">
        <v>0</v>
      </c>
      <c r="O440" s="71">
        <v>0</v>
      </c>
      <c r="P440" s="71"/>
    </row>
    <row r="441" spans="1:16" x14ac:dyDescent="0.25">
      <c r="A441" s="71" t="s">
        <v>390</v>
      </c>
      <c r="B441" s="71"/>
      <c r="C441" s="71">
        <v>8.0460999999999991</v>
      </c>
      <c r="D441" s="71">
        <v>8.0460999999999991</v>
      </c>
      <c r="E441" s="71">
        <v>0</v>
      </c>
      <c r="F441" s="71">
        <v>1.3461000000000001</v>
      </c>
      <c r="G441" s="71"/>
      <c r="H441" s="71"/>
      <c r="I441" s="71">
        <v>1.0701000000000001</v>
      </c>
      <c r="J441" s="71"/>
      <c r="K441" s="71"/>
      <c r="L441" s="71">
        <v>0.16819999999999999</v>
      </c>
      <c r="M441" s="71"/>
      <c r="N441" s="71">
        <v>0</v>
      </c>
      <c r="O441" s="71">
        <v>0</v>
      </c>
      <c r="P441" s="71"/>
    </row>
    <row r="442" spans="1:16" x14ac:dyDescent="0.25">
      <c r="A442" s="71" t="s">
        <v>391</v>
      </c>
      <c r="B442" s="71"/>
      <c r="C442" s="71">
        <v>128.553</v>
      </c>
      <c r="D442" s="71">
        <v>128.553</v>
      </c>
      <c r="E442" s="71"/>
      <c r="F442" s="71">
        <v>21.506900000000002</v>
      </c>
      <c r="G442" s="71"/>
      <c r="H442" s="71"/>
      <c r="I442" s="71">
        <v>17.0975</v>
      </c>
      <c r="J442" s="71"/>
      <c r="K442" s="71"/>
      <c r="L442" s="71">
        <v>2.6867999999999999</v>
      </c>
      <c r="M442" s="71"/>
      <c r="N442" s="71">
        <v>0</v>
      </c>
      <c r="O442" s="71">
        <v>0</v>
      </c>
      <c r="P442" s="71"/>
    </row>
    <row r="443" spans="1:16" x14ac:dyDescent="0.25">
      <c r="A443" s="71" t="s">
        <v>392</v>
      </c>
      <c r="B443" s="71"/>
      <c r="C443" s="71">
        <v>56.241399999999999</v>
      </c>
      <c r="D443" s="71">
        <v>56.241399999999999</v>
      </c>
      <c r="E443" s="71"/>
      <c r="F443" s="71">
        <v>9.4092000000000002</v>
      </c>
      <c r="G443" s="71"/>
      <c r="H443" s="71"/>
      <c r="I443" s="71">
        <v>7.4801000000000002</v>
      </c>
      <c r="J443" s="71"/>
      <c r="K443" s="71"/>
      <c r="L443" s="71">
        <v>1.1754</v>
      </c>
      <c r="M443" s="71"/>
      <c r="N443" s="71">
        <v>0</v>
      </c>
      <c r="O443" s="71">
        <v>0</v>
      </c>
      <c r="P443" s="71"/>
    </row>
    <row r="444" spans="1:16" x14ac:dyDescent="0.25">
      <c r="A444" s="71" t="s">
        <v>393</v>
      </c>
      <c r="B444" s="71"/>
      <c r="C444" s="71">
        <v>108.43729999999999</v>
      </c>
      <c r="D444" s="71">
        <v>108.43729999999999</v>
      </c>
      <c r="E444" s="71"/>
      <c r="F444" s="71">
        <v>18.1416</v>
      </c>
      <c r="G444" s="71"/>
      <c r="H444" s="71"/>
      <c r="I444" s="71">
        <v>14.4222</v>
      </c>
      <c r="J444" s="71"/>
      <c r="K444" s="71"/>
      <c r="L444" s="71">
        <v>2.2663000000000002</v>
      </c>
      <c r="M444" s="71"/>
      <c r="N444" s="71">
        <v>0</v>
      </c>
      <c r="O444" s="71">
        <v>0</v>
      </c>
      <c r="P444" s="71"/>
    </row>
    <row r="445" spans="1:16" x14ac:dyDescent="0.25">
      <c r="A445" s="71" t="s">
        <v>394</v>
      </c>
      <c r="B445" s="71"/>
      <c r="C445" s="71">
        <v>58.391100000000002</v>
      </c>
      <c r="D445" s="71">
        <v>58.391100000000002</v>
      </c>
      <c r="E445" s="71">
        <v>0</v>
      </c>
      <c r="F445" s="71">
        <v>9.7688000000000006</v>
      </c>
      <c r="G445" s="71"/>
      <c r="H445" s="71"/>
      <c r="I445" s="71">
        <v>7.766</v>
      </c>
      <c r="J445" s="71"/>
      <c r="K445" s="71"/>
      <c r="L445" s="71">
        <v>1.2203999999999999</v>
      </c>
      <c r="M445" s="71"/>
      <c r="N445" s="71">
        <v>0</v>
      </c>
      <c r="O445" s="71">
        <v>0</v>
      </c>
      <c r="P445" s="71"/>
    </row>
    <row r="446" spans="1:16" x14ac:dyDescent="0.25">
      <c r="A446" s="71" t="s">
        <v>395</v>
      </c>
      <c r="B446" s="71"/>
      <c r="C446" s="71">
        <v>4.4295</v>
      </c>
      <c r="D446" s="71">
        <v>4.4295</v>
      </c>
      <c r="E446" s="71"/>
      <c r="F446" s="71">
        <v>0.74109999999999998</v>
      </c>
      <c r="G446" s="71"/>
      <c r="H446" s="71"/>
      <c r="I446" s="71">
        <v>0.58909999999999996</v>
      </c>
      <c r="J446" s="71"/>
      <c r="K446" s="71"/>
      <c r="L446" s="71">
        <v>9.2600000000000002E-2</v>
      </c>
      <c r="M446" s="71"/>
      <c r="N446" s="71">
        <v>0</v>
      </c>
      <c r="O446" s="71">
        <v>0</v>
      </c>
      <c r="P446" s="71"/>
    </row>
    <row r="447" spans="1:16" x14ac:dyDescent="0.25">
      <c r="A447" s="71" t="s">
        <v>396</v>
      </c>
      <c r="B447" s="71"/>
      <c r="C447" s="71">
        <v>253.30889999999999</v>
      </c>
      <c r="D447" s="71">
        <v>253.30889999999999</v>
      </c>
      <c r="E447" s="71">
        <v>0</v>
      </c>
      <c r="F447" s="71">
        <v>42.378599999999999</v>
      </c>
      <c r="G447" s="71"/>
      <c r="H447" s="71"/>
      <c r="I447" s="71">
        <v>33.690100000000001</v>
      </c>
      <c r="J447" s="71"/>
      <c r="K447" s="71"/>
      <c r="L447" s="71">
        <v>5.2942</v>
      </c>
      <c r="M447" s="71"/>
      <c r="N447" s="71">
        <v>0</v>
      </c>
      <c r="O447" s="71">
        <v>0</v>
      </c>
      <c r="P447" s="71"/>
    </row>
    <row r="448" spans="1:16" x14ac:dyDescent="0.25">
      <c r="A448" s="71" t="s">
        <v>397</v>
      </c>
      <c r="B448" s="71"/>
      <c r="C448" s="71">
        <v>4.0228999999999999</v>
      </c>
      <c r="D448" s="71">
        <v>4.0228999999999999</v>
      </c>
      <c r="E448" s="71">
        <v>0</v>
      </c>
      <c r="F448" s="71">
        <v>0.67300000000000004</v>
      </c>
      <c r="G448" s="71"/>
      <c r="H448" s="71"/>
      <c r="I448" s="71">
        <v>0.53500000000000003</v>
      </c>
      <c r="J448" s="71"/>
      <c r="K448" s="71"/>
      <c r="L448" s="71">
        <v>8.4099999999999994E-2</v>
      </c>
      <c r="M448" s="71"/>
      <c r="N448" s="71">
        <v>0</v>
      </c>
      <c r="O448" s="71">
        <v>0</v>
      </c>
      <c r="P448" s="71"/>
    </row>
    <row r="449" spans="1:16" x14ac:dyDescent="0.25">
      <c r="A449" s="71" t="s">
        <v>398</v>
      </c>
      <c r="B449" s="71"/>
      <c r="C449" s="71">
        <v>52.997999999999998</v>
      </c>
      <c r="D449" s="71">
        <v>52.997999999999998</v>
      </c>
      <c r="E449" s="71"/>
      <c r="F449" s="71">
        <v>8.8666</v>
      </c>
      <c r="G449" s="71"/>
      <c r="H449" s="71"/>
      <c r="I449" s="71">
        <v>7.0487000000000002</v>
      </c>
      <c r="J449" s="71"/>
      <c r="K449" s="71"/>
      <c r="L449" s="71">
        <v>1.1076999999999999</v>
      </c>
      <c r="M449" s="71"/>
      <c r="N449" s="71">
        <v>0</v>
      </c>
      <c r="O449" s="71">
        <v>0</v>
      </c>
      <c r="P449" s="71"/>
    </row>
    <row r="450" spans="1:16" x14ac:dyDescent="0.25">
      <c r="A450" s="71" t="s">
        <v>399</v>
      </c>
      <c r="B450" s="71"/>
      <c r="C450" s="71">
        <v>123.03019999999999</v>
      </c>
      <c r="D450" s="71">
        <v>123.03019999999999</v>
      </c>
      <c r="E450" s="71"/>
      <c r="F450" s="71">
        <v>20.582999999999998</v>
      </c>
      <c r="G450" s="71"/>
      <c r="H450" s="71"/>
      <c r="I450" s="71">
        <v>16.363</v>
      </c>
      <c r="J450" s="71"/>
      <c r="K450" s="71"/>
      <c r="L450" s="71">
        <v>2.5712999999999999</v>
      </c>
      <c r="M450" s="71"/>
      <c r="N450" s="71">
        <v>0</v>
      </c>
      <c r="O450" s="71">
        <v>0</v>
      </c>
      <c r="P450" s="71"/>
    </row>
    <row r="451" spans="1:16" x14ac:dyDescent="0.25">
      <c r="A451" s="71" t="s">
        <v>400</v>
      </c>
      <c r="B451" s="71"/>
      <c r="C451" s="71">
        <v>92.079400000000007</v>
      </c>
      <c r="D451" s="71">
        <v>92.079400000000007</v>
      </c>
      <c r="E451" s="71"/>
      <c r="F451" s="71">
        <v>15.4049</v>
      </c>
      <c r="G451" s="71"/>
      <c r="H451" s="71"/>
      <c r="I451" s="71">
        <v>12.246600000000001</v>
      </c>
      <c r="J451" s="71"/>
      <c r="K451" s="71"/>
      <c r="L451" s="71">
        <v>1.9245000000000001</v>
      </c>
      <c r="M451" s="71"/>
      <c r="N451" s="71">
        <v>0</v>
      </c>
      <c r="O451" s="71">
        <v>0</v>
      </c>
      <c r="P451" s="71"/>
    </row>
    <row r="452" spans="1:16" x14ac:dyDescent="0.25">
      <c r="A452" s="71" t="s">
        <v>401</v>
      </c>
      <c r="B452" s="71"/>
      <c r="C452" s="71">
        <v>119.5818</v>
      </c>
      <c r="D452" s="71">
        <v>119.5818</v>
      </c>
      <c r="E452" s="71"/>
      <c r="F452" s="71">
        <v>20.006</v>
      </c>
      <c r="G452" s="71"/>
      <c r="H452" s="71"/>
      <c r="I452" s="71">
        <v>15.904400000000001</v>
      </c>
      <c r="J452" s="71"/>
      <c r="K452" s="71"/>
      <c r="L452" s="71">
        <v>2.4992999999999999</v>
      </c>
      <c r="M452" s="71"/>
      <c r="N452" s="71">
        <v>0</v>
      </c>
      <c r="O452" s="71">
        <v>0</v>
      </c>
      <c r="P452" s="71"/>
    </row>
    <row r="453" spans="1:16" x14ac:dyDescent="0.25">
      <c r="A453" s="71" t="s">
        <v>402</v>
      </c>
      <c r="B453" s="71"/>
      <c r="C453" s="71">
        <v>153.16</v>
      </c>
      <c r="D453" s="71">
        <v>153.16</v>
      </c>
      <c r="E453" s="71"/>
      <c r="F453" s="71">
        <v>25.623699999999999</v>
      </c>
      <c r="G453" s="71"/>
      <c r="H453" s="71"/>
      <c r="I453" s="71">
        <v>20.3703</v>
      </c>
      <c r="J453" s="71"/>
      <c r="K453" s="71"/>
      <c r="L453" s="71">
        <v>3.2010000000000001</v>
      </c>
      <c r="M453" s="71"/>
      <c r="N453" s="71">
        <v>0</v>
      </c>
      <c r="O453" s="71">
        <v>0</v>
      </c>
      <c r="P453" s="71"/>
    </row>
    <row r="454" spans="1:16" x14ac:dyDescent="0.25">
      <c r="A454" s="71" t="s">
        <v>403</v>
      </c>
      <c r="B454" s="71"/>
      <c r="C454" s="71">
        <v>157.98240000000001</v>
      </c>
      <c r="D454" s="71">
        <v>157.98240000000001</v>
      </c>
      <c r="E454" s="71"/>
      <c r="F454" s="71">
        <v>26.430499999999999</v>
      </c>
      <c r="G454" s="71"/>
      <c r="H454" s="71"/>
      <c r="I454" s="71">
        <v>21.011700000000001</v>
      </c>
      <c r="J454" s="71"/>
      <c r="K454" s="71"/>
      <c r="L454" s="71">
        <v>3.3018000000000001</v>
      </c>
      <c r="M454" s="71"/>
      <c r="N454" s="71">
        <v>0</v>
      </c>
      <c r="O454" s="71">
        <v>0</v>
      </c>
      <c r="P454" s="71"/>
    </row>
    <row r="455" spans="1:16" x14ac:dyDescent="0.25">
      <c r="A455" s="71" t="s">
        <v>404</v>
      </c>
      <c r="B455" s="71"/>
      <c r="C455" s="71">
        <v>71.906899999999993</v>
      </c>
      <c r="D455" s="71">
        <v>71.906899999999993</v>
      </c>
      <c r="E455" s="71"/>
      <c r="F455" s="71">
        <v>12.03</v>
      </c>
      <c r="G455" s="71"/>
      <c r="H455" s="71"/>
      <c r="I455" s="71">
        <v>9.5635999999999992</v>
      </c>
      <c r="J455" s="71"/>
      <c r="K455" s="71"/>
      <c r="L455" s="71">
        <v>1.5028999999999999</v>
      </c>
      <c r="M455" s="71"/>
      <c r="N455" s="71">
        <v>0</v>
      </c>
      <c r="O455" s="71">
        <v>0</v>
      </c>
      <c r="P455" s="71"/>
    </row>
    <row r="456" spans="1:16" x14ac:dyDescent="0.25">
      <c r="A456" s="71" t="s">
        <v>405</v>
      </c>
      <c r="B456" s="71"/>
      <c r="C456" s="71">
        <v>60.583300000000001</v>
      </c>
      <c r="D456" s="71">
        <v>60.583300000000001</v>
      </c>
      <c r="E456" s="71"/>
      <c r="F456" s="71">
        <v>10.1356</v>
      </c>
      <c r="G456" s="71"/>
      <c r="H456" s="71"/>
      <c r="I456" s="71">
        <v>8.0576000000000008</v>
      </c>
      <c r="J456" s="71"/>
      <c r="K456" s="71"/>
      <c r="L456" s="71">
        <v>1.2662</v>
      </c>
      <c r="M456" s="71"/>
      <c r="N456" s="71">
        <v>0</v>
      </c>
      <c r="O456" s="71">
        <v>0</v>
      </c>
      <c r="P456" s="71"/>
    </row>
    <row r="457" spans="1:16" x14ac:dyDescent="0.25">
      <c r="A457" s="71" t="s">
        <v>406</v>
      </c>
      <c r="B457" s="71"/>
      <c r="C457" s="71">
        <v>5.8601999999999999</v>
      </c>
      <c r="D457" s="71">
        <v>5.8601999999999999</v>
      </c>
      <c r="E457" s="71"/>
      <c r="F457" s="71">
        <v>0.98040000000000005</v>
      </c>
      <c r="G457" s="71"/>
      <c r="H457" s="71"/>
      <c r="I457" s="71">
        <v>0.77939999999999998</v>
      </c>
      <c r="J457" s="71"/>
      <c r="K457" s="71"/>
      <c r="L457" s="71">
        <v>0.1225</v>
      </c>
      <c r="M457" s="71"/>
      <c r="N457" s="71">
        <v>0</v>
      </c>
      <c r="O457" s="71">
        <v>0</v>
      </c>
      <c r="P457" s="71"/>
    </row>
    <row r="458" spans="1:16" x14ac:dyDescent="0.25">
      <c r="A458" s="71" t="s">
        <v>407</v>
      </c>
      <c r="B458" s="71"/>
      <c r="C458" s="71">
        <v>21.2379</v>
      </c>
      <c r="D458" s="71">
        <v>21.2379</v>
      </c>
      <c r="E458" s="71"/>
      <c r="F458" s="71">
        <v>3.5531000000000001</v>
      </c>
      <c r="G458" s="71"/>
      <c r="H458" s="71"/>
      <c r="I458" s="71">
        <v>2.8246000000000002</v>
      </c>
      <c r="J458" s="71"/>
      <c r="K458" s="71"/>
      <c r="L458" s="71">
        <v>0.44390000000000002</v>
      </c>
      <c r="M458" s="71"/>
      <c r="N458" s="71">
        <v>0</v>
      </c>
      <c r="O458" s="71">
        <v>0</v>
      </c>
      <c r="P458" s="71"/>
    </row>
    <row r="459" spans="1:16" x14ac:dyDescent="0.25">
      <c r="A459" s="71" t="s">
        <v>408</v>
      </c>
      <c r="B459" s="71"/>
      <c r="C459" s="71">
        <v>36.162700000000001</v>
      </c>
      <c r="D459" s="71">
        <v>36.162700000000001</v>
      </c>
      <c r="E459" s="71">
        <v>0</v>
      </c>
      <c r="F459" s="71">
        <v>6.05</v>
      </c>
      <c r="G459" s="71"/>
      <c r="H459" s="71"/>
      <c r="I459" s="71">
        <v>4.8095999999999997</v>
      </c>
      <c r="J459" s="71"/>
      <c r="K459" s="71"/>
      <c r="L459" s="71">
        <v>0.75580000000000003</v>
      </c>
      <c r="M459" s="71"/>
      <c r="N459" s="71">
        <v>0</v>
      </c>
      <c r="O459" s="71">
        <v>0</v>
      </c>
      <c r="P459" s="71"/>
    </row>
    <row r="460" spans="1:16" x14ac:dyDescent="0.25">
      <c r="A460" s="71" t="s">
        <v>409</v>
      </c>
      <c r="B460" s="71"/>
      <c r="C460" s="71">
        <v>23.664000000000001</v>
      </c>
      <c r="D460" s="71">
        <v>23.664000000000001</v>
      </c>
      <c r="E460" s="71">
        <v>0</v>
      </c>
      <c r="F460" s="71">
        <v>3.9590000000000001</v>
      </c>
      <c r="G460" s="71"/>
      <c r="H460" s="71"/>
      <c r="I460" s="71">
        <v>3.1473</v>
      </c>
      <c r="J460" s="71"/>
      <c r="K460" s="71"/>
      <c r="L460" s="71">
        <v>0.49459999999999998</v>
      </c>
      <c r="M460" s="71"/>
      <c r="N460" s="71">
        <v>0</v>
      </c>
      <c r="O460" s="71">
        <v>0</v>
      </c>
      <c r="P460" s="71"/>
    </row>
    <row r="461" spans="1:16" x14ac:dyDescent="0.25">
      <c r="A461" s="71" t="s">
        <v>410</v>
      </c>
      <c r="B461" s="71"/>
      <c r="C461" s="71">
        <v>7.0075000000000003</v>
      </c>
      <c r="D461" s="71">
        <v>7.0075000000000003</v>
      </c>
      <c r="E461" s="71"/>
      <c r="F461" s="71">
        <v>1.1724000000000001</v>
      </c>
      <c r="G461" s="71"/>
      <c r="H461" s="71"/>
      <c r="I461" s="71">
        <v>0.93200000000000005</v>
      </c>
      <c r="J461" s="71"/>
      <c r="K461" s="71"/>
      <c r="L461" s="71">
        <v>0.14649999999999999</v>
      </c>
      <c r="M461" s="71"/>
      <c r="N461" s="71">
        <v>0</v>
      </c>
      <c r="O461" s="71">
        <v>0</v>
      </c>
      <c r="P461" s="71"/>
    </row>
    <row r="462" spans="1:16" x14ac:dyDescent="0.25">
      <c r="A462" s="71" t="s">
        <v>411</v>
      </c>
      <c r="B462" s="71"/>
      <c r="C462" s="71">
        <v>41.863700000000001</v>
      </c>
      <c r="D462" s="71">
        <v>41.863700000000001</v>
      </c>
      <c r="E462" s="71"/>
      <c r="F462" s="71">
        <v>7.0038</v>
      </c>
      <c r="G462" s="71"/>
      <c r="H462" s="71"/>
      <c r="I462" s="71">
        <v>5.5678999999999998</v>
      </c>
      <c r="J462" s="71"/>
      <c r="K462" s="71"/>
      <c r="L462" s="71">
        <v>0.875</v>
      </c>
      <c r="M462" s="71"/>
      <c r="N462" s="71">
        <v>0</v>
      </c>
      <c r="O462" s="71">
        <v>0</v>
      </c>
      <c r="P462" s="71"/>
    </row>
    <row r="463" spans="1:16" x14ac:dyDescent="0.25">
      <c r="A463" s="71" t="s">
        <v>412</v>
      </c>
      <c r="B463" s="71"/>
      <c r="C463" s="71">
        <v>52.365000000000002</v>
      </c>
      <c r="D463" s="71">
        <v>52.365000000000002</v>
      </c>
      <c r="E463" s="71">
        <v>0</v>
      </c>
      <c r="F463" s="71">
        <v>8.7606999999999999</v>
      </c>
      <c r="G463" s="71"/>
      <c r="H463" s="71"/>
      <c r="I463" s="71">
        <v>6.9645000000000001</v>
      </c>
      <c r="J463" s="71"/>
      <c r="K463" s="71"/>
      <c r="L463" s="71">
        <v>1.0944</v>
      </c>
      <c r="M463" s="71"/>
      <c r="N463" s="71">
        <v>0</v>
      </c>
      <c r="O463" s="71">
        <v>0</v>
      </c>
      <c r="P463" s="71"/>
    </row>
    <row r="464" spans="1:16" x14ac:dyDescent="0.25">
      <c r="A464" s="71" t="s">
        <v>413</v>
      </c>
      <c r="B464" s="71"/>
      <c r="C464" s="71">
        <v>80.335999999999999</v>
      </c>
      <c r="D464" s="71">
        <v>80.335999999999999</v>
      </c>
      <c r="E464" s="71">
        <v>0</v>
      </c>
      <c r="F464" s="71">
        <v>13.440200000000001</v>
      </c>
      <c r="G464" s="71"/>
      <c r="H464" s="71"/>
      <c r="I464" s="71">
        <v>10.684699999999999</v>
      </c>
      <c r="J464" s="71"/>
      <c r="K464" s="71"/>
      <c r="L464" s="71">
        <v>1.679</v>
      </c>
      <c r="M464" s="71"/>
      <c r="N464" s="71">
        <v>0</v>
      </c>
      <c r="O464" s="71">
        <v>0</v>
      </c>
      <c r="P464" s="71"/>
    </row>
    <row r="465" spans="1:16" x14ac:dyDescent="0.25">
      <c r="A465" s="71" t="s">
        <v>414</v>
      </c>
      <c r="B465" s="71"/>
      <c r="C465" s="71"/>
      <c r="D465" s="71">
        <v>0</v>
      </c>
      <c r="E465" s="71">
        <v>0</v>
      </c>
      <c r="F465" s="71">
        <v>0</v>
      </c>
      <c r="G465" s="71"/>
      <c r="H465" s="71"/>
      <c r="I465" s="71">
        <v>0</v>
      </c>
      <c r="J465" s="71"/>
      <c r="K465" s="71"/>
      <c r="L465" s="71">
        <v>0</v>
      </c>
      <c r="M465" s="71"/>
      <c r="N465" s="71">
        <v>0</v>
      </c>
      <c r="O465" s="71">
        <v>0</v>
      </c>
      <c r="P465" s="71"/>
    </row>
    <row r="466" spans="1:16" x14ac:dyDescent="0.25">
      <c r="A466" s="71" t="s">
        <v>415</v>
      </c>
      <c r="B466" s="71">
        <v>2382</v>
      </c>
      <c r="C466" s="71">
        <v>33.848999999999997</v>
      </c>
      <c r="D466" s="71">
        <v>2415.8490000000002</v>
      </c>
      <c r="E466" s="71">
        <v>1806.35</v>
      </c>
      <c r="F466" s="71">
        <v>404.17149999999998</v>
      </c>
      <c r="G466" s="71">
        <v>350.5446</v>
      </c>
      <c r="H466" s="71">
        <v>446</v>
      </c>
      <c r="I466" s="71">
        <v>321.30790000000002</v>
      </c>
      <c r="J466" s="71">
        <v>93.519099999999995</v>
      </c>
      <c r="K466" s="71">
        <v>246</v>
      </c>
      <c r="L466" s="71">
        <v>50.491199999999999</v>
      </c>
      <c r="M466" s="71">
        <v>117.3053</v>
      </c>
      <c r="N466" s="71">
        <v>96</v>
      </c>
      <c r="O466" s="71">
        <v>0</v>
      </c>
      <c r="P466" s="71">
        <v>2979.6988999999999</v>
      </c>
    </row>
    <row r="467" spans="1:16" x14ac:dyDescent="0.25">
      <c r="A467" s="71" t="s">
        <v>416</v>
      </c>
      <c r="B467" s="71"/>
      <c r="C467" s="71"/>
      <c r="D467" s="71">
        <v>0</v>
      </c>
      <c r="E467" s="71"/>
      <c r="F467" s="71">
        <v>0</v>
      </c>
      <c r="G467" s="71"/>
      <c r="H467" s="71"/>
      <c r="I467" s="71">
        <v>0</v>
      </c>
      <c r="J467" s="71"/>
      <c r="K467" s="71"/>
      <c r="L467" s="71">
        <v>0</v>
      </c>
      <c r="M467" s="71"/>
      <c r="N467" s="71">
        <v>0</v>
      </c>
      <c r="O467" s="71">
        <v>0</v>
      </c>
      <c r="P467" s="71"/>
    </row>
    <row r="468" spans="1:16" x14ac:dyDescent="0.25">
      <c r="A468" s="71" t="s">
        <v>417</v>
      </c>
      <c r="B468" s="71"/>
      <c r="C468" s="71">
        <v>94.045199999999994</v>
      </c>
      <c r="D468" s="71">
        <v>94.045199999999994</v>
      </c>
      <c r="E468" s="71"/>
      <c r="F468" s="71">
        <v>15.7338</v>
      </c>
      <c r="G468" s="71"/>
      <c r="H468" s="71"/>
      <c r="I468" s="71">
        <v>12.507999999999999</v>
      </c>
      <c r="J468" s="71"/>
      <c r="K468" s="71"/>
      <c r="L468" s="71">
        <v>1.9655</v>
      </c>
      <c r="M468" s="71"/>
      <c r="N468" s="71">
        <v>0</v>
      </c>
      <c r="O468" s="71">
        <v>0</v>
      </c>
      <c r="P468" s="71"/>
    </row>
    <row r="469" spans="1:16" x14ac:dyDescent="0.25">
      <c r="A469" s="71" t="s">
        <v>418</v>
      </c>
      <c r="B469" s="71"/>
      <c r="C469" s="71">
        <v>74.931299999999993</v>
      </c>
      <c r="D469" s="71">
        <v>74.931299999999993</v>
      </c>
      <c r="E469" s="71">
        <v>0</v>
      </c>
      <c r="F469" s="71">
        <v>12.536</v>
      </c>
      <c r="G469" s="71"/>
      <c r="H469" s="71"/>
      <c r="I469" s="71">
        <v>9.9658999999999995</v>
      </c>
      <c r="J469" s="71"/>
      <c r="K469" s="71"/>
      <c r="L469" s="71">
        <v>1.5661</v>
      </c>
      <c r="M469" s="71"/>
      <c r="N469" s="71">
        <v>0</v>
      </c>
      <c r="O469" s="71">
        <v>0</v>
      </c>
      <c r="P469" s="71"/>
    </row>
    <row r="470" spans="1:16" x14ac:dyDescent="0.25">
      <c r="A470" s="71" t="s">
        <v>419</v>
      </c>
      <c r="B470" s="71"/>
      <c r="C470" s="71">
        <v>25.621300000000002</v>
      </c>
      <c r="D470" s="71">
        <v>25.621300000000002</v>
      </c>
      <c r="E470" s="71"/>
      <c r="F470" s="71">
        <v>4.2864000000000004</v>
      </c>
      <c r="G470" s="71"/>
      <c r="H470" s="71"/>
      <c r="I470" s="71">
        <v>3.4076</v>
      </c>
      <c r="J470" s="71"/>
      <c r="K470" s="71"/>
      <c r="L470" s="71">
        <v>0.53549999999999998</v>
      </c>
      <c r="M470" s="71"/>
      <c r="N470" s="71">
        <v>0</v>
      </c>
      <c r="O470" s="71">
        <v>0</v>
      </c>
      <c r="P470" s="71"/>
    </row>
    <row r="471" spans="1:16" x14ac:dyDescent="0.25">
      <c r="A471" s="71" t="s">
        <v>1240</v>
      </c>
      <c r="B471" s="71">
        <v>257</v>
      </c>
      <c r="C471" s="71">
        <v>2.9996999999999998</v>
      </c>
      <c r="D471" s="71">
        <v>259.99970000000002</v>
      </c>
      <c r="E471" s="71">
        <v>244.14</v>
      </c>
      <c r="F471" s="71">
        <v>43.497900000000001</v>
      </c>
      <c r="G471" s="71">
        <v>50.160499999999999</v>
      </c>
      <c r="H471" s="71">
        <v>32</v>
      </c>
      <c r="I471" s="71">
        <v>34.58</v>
      </c>
      <c r="J471" s="71"/>
      <c r="K471" s="71"/>
      <c r="L471" s="71">
        <v>5.4340000000000002</v>
      </c>
      <c r="M471" s="71"/>
      <c r="N471" s="71">
        <v>0</v>
      </c>
      <c r="O471" s="71">
        <v>0</v>
      </c>
      <c r="P471" s="71">
        <v>310.16019999999997</v>
      </c>
    </row>
    <row r="472" spans="1:16" x14ac:dyDescent="0.25">
      <c r="A472" s="71" t="s">
        <v>556</v>
      </c>
      <c r="B472" s="71"/>
      <c r="C472" s="71"/>
      <c r="D472" s="71"/>
      <c r="E472" s="71">
        <v>0</v>
      </c>
      <c r="F472" s="71">
        <v>0</v>
      </c>
      <c r="G472" s="71"/>
      <c r="H472" s="71"/>
      <c r="I472" s="71">
        <v>0</v>
      </c>
      <c r="J472" s="71"/>
      <c r="K472" s="71"/>
      <c r="L472" s="71">
        <v>0</v>
      </c>
      <c r="M472" s="71"/>
      <c r="N472" s="71">
        <v>0</v>
      </c>
      <c r="O472" s="71">
        <v>0</v>
      </c>
      <c r="P472" s="71"/>
    </row>
    <row r="473" spans="1:16" x14ac:dyDescent="0.25">
      <c r="A473" s="71" t="s">
        <v>557</v>
      </c>
      <c r="B473" s="71"/>
      <c r="C473" s="71">
        <v>3.1661999999999999</v>
      </c>
      <c r="D473" s="71"/>
      <c r="E473" s="71"/>
      <c r="F473" s="71">
        <v>0.52969999999999995</v>
      </c>
      <c r="G473" s="71"/>
      <c r="H473" s="71"/>
      <c r="I473" s="71">
        <v>0</v>
      </c>
      <c r="J473" s="71"/>
      <c r="K473" s="71"/>
      <c r="L473" s="71">
        <v>0</v>
      </c>
      <c r="M473" s="71"/>
      <c r="N473" s="71">
        <v>0</v>
      </c>
      <c r="O473" s="71">
        <v>0</v>
      </c>
      <c r="P473" s="71"/>
    </row>
    <row r="474" spans="1:16" x14ac:dyDescent="0.25">
      <c r="A474" s="71" t="s">
        <v>420</v>
      </c>
      <c r="B474" s="71"/>
      <c r="C474" s="71">
        <v>0.81989999999999996</v>
      </c>
      <c r="D474" s="71">
        <v>0.81989999999999996</v>
      </c>
      <c r="E474" s="71">
        <v>0</v>
      </c>
      <c r="F474" s="71">
        <v>0.13719999999999999</v>
      </c>
      <c r="G474" s="71"/>
      <c r="H474" s="71"/>
      <c r="I474" s="71">
        <v>0.109</v>
      </c>
      <c r="J474" s="71"/>
      <c r="K474" s="71"/>
      <c r="L474" s="71">
        <v>1.7100000000000001E-2</v>
      </c>
      <c r="M474" s="71"/>
      <c r="N474" s="71">
        <v>0</v>
      </c>
      <c r="O474" s="71">
        <v>0</v>
      </c>
      <c r="P474" s="71"/>
    </row>
    <row r="475" spans="1:16" x14ac:dyDescent="0.25">
      <c r="A475" s="71" t="s">
        <v>558</v>
      </c>
      <c r="B475" s="71"/>
      <c r="C475" s="71"/>
      <c r="D475" s="71"/>
      <c r="E475" s="71"/>
      <c r="F475" s="71">
        <v>0</v>
      </c>
      <c r="G475" s="71"/>
      <c r="H475" s="71"/>
      <c r="I475" s="71">
        <v>0</v>
      </c>
      <c r="J475" s="71"/>
      <c r="K475" s="71"/>
      <c r="L475" s="71">
        <v>0</v>
      </c>
      <c r="M475" s="71"/>
      <c r="N475" s="71">
        <v>0</v>
      </c>
      <c r="O475" s="71">
        <v>0</v>
      </c>
      <c r="P475" s="71"/>
    </row>
    <row r="476" spans="1:16" x14ac:dyDescent="0.25">
      <c r="A476" s="71" t="s">
        <v>559</v>
      </c>
      <c r="B476" s="71"/>
      <c r="C476" s="71"/>
      <c r="D476" s="71"/>
      <c r="E476" s="71">
        <v>0</v>
      </c>
      <c r="F476" s="71">
        <v>0</v>
      </c>
      <c r="G476" s="71"/>
      <c r="H476" s="71"/>
      <c r="I476" s="71">
        <v>0</v>
      </c>
      <c r="J476" s="71"/>
      <c r="K476" s="71"/>
      <c r="L476" s="71">
        <v>0</v>
      </c>
      <c r="M476" s="71"/>
      <c r="N476" s="71">
        <v>0</v>
      </c>
      <c r="O476" s="71">
        <v>0</v>
      </c>
      <c r="P476" s="71"/>
    </row>
    <row r="477" spans="1:16" x14ac:dyDescent="0.25">
      <c r="A477" s="71" t="s">
        <v>421</v>
      </c>
      <c r="B477" s="71"/>
      <c r="C477" s="71">
        <v>81.116100000000003</v>
      </c>
      <c r="D477" s="71">
        <v>81.116100000000003</v>
      </c>
      <c r="E477" s="71"/>
      <c r="F477" s="71">
        <v>13.5707</v>
      </c>
      <c r="G477" s="71"/>
      <c r="H477" s="71"/>
      <c r="I477" s="71">
        <v>10.788399999999999</v>
      </c>
      <c r="J477" s="71"/>
      <c r="K477" s="71"/>
      <c r="L477" s="71">
        <v>1.6953</v>
      </c>
      <c r="M477" s="71"/>
      <c r="N477" s="71">
        <v>0</v>
      </c>
      <c r="O477" s="71">
        <v>0</v>
      </c>
      <c r="P477" s="71"/>
    </row>
    <row r="478" spans="1:16" x14ac:dyDescent="0.25">
      <c r="A478" s="71" t="s">
        <v>422</v>
      </c>
      <c r="B478" s="71"/>
      <c r="C478" s="71"/>
      <c r="D478" s="71">
        <v>0</v>
      </c>
      <c r="E478" s="71">
        <v>0</v>
      </c>
      <c r="F478" s="71">
        <v>0</v>
      </c>
      <c r="G478" s="71"/>
      <c r="H478" s="71"/>
      <c r="I478" s="71">
        <v>0</v>
      </c>
      <c r="J478" s="71"/>
      <c r="K478" s="71"/>
      <c r="L478" s="71">
        <v>0</v>
      </c>
      <c r="M478" s="71"/>
      <c r="N478" s="71">
        <v>0</v>
      </c>
      <c r="O478" s="71">
        <v>0</v>
      </c>
      <c r="P478" s="71"/>
    </row>
    <row r="479" spans="1:16" x14ac:dyDescent="0.25">
      <c r="A479" s="71" t="s">
        <v>423</v>
      </c>
      <c r="B479" s="71"/>
      <c r="C479" s="71">
        <v>4.8912000000000004</v>
      </c>
      <c r="D479" s="71">
        <v>4.8912000000000004</v>
      </c>
      <c r="E479" s="71"/>
      <c r="F479" s="71">
        <v>0.81830000000000003</v>
      </c>
      <c r="G479" s="71"/>
      <c r="H479" s="71"/>
      <c r="I479" s="71">
        <v>0.65049999999999997</v>
      </c>
      <c r="J479" s="71"/>
      <c r="K479" s="71"/>
      <c r="L479" s="71">
        <v>0.1022</v>
      </c>
      <c r="M479" s="71"/>
      <c r="N479" s="71">
        <v>0</v>
      </c>
      <c r="O479" s="71">
        <v>0</v>
      </c>
      <c r="P479" s="71"/>
    </row>
    <row r="480" spans="1:16" x14ac:dyDescent="0.25">
      <c r="A480" s="71" t="s">
        <v>424</v>
      </c>
      <c r="B480" s="71"/>
      <c r="C480" s="71">
        <v>10.6791</v>
      </c>
      <c r="D480" s="71">
        <v>10.6791</v>
      </c>
      <c r="E480" s="71"/>
      <c r="F480" s="71">
        <v>1.7866</v>
      </c>
      <c r="G480" s="71"/>
      <c r="H480" s="71"/>
      <c r="I480" s="71">
        <v>1.4202999999999999</v>
      </c>
      <c r="J480" s="71"/>
      <c r="K480" s="71"/>
      <c r="L480" s="71">
        <v>0.22320000000000001</v>
      </c>
      <c r="M480" s="71"/>
      <c r="N480" s="71">
        <v>0</v>
      </c>
      <c r="O480" s="71">
        <v>0</v>
      </c>
      <c r="P480" s="71"/>
    </row>
    <row r="481" spans="1:16" x14ac:dyDescent="0.25">
      <c r="A481" s="71" t="s">
        <v>425</v>
      </c>
      <c r="B481" s="71"/>
      <c r="C481" s="71">
        <v>10.1084</v>
      </c>
      <c r="D481" s="71">
        <v>10.1084</v>
      </c>
      <c r="E481" s="71"/>
      <c r="F481" s="71">
        <v>1.6911</v>
      </c>
      <c r="G481" s="71"/>
      <c r="H481" s="71"/>
      <c r="I481" s="71">
        <v>1.3444</v>
      </c>
      <c r="J481" s="71"/>
      <c r="K481" s="71"/>
      <c r="L481" s="71">
        <v>0.21129999999999999</v>
      </c>
      <c r="M481" s="71"/>
      <c r="N481" s="71">
        <v>0</v>
      </c>
      <c r="O481" s="71">
        <v>0</v>
      </c>
      <c r="P481" s="71"/>
    </row>
    <row r="482" spans="1:16" x14ac:dyDescent="0.25">
      <c r="A482" s="71" t="s">
        <v>426</v>
      </c>
      <c r="B482" s="71"/>
      <c r="C482" s="71">
        <v>40.553800000000003</v>
      </c>
      <c r="D482" s="71">
        <v>40.553800000000003</v>
      </c>
      <c r="E482" s="71"/>
      <c r="F482" s="71">
        <v>6.7847</v>
      </c>
      <c r="G482" s="71"/>
      <c r="H482" s="71"/>
      <c r="I482" s="71">
        <v>5.3936999999999999</v>
      </c>
      <c r="J482" s="71"/>
      <c r="K482" s="71"/>
      <c r="L482" s="71">
        <v>0.84760000000000002</v>
      </c>
      <c r="M482" s="71"/>
      <c r="N482" s="71">
        <v>0</v>
      </c>
      <c r="O482" s="71">
        <v>0</v>
      </c>
      <c r="P482" s="71"/>
    </row>
    <row r="483" spans="1:16" x14ac:dyDescent="0.25">
      <c r="A483" s="71" t="s">
        <v>427</v>
      </c>
      <c r="B483" s="71"/>
      <c r="C483" s="71">
        <v>13.1875</v>
      </c>
      <c r="D483" s="71">
        <v>13.1875</v>
      </c>
      <c r="E483" s="71">
        <v>0</v>
      </c>
      <c r="F483" s="71">
        <v>2.2063000000000001</v>
      </c>
      <c r="G483" s="71"/>
      <c r="H483" s="71"/>
      <c r="I483" s="71">
        <v>1.7539</v>
      </c>
      <c r="J483" s="71"/>
      <c r="K483" s="71"/>
      <c r="L483" s="71">
        <v>0.27560000000000001</v>
      </c>
      <c r="M483" s="71"/>
      <c r="N483" s="71">
        <v>0</v>
      </c>
      <c r="O483" s="71">
        <v>0</v>
      </c>
      <c r="P483" s="71"/>
    </row>
    <row r="484" spans="1:16" x14ac:dyDescent="0.25">
      <c r="A484" s="71" t="s">
        <v>428</v>
      </c>
      <c r="B484" s="71"/>
      <c r="C484" s="71">
        <v>20.837900000000001</v>
      </c>
      <c r="D484" s="71">
        <v>20.837900000000001</v>
      </c>
      <c r="E484" s="71"/>
      <c r="F484" s="71">
        <v>3.4862000000000002</v>
      </c>
      <c r="G484" s="71"/>
      <c r="H484" s="71"/>
      <c r="I484" s="71">
        <v>2.7713999999999999</v>
      </c>
      <c r="J484" s="71"/>
      <c r="K484" s="71"/>
      <c r="L484" s="71">
        <v>0.4355</v>
      </c>
      <c r="M484" s="71"/>
      <c r="N484" s="71">
        <v>0</v>
      </c>
      <c r="O484" s="71">
        <v>0</v>
      </c>
      <c r="P484" s="71"/>
    </row>
    <row r="485" spans="1:16" x14ac:dyDescent="0.25">
      <c r="A485" s="71" t="s">
        <v>429</v>
      </c>
      <c r="B485" s="71"/>
      <c r="C485" s="71"/>
      <c r="D485" s="71">
        <v>0</v>
      </c>
      <c r="E485" s="71">
        <v>0</v>
      </c>
      <c r="F485" s="71">
        <v>0</v>
      </c>
      <c r="G485" s="71"/>
      <c r="H485" s="71"/>
      <c r="I485" s="71">
        <v>0</v>
      </c>
      <c r="J485" s="71"/>
      <c r="K485" s="71"/>
      <c r="L485" s="71">
        <v>0</v>
      </c>
      <c r="M485" s="71"/>
      <c r="N485" s="71">
        <v>0</v>
      </c>
      <c r="O485" s="71">
        <v>0</v>
      </c>
      <c r="P485" s="71"/>
    </row>
    <row r="486" spans="1:16" x14ac:dyDescent="0.25">
      <c r="A486" s="71" t="s">
        <v>430</v>
      </c>
      <c r="B486" s="71"/>
      <c r="C486" s="71"/>
      <c r="D486" s="71">
        <v>0</v>
      </c>
      <c r="E486" s="71">
        <v>0</v>
      </c>
      <c r="F486" s="71">
        <v>0</v>
      </c>
      <c r="G486" s="71"/>
      <c r="H486" s="71"/>
      <c r="I486" s="71">
        <v>0</v>
      </c>
      <c r="J486" s="71"/>
      <c r="K486" s="71"/>
      <c r="L486" s="71">
        <v>0</v>
      </c>
      <c r="M486" s="71"/>
      <c r="N486" s="71">
        <v>0</v>
      </c>
      <c r="O486" s="71">
        <v>0</v>
      </c>
      <c r="P486" s="71"/>
    </row>
    <row r="487" spans="1:16" x14ac:dyDescent="0.25">
      <c r="A487" s="71" t="s">
        <v>561</v>
      </c>
      <c r="B487" s="71"/>
      <c r="C487" s="71"/>
      <c r="D487" s="71"/>
      <c r="E487" s="71"/>
      <c r="F487" s="71">
        <v>0</v>
      </c>
      <c r="G487" s="71"/>
      <c r="H487" s="71"/>
      <c r="I487" s="71">
        <v>0</v>
      </c>
      <c r="J487" s="71"/>
      <c r="K487" s="71"/>
      <c r="L487" s="71">
        <v>0</v>
      </c>
      <c r="M487" s="71"/>
      <c r="N487" s="71">
        <v>0</v>
      </c>
      <c r="O487" s="71">
        <v>0</v>
      </c>
      <c r="P487" s="71"/>
    </row>
    <row r="488" spans="1:16" x14ac:dyDescent="0.25">
      <c r="A488" s="71" t="s">
        <v>431</v>
      </c>
      <c r="B488" s="71"/>
      <c r="C488" s="71">
        <v>11.680999999999999</v>
      </c>
      <c r="D488" s="71">
        <v>11.680999999999999</v>
      </c>
      <c r="E488" s="71"/>
      <c r="F488" s="71">
        <v>1.9541999999999999</v>
      </c>
      <c r="G488" s="71"/>
      <c r="H488" s="71"/>
      <c r="I488" s="71">
        <v>1.5536000000000001</v>
      </c>
      <c r="J488" s="71"/>
      <c r="K488" s="71"/>
      <c r="L488" s="71">
        <v>0.24410000000000001</v>
      </c>
      <c r="M488" s="71"/>
      <c r="N488" s="71">
        <v>0</v>
      </c>
      <c r="O488" s="71">
        <v>0</v>
      </c>
      <c r="P488" s="71"/>
    </row>
    <row r="489" spans="1:16" x14ac:dyDescent="0.25">
      <c r="A489" s="71" t="s">
        <v>432</v>
      </c>
      <c r="B489" s="71"/>
      <c r="C489" s="71">
        <v>30.4298</v>
      </c>
      <c r="D489" s="71">
        <v>30.4298</v>
      </c>
      <c r="E489" s="71"/>
      <c r="F489" s="71">
        <v>5.0909000000000004</v>
      </c>
      <c r="G489" s="71"/>
      <c r="H489" s="71"/>
      <c r="I489" s="71">
        <v>4.0472000000000001</v>
      </c>
      <c r="J489" s="71"/>
      <c r="K489" s="71"/>
      <c r="L489" s="71">
        <v>0.63600000000000001</v>
      </c>
      <c r="M489" s="71"/>
      <c r="N489" s="71">
        <v>0</v>
      </c>
      <c r="O489" s="71">
        <v>0</v>
      </c>
      <c r="P489" s="71"/>
    </row>
    <row r="490" spans="1:16" x14ac:dyDescent="0.25">
      <c r="A490" s="71" t="s">
        <v>433</v>
      </c>
      <c r="B490" s="71"/>
      <c r="C490" s="71"/>
      <c r="D490" s="71">
        <v>0</v>
      </c>
      <c r="E490" s="71">
        <v>0</v>
      </c>
      <c r="F490" s="71">
        <v>0</v>
      </c>
      <c r="G490" s="71"/>
      <c r="H490" s="71"/>
      <c r="I490" s="71">
        <v>0</v>
      </c>
      <c r="J490" s="71"/>
      <c r="K490" s="71"/>
      <c r="L490" s="71">
        <v>0</v>
      </c>
      <c r="M490" s="71"/>
      <c r="N490" s="71">
        <v>0</v>
      </c>
      <c r="O490" s="71">
        <v>0</v>
      </c>
      <c r="P490" s="71"/>
    </row>
    <row r="491" spans="1:16" x14ac:dyDescent="0.25">
      <c r="A491" s="71" t="s">
        <v>434</v>
      </c>
      <c r="B491" s="71"/>
      <c r="C491" s="71"/>
      <c r="D491" s="71">
        <v>0</v>
      </c>
      <c r="E491" s="71"/>
      <c r="F491" s="71">
        <v>0</v>
      </c>
      <c r="G491" s="71"/>
      <c r="H491" s="71"/>
      <c r="I491" s="71">
        <v>0</v>
      </c>
      <c r="J491" s="71"/>
      <c r="K491" s="71"/>
      <c r="L491" s="71">
        <v>0</v>
      </c>
      <c r="M491" s="71"/>
      <c r="N491" s="71">
        <v>0</v>
      </c>
      <c r="O491" s="71">
        <v>0</v>
      </c>
      <c r="P491" s="71"/>
    </row>
    <row r="492" spans="1:16" x14ac:dyDescent="0.25">
      <c r="A492" s="71" t="s">
        <v>435</v>
      </c>
      <c r="B492" s="71"/>
      <c r="C492" s="71">
        <v>2.5505</v>
      </c>
      <c r="D492" s="71">
        <v>2.5505</v>
      </c>
      <c r="E492" s="71"/>
      <c r="F492" s="71">
        <v>0.42670000000000002</v>
      </c>
      <c r="G492" s="71"/>
      <c r="H492" s="71"/>
      <c r="I492" s="71">
        <v>0.3392</v>
      </c>
      <c r="J492" s="71"/>
      <c r="K492" s="71"/>
      <c r="L492" s="71">
        <v>5.33E-2</v>
      </c>
      <c r="M492" s="71"/>
      <c r="N492" s="71">
        <v>0</v>
      </c>
      <c r="O492" s="71">
        <v>0</v>
      </c>
      <c r="P492" s="71"/>
    </row>
    <row r="493" spans="1:16" x14ac:dyDescent="0.25">
      <c r="A493" s="71" t="s">
        <v>436</v>
      </c>
      <c r="B493" s="71"/>
      <c r="C493" s="71"/>
      <c r="D493" s="71">
        <v>0</v>
      </c>
      <c r="E493" s="71"/>
      <c r="F493" s="71">
        <v>0</v>
      </c>
      <c r="G493" s="71"/>
      <c r="H493" s="71"/>
      <c r="I493" s="71">
        <v>0</v>
      </c>
      <c r="J493" s="71"/>
      <c r="K493" s="71"/>
      <c r="L493" s="71">
        <v>0</v>
      </c>
      <c r="M493" s="71"/>
      <c r="N493" s="71">
        <v>0</v>
      </c>
      <c r="O493" s="71">
        <v>0</v>
      </c>
      <c r="P493" s="71"/>
    </row>
    <row r="494" spans="1:16" x14ac:dyDescent="0.25">
      <c r="A494" s="71" t="s">
        <v>437</v>
      </c>
      <c r="B494" s="71"/>
      <c r="C494" s="71"/>
      <c r="D494" s="71">
        <v>0</v>
      </c>
      <c r="E494" s="71"/>
      <c r="F494" s="71">
        <v>0</v>
      </c>
      <c r="G494" s="71"/>
      <c r="H494" s="71"/>
      <c r="I494" s="71">
        <v>0</v>
      </c>
      <c r="J494" s="71"/>
      <c r="K494" s="71"/>
      <c r="L494" s="71">
        <v>0</v>
      </c>
      <c r="M494" s="71"/>
      <c r="N494" s="71">
        <v>0</v>
      </c>
      <c r="O494" s="71">
        <v>0</v>
      </c>
      <c r="P494" s="71"/>
    </row>
    <row r="495" spans="1:16" x14ac:dyDescent="0.25">
      <c r="A495" s="71" t="s">
        <v>438</v>
      </c>
      <c r="B495" s="71"/>
      <c r="C495" s="71">
        <v>9.9289000000000005</v>
      </c>
      <c r="D495" s="71">
        <v>9.9289000000000005</v>
      </c>
      <c r="E495" s="71"/>
      <c r="F495" s="71">
        <v>1.6611</v>
      </c>
      <c r="G495" s="71"/>
      <c r="H495" s="71"/>
      <c r="I495" s="71">
        <v>1.3205</v>
      </c>
      <c r="J495" s="71"/>
      <c r="K495" s="71"/>
      <c r="L495" s="71">
        <v>0.20749999999999999</v>
      </c>
      <c r="M495" s="71"/>
      <c r="N495" s="71">
        <v>0</v>
      </c>
      <c r="O495" s="71">
        <v>0</v>
      </c>
      <c r="P495" s="71"/>
    </row>
    <row r="496" spans="1:16" x14ac:dyDescent="0.25">
      <c r="A496" s="71" t="s">
        <v>439</v>
      </c>
      <c r="B496" s="71"/>
      <c r="C496" s="71">
        <v>45.841000000000001</v>
      </c>
      <c r="D496" s="71">
        <v>45.841000000000001</v>
      </c>
      <c r="E496" s="71"/>
      <c r="F496" s="71">
        <v>7.6692</v>
      </c>
      <c r="G496" s="71"/>
      <c r="H496" s="71"/>
      <c r="I496" s="71">
        <v>6.0968999999999998</v>
      </c>
      <c r="J496" s="71"/>
      <c r="K496" s="71"/>
      <c r="L496" s="71">
        <v>0.95809999999999995</v>
      </c>
      <c r="M496" s="71"/>
      <c r="N496" s="71">
        <v>0</v>
      </c>
      <c r="O496" s="71">
        <v>0</v>
      </c>
      <c r="P496" s="71"/>
    </row>
    <row r="497" spans="1:16" x14ac:dyDescent="0.25">
      <c r="A497" s="71" t="s">
        <v>440</v>
      </c>
      <c r="B497" s="71"/>
      <c r="C497" s="71">
        <v>14.924099999999999</v>
      </c>
      <c r="D497" s="71">
        <v>14.924099999999999</v>
      </c>
      <c r="E497" s="71"/>
      <c r="F497" s="71">
        <v>2.4967999999999999</v>
      </c>
      <c r="G497" s="71"/>
      <c r="H497" s="71"/>
      <c r="I497" s="71">
        <v>1.9849000000000001</v>
      </c>
      <c r="J497" s="71"/>
      <c r="K497" s="71"/>
      <c r="L497" s="71">
        <v>0.31190000000000001</v>
      </c>
      <c r="M497" s="71"/>
      <c r="N497" s="71">
        <v>0</v>
      </c>
      <c r="O497" s="71">
        <v>0</v>
      </c>
      <c r="P497" s="71"/>
    </row>
    <row r="498" spans="1:16" x14ac:dyDescent="0.25">
      <c r="A498" s="71" t="s">
        <v>441</v>
      </c>
      <c r="B498" s="71"/>
      <c r="C498" s="71">
        <v>58.990200000000002</v>
      </c>
      <c r="D498" s="71">
        <v>58.990200000000002</v>
      </c>
      <c r="E498" s="71"/>
      <c r="F498" s="71">
        <v>9.8690999999999995</v>
      </c>
      <c r="G498" s="71"/>
      <c r="H498" s="71"/>
      <c r="I498" s="71">
        <v>7.8456999999999999</v>
      </c>
      <c r="J498" s="71"/>
      <c r="K498" s="71"/>
      <c r="L498" s="71">
        <v>1.2329000000000001</v>
      </c>
      <c r="M498" s="71"/>
      <c r="N498" s="71">
        <v>0</v>
      </c>
      <c r="O498" s="71">
        <v>0</v>
      </c>
      <c r="P498" s="71"/>
    </row>
    <row r="499" spans="1:16" x14ac:dyDescent="0.25">
      <c r="A499" s="71" t="s">
        <v>442</v>
      </c>
      <c r="B499" s="71"/>
      <c r="C499" s="71">
        <v>16.21</v>
      </c>
      <c r="D499" s="71">
        <v>16.21</v>
      </c>
      <c r="E499" s="71"/>
      <c r="F499" s="71">
        <v>2.7119</v>
      </c>
      <c r="G499" s="71"/>
      <c r="H499" s="71"/>
      <c r="I499" s="71">
        <v>2.1558999999999999</v>
      </c>
      <c r="J499" s="71"/>
      <c r="K499" s="71"/>
      <c r="L499" s="71">
        <v>0.33879999999999999</v>
      </c>
      <c r="M499" s="71"/>
      <c r="N499" s="71">
        <v>0</v>
      </c>
      <c r="O499" s="71">
        <v>0</v>
      </c>
      <c r="P499" s="71"/>
    </row>
    <row r="500" spans="1:16" x14ac:dyDescent="0.25">
      <c r="A500" s="71" t="s">
        <v>443</v>
      </c>
      <c r="B500" s="71"/>
      <c r="C500" s="71">
        <v>6.5568</v>
      </c>
      <c r="D500" s="71">
        <v>6.5568</v>
      </c>
      <c r="E500" s="71"/>
      <c r="F500" s="71">
        <v>1.097</v>
      </c>
      <c r="G500" s="71"/>
      <c r="H500" s="71"/>
      <c r="I500" s="71">
        <v>0.87209999999999999</v>
      </c>
      <c r="J500" s="71"/>
      <c r="K500" s="71"/>
      <c r="L500" s="71">
        <v>0.13700000000000001</v>
      </c>
      <c r="M500" s="71"/>
      <c r="N500" s="71">
        <v>0</v>
      </c>
      <c r="O500" s="71">
        <v>0</v>
      </c>
      <c r="P500" s="71"/>
    </row>
    <row r="501" spans="1:16" x14ac:dyDescent="0.25">
      <c r="A501" s="71" t="s">
        <v>444</v>
      </c>
      <c r="B501" s="71"/>
      <c r="C501" s="71">
        <v>18.360600000000002</v>
      </c>
      <c r="D501" s="71">
        <v>18.360600000000002</v>
      </c>
      <c r="E501" s="71">
        <v>0</v>
      </c>
      <c r="F501" s="71">
        <v>3.0716999999999999</v>
      </c>
      <c r="G501" s="71"/>
      <c r="H501" s="71"/>
      <c r="I501" s="71">
        <v>2.4420000000000002</v>
      </c>
      <c r="J501" s="71"/>
      <c r="K501" s="71"/>
      <c r="L501" s="71">
        <v>0.38369999999999999</v>
      </c>
      <c r="M501" s="71"/>
      <c r="N501" s="71">
        <v>0</v>
      </c>
      <c r="O501" s="71">
        <v>0</v>
      </c>
      <c r="P501" s="71"/>
    </row>
    <row r="502" spans="1:16" x14ac:dyDescent="0.25">
      <c r="A502" s="71" t="s">
        <v>445</v>
      </c>
      <c r="B502" s="71"/>
      <c r="C502" s="71">
        <v>24.264299999999999</v>
      </c>
      <c r="D502" s="71">
        <v>24.264299999999999</v>
      </c>
      <c r="E502" s="71"/>
      <c r="F502" s="71">
        <v>4.0594000000000001</v>
      </c>
      <c r="G502" s="71"/>
      <c r="H502" s="71"/>
      <c r="I502" s="71">
        <v>3.2271999999999998</v>
      </c>
      <c r="J502" s="71"/>
      <c r="K502" s="71"/>
      <c r="L502" s="71">
        <v>0.5071</v>
      </c>
      <c r="M502" s="71"/>
      <c r="N502" s="71">
        <v>0</v>
      </c>
      <c r="O502" s="71">
        <v>0</v>
      </c>
      <c r="P502" s="71"/>
    </row>
    <row r="503" spans="1:16" x14ac:dyDescent="0.25">
      <c r="A503" s="71" t="s">
        <v>446</v>
      </c>
      <c r="B503" s="71"/>
      <c r="C503" s="71">
        <v>59.616799999999998</v>
      </c>
      <c r="D503" s="71">
        <v>59.616799999999998</v>
      </c>
      <c r="E503" s="71"/>
      <c r="F503" s="71">
        <v>9.9739000000000004</v>
      </c>
      <c r="G503" s="71"/>
      <c r="H503" s="71"/>
      <c r="I503" s="71">
        <v>7.9290000000000003</v>
      </c>
      <c r="J503" s="71"/>
      <c r="K503" s="71"/>
      <c r="L503" s="71">
        <v>1.246</v>
      </c>
      <c r="M503" s="71"/>
      <c r="N503" s="71">
        <v>0</v>
      </c>
      <c r="O503" s="71">
        <v>0</v>
      </c>
      <c r="P503" s="71"/>
    </row>
    <row r="504" spans="1:16" x14ac:dyDescent="0.25">
      <c r="A504" s="71" t="s">
        <v>447</v>
      </c>
      <c r="B504" s="71"/>
      <c r="C504" s="71">
        <v>24.785299999999999</v>
      </c>
      <c r="D504" s="71">
        <v>24.785299999999999</v>
      </c>
      <c r="E504" s="71"/>
      <c r="F504" s="71">
        <v>4.1466000000000003</v>
      </c>
      <c r="G504" s="71"/>
      <c r="H504" s="71"/>
      <c r="I504" s="71">
        <v>3.2964000000000002</v>
      </c>
      <c r="J504" s="71"/>
      <c r="K504" s="71"/>
      <c r="L504" s="71">
        <v>0.51800000000000002</v>
      </c>
      <c r="M504" s="71"/>
      <c r="N504" s="71">
        <v>0</v>
      </c>
      <c r="O504" s="71">
        <v>0</v>
      </c>
      <c r="P504" s="71"/>
    </row>
    <row r="505" spans="1:16" x14ac:dyDescent="0.25">
      <c r="A505" s="71" t="s">
        <v>448</v>
      </c>
      <c r="B505" s="71"/>
      <c r="C505" s="71"/>
      <c r="D505" s="71">
        <v>0</v>
      </c>
      <c r="E505" s="71"/>
      <c r="F505" s="71">
        <v>0</v>
      </c>
      <c r="G505" s="71"/>
      <c r="H505" s="71"/>
      <c r="I505" s="71">
        <v>0</v>
      </c>
      <c r="J505" s="71"/>
      <c r="K505" s="71"/>
      <c r="L505" s="71">
        <v>0</v>
      </c>
      <c r="M505" s="71"/>
      <c r="N505" s="71">
        <v>0</v>
      </c>
      <c r="O505" s="71">
        <v>0</v>
      </c>
      <c r="P505" s="71"/>
    </row>
    <row r="506" spans="1:16" x14ac:dyDescent="0.25">
      <c r="A506" s="71" t="s">
        <v>449</v>
      </c>
      <c r="B506" s="71"/>
      <c r="C506" s="71">
        <v>34.089599999999997</v>
      </c>
      <c r="D506" s="71">
        <v>34.089599999999997</v>
      </c>
      <c r="E506" s="71">
        <v>0</v>
      </c>
      <c r="F506" s="71">
        <v>5.7031999999999998</v>
      </c>
      <c r="G506" s="71"/>
      <c r="H506" s="71"/>
      <c r="I506" s="71">
        <v>4.5339</v>
      </c>
      <c r="J506" s="71"/>
      <c r="K506" s="71"/>
      <c r="L506" s="71">
        <v>0.71250000000000002</v>
      </c>
      <c r="M506" s="71"/>
      <c r="N506" s="71">
        <v>0</v>
      </c>
      <c r="O506" s="71">
        <v>0</v>
      </c>
      <c r="P506" s="71"/>
    </row>
    <row r="507" spans="1:16" x14ac:dyDescent="0.25">
      <c r="A507" s="71" t="s">
        <v>450</v>
      </c>
      <c r="B507" s="71"/>
      <c r="C507" s="71"/>
      <c r="D507" s="71">
        <v>0</v>
      </c>
      <c r="E507" s="71"/>
      <c r="F507" s="71">
        <v>0</v>
      </c>
      <c r="G507" s="71"/>
      <c r="H507" s="71"/>
      <c r="I507" s="71">
        <v>0</v>
      </c>
      <c r="J507" s="71"/>
      <c r="K507" s="71"/>
      <c r="L507" s="71">
        <v>0</v>
      </c>
      <c r="M507" s="71"/>
      <c r="N507" s="71">
        <v>0</v>
      </c>
      <c r="O507" s="71">
        <v>0</v>
      </c>
      <c r="P507" s="71"/>
    </row>
    <row r="508" spans="1:16" x14ac:dyDescent="0.25">
      <c r="A508" s="71" t="s">
        <v>451</v>
      </c>
      <c r="B508" s="71"/>
      <c r="C508" s="71">
        <v>1.4511000000000001</v>
      </c>
      <c r="D508" s="71">
        <v>1.4511000000000001</v>
      </c>
      <c r="E508" s="71"/>
      <c r="F508" s="71">
        <v>0.24279999999999999</v>
      </c>
      <c r="G508" s="71"/>
      <c r="H508" s="71"/>
      <c r="I508" s="71">
        <v>0.193</v>
      </c>
      <c r="J508" s="71"/>
      <c r="K508" s="71"/>
      <c r="L508" s="71">
        <v>3.0300000000000001E-2</v>
      </c>
      <c r="M508" s="71"/>
      <c r="N508" s="71">
        <v>0</v>
      </c>
      <c r="O508" s="71">
        <v>0</v>
      </c>
      <c r="P508" s="71"/>
    </row>
    <row r="509" spans="1:16" x14ac:dyDescent="0.25">
      <c r="A509" s="71" t="s">
        <v>562</v>
      </c>
      <c r="B509" s="73"/>
      <c r="C509" s="71">
        <v>4.0999999999999996</v>
      </c>
      <c r="D509" s="73"/>
      <c r="E509" s="71"/>
      <c r="F509" s="71">
        <v>0.68589999999999995</v>
      </c>
      <c r="G509" s="71"/>
      <c r="H509" s="71"/>
      <c r="I509" s="71">
        <v>0</v>
      </c>
      <c r="J509" s="71"/>
      <c r="K509" s="71"/>
      <c r="L509" s="71">
        <v>0</v>
      </c>
      <c r="M509" s="71"/>
      <c r="N509" s="71">
        <v>0</v>
      </c>
      <c r="O509" s="71">
        <v>0</v>
      </c>
      <c r="P509" s="73"/>
    </row>
    <row r="510" spans="1:16" x14ac:dyDescent="0.25">
      <c r="A510" s="71" t="s">
        <v>452</v>
      </c>
      <c r="B510" s="71"/>
      <c r="C510" s="71">
        <v>43.328400000000002</v>
      </c>
      <c r="D510" s="71">
        <v>43.328400000000002</v>
      </c>
      <c r="E510" s="71"/>
      <c r="F510" s="71">
        <v>7.2488000000000001</v>
      </c>
      <c r="G510" s="71"/>
      <c r="H510" s="71"/>
      <c r="I510" s="71">
        <v>5.7626999999999997</v>
      </c>
      <c r="J510" s="71"/>
      <c r="K510" s="71"/>
      <c r="L510" s="71">
        <v>0.90559999999999996</v>
      </c>
      <c r="M510" s="71"/>
      <c r="N510" s="71">
        <v>0</v>
      </c>
      <c r="O510" s="71">
        <v>0</v>
      </c>
      <c r="P510" s="71"/>
    </row>
    <row r="511" spans="1:16" x14ac:dyDescent="0.25">
      <c r="A511" s="71" t="s">
        <v>453</v>
      </c>
      <c r="B511" s="71"/>
      <c r="C511" s="71">
        <v>92.233500000000006</v>
      </c>
      <c r="D511" s="71">
        <v>92.233500000000006</v>
      </c>
      <c r="E511" s="71"/>
      <c r="F511" s="71">
        <v>15.4307</v>
      </c>
      <c r="G511" s="71"/>
      <c r="H511" s="71"/>
      <c r="I511" s="71">
        <v>12.267099999999999</v>
      </c>
      <c r="J511" s="71"/>
      <c r="K511" s="71"/>
      <c r="L511" s="71">
        <v>1.9277</v>
      </c>
      <c r="M511" s="71"/>
      <c r="N511" s="71">
        <v>0</v>
      </c>
      <c r="O511" s="71">
        <v>0</v>
      </c>
      <c r="P511" s="71"/>
    </row>
    <row r="512" spans="1:16" x14ac:dyDescent="0.25">
      <c r="A512" s="71" t="s">
        <v>454</v>
      </c>
      <c r="B512" s="71"/>
      <c r="C512" s="71">
        <v>55.7196</v>
      </c>
      <c r="D512" s="71">
        <v>55.7196</v>
      </c>
      <c r="E512" s="71"/>
      <c r="F512" s="71">
        <v>9.3218999999999994</v>
      </c>
      <c r="G512" s="71"/>
      <c r="H512" s="71"/>
      <c r="I512" s="71">
        <v>7.4107000000000003</v>
      </c>
      <c r="J512" s="71"/>
      <c r="K512" s="71"/>
      <c r="L512" s="71">
        <v>1.1645000000000001</v>
      </c>
      <c r="M512" s="71"/>
      <c r="N512" s="71">
        <v>0</v>
      </c>
      <c r="O512" s="71">
        <v>0</v>
      </c>
      <c r="P512" s="71"/>
    </row>
    <row r="513" spans="1:16" x14ac:dyDescent="0.25">
      <c r="A513" s="71" t="s">
        <v>563</v>
      </c>
      <c r="B513" s="71"/>
      <c r="C513" s="71">
        <v>9.782</v>
      </c>
      <c r="D513" s="71"/>
      <c r="E513" s="71"/>
      <c r="F513" s="71">
        <v>1.6365000000000001</v>
      </c>
      <c r="G513" s="71"/>
      <c r="H513" s="71"/>
      <c r="I513" s="71">
        <v>0</v>
      </c>
      <c r="J513" s="71"/>
      <c r="K513" s="71"/>
      <c r="L513" s="71">
        <v>0</v>
      </c>
      <c r="M513" s="71"/>
      <c r="N513" s="71">
        <v>0</v>
      </c>
      <c r="O513" s="71">
        <v>0</v>
      </c>
      <c r="P513" s="71"/>
    </row>
    <row r="514" spans="1:16" x14ac:dyDescent="0.25">
      <c r="A514" s="71" t="s">
        <v>564</v>
      </c>
      <c r="B514" s="71"/>
      <c r="C514" s="71">
        <v>4.3906000000000001</v>
      </c>
      <c r="D514" s="71"/>
      <c r="E514" s="71"/>
      <c r="F514" s="71">
        <v>0.73450000000000004</v>
      </c>
      <c r="G514" s="71"/>
      <c r="H514" s="71"/>
      <c r="I514" s="71">
        <v>0</v>
      </c>
      <c r="J514" s="71"/>
      <c r="K514" s="71"/>
      <c r="L514" s="71">
        <v>0</v>
      </c>
      <c r="M514" s="71"/>
      <c r="N514" s="71">
        <v>0</v>
      </c>
      <c r="O514" s="71">
        <v>0</v>
      </c>
      <c r="P514" s="71"/>
    </row>
    <row r="515" spans="1:16" x14ac:dyDescent="0.25">
      <c r="A515" s="71" t="s">
        <v>565</v>
      </c>
      <c r="B515" s="71"/>
      <c r="C515" s="71">
        <v>2.2364000000000002</v>
      </c>
      <c r="D515" s="71"/>
      <c r="E515" s="71">
        <v>0</v>
      </c>
      <c r="F515" s="71">
        <v>0.37409999999999999</v>
      </c>
      <c r="G515" s="71"/>
      <c r="H515" s="71"/>
      <c r="I515" s="71">
        <v>0</v>
      </c>
      <c r="J515" s="71"/>
      <c r="K515" s="71"/>
      <c r="L515" s="71">
        <v>0</v>
      </c>
      <c r="M515" s="71"/>
      <c r="N515" s="71">
        <v>0</v>
      </c>
      <c r="O515" s="71">
        <v>0</v>
      </c>
      <c r="P515" s="71"/>
    </row>
    <row r="516" spans="1:16" x14ac:dyDescent="0.25">
      <c r="A516" s="71" t="s">
        <v>455</v>
      </c>
      <c r="B516" s="71"/>
      <c r="C516" s="71">
        <v>38.061300000000003</v>
      </c>
      <c r="D516" s="71">
        <v>38.061300000000003</v>
      </c>
      <c r="E516" s="71">
        <v>0</v>
      </c>
      <c r="F516" s="71">
        <v>6.3677000000000001</v>
      </c>
      <c r="G516" s="71"/>
      <c r="H516" s="71"/>
      <c r="I516" s="71">
        <v>5.0621999999999998</v>
      </c>
      <c r="J516" s="71"/>
      <c r="K516" s="71"/>
      <c r="L516" s="71">
        <v>0.79549999999999998</v>
      </c>
      <c r="M516" s="71"/>
      <c r="N516" s="71">
        <v>0</v>
      </c>
      <c r="O516" s="71">
        <v>0</v>
      </c>
      <c r="P516" s="71"/>
    </row>
    <row r="517" spans="1:16" x14ac:dyDescent="0.25">
      <c r="A517" s="71" t="s">
        <v>456</v>
      </c>
      <c r="B517" s="71"/>
      <c r="C517" s="71">
        <v>3.101</v>
      </c>
      <c r="D517" s="71">
        <v>3.101</v>
      </c>
      <c r="E517" s="71"/>
      <c r="F517" s="71">
        <v>0.51880000000000004</v>
      </c>
      <c r="G517" s="71"/>
      <c r="H517" s="71"/>
      <c r="I517" s="71">
        <v>0.41239999999999999</v>
      </c>
      <c r="J517" s="71"/>
      <c r="K517" s="71"/>
      <c r="L517" s="71">
        <v>6.4799999999999996E-2</v>
      </c>
      <c r="M517" s="71"/>
      <c r="N517" s="71">
        <v>0</v>
      </c>
      <c r="O517" s="71">
        <v>0</v>
      </c>
      <c r="P517" s="71"/>
    </row>
    <row r="518" spans="1:16" x14ac:dyDescent="0.25">
      <c r="A518" s="71" t="s">
        <v>457</v>
      </c>
      <c r="B518" s="71"/>
      <c r="C518" s="71"/>
      <c r="D518" s="71">
        <v>0</v>
      </c>
      <c r="E518" s="71">
        <v>0</v>
      </c>
      <c r="F518" s="71">
        <v>0</v>
      </c>
      <c r="G518" s="71"/>
      <c r="H518" s="71"/>
      <c r="I518" s="71">
        <v>0</v>
      </c>
      <c r="J518" s="71"/>
      <c r="K518" s="71"/>
      <c r="L518" s="71">
        <v>0</v>
      </c>
      <c r="M518" s="71"/>
      <c r="N518" s="71">
        <v>0</v>
      </c>
      <c r="O518" s="71">
        <v>0</v>
      </c>
      <c r="P518" s="71"/>
    </row>
    <row r="519" spans="1:16" x14ac:dyDescent="0.25">
      <c r="A519" s="71" t="s">
        <v>458</v>
      </c>
      <c r="B519" s="71"/>
      <c r="C519" s="71">
        <v>23.311299999999999</v>
      </c>
      <c r="D519" s="71">
        <v>23.311299999999999</v>
      </c>
      <c r="E519" s="71">
        <v>0</v>
      </c>
      <c r="F519" s="71">
        <v>3.9</v>
      </c>
      <c r="G519" s="71"/>
      <c r="H519" s="71"/>
      <c r="I519" s="71">
        <v>3.1004</v>
      </c>
      <c r="J519" s="71"/>
      <c r="K519" s="71"/>
      <c r="L519" s="71">
        <v>0.48720000000000002</v>
      </c>
      <c r="M519" s="71"/>
      <c r="N519" s="71">
        <v>0</v>
      </c>
      <c r="O519" s="71">
        <v>0</v>
      </c>
      <c r="P519" s="71"/>
    </row>
    <row r="520" spans="1:16" x14ac:dyDescent="0.25">
      <c r="A520" s="71" t="s">
        <v>459</v>
      </c>
      <c r="B520" s="71"/>
      <c r="C520" s="71">
        <v>9.8819999999999997</v>
      </c>
      <c r="D520" s="71">
        <v>9.8819999999999997</v>
      </c>
      <c r="E520" s="71"/>
      <c r="F520" s="71">
        <v>1.6533</v>
      </c>
      <c r="G520" s="71"/>
      <c r="H520" s="71"/>
      <c r="I520" s="71">
        <v>1.3143</v>
      </c>
      <c r="J520" s="71"/>
      <c r="K520" s="71"/>
      <c r="L520" s="71">
        <v>0.20649999999999999</v>
      </c>
      <c r="M520" s="71"/>
      <c r="N520" s="71">
        <v>0</v>
      </c>
      <c r="O520" s="71">
        <v>0</v>
      </c>
      <c r="P520" s="71"/>
    </row>
    <row r="521" spans="1:16" x14ac:dyDescent="0.25">
      <c r="A521" s="71" t="s">
        <v>566</v>
      </c>
      <c r="B521" s="71"/>
      <c r="C521" s="71">
        <v>3.6101000000000001</v>
      </c>
      <c r="D521" s="71"/>
      <c r="E521" s="71">
        <v>0</v>
      </c>
      <c r="F521" s="71">
        <v>0.60399999999999998</v>
      </c>
      <c r="G521" s="71"/>
      <c r="H521" s="71"/>
      <c r="I521" s="71">
        <v>0</v>
      </c>
      <c r="J521" s="71"/>
      <c r="K521" s="71"/>
      <c r="L521" s="71">
        <v>0</v>
      </c>
      <c r="M521" s="71"/>
      <c r="N521" s="71">
        <v>0</v>
      </c>
      <c r="O521" s="71">
        <v>0</v>
      </c>
      <c r="P521" s="71"/>
    </row>
    <row r="522" spans="1:16" x14ac:dyDescent="0.25">
      <c r="A522" s="71" t="s">
        <v>460</v>
      </c>
      <c r="B522" s="71"/>
      <c r="C522" s="71">
        <v>53.150799999999997</v>
      </c>
      <c r="D522" s="71">
        <v>53.150799999999997</v>
      </c>
      <c r="E522" s="71"/>
      <c r="F522" s="71">
        <v>8.8920999999999992</v>
      </c>
      <c r="G522" s="71"/>
      <c r="H522" s="71"/>
      <c r="I522" s="71">
        <v>7.0690999999999997</v>
      </c>
      <c r="J522" s="71"/>
      <c r="K522" s="71"/>
      <c r="L522" s="71">
        <v>1.1109</v>
      </c>
      <c r="M522" s="71"/>
      <c r="N522" s="71">
        <v>0</v>
      </c>
      <c r="O522" s="71">
        <v>0</v>
      </c>
      <c r="P522" s="71"/>
    </row>
    <row r="523" spans="1:16" x14ac:dyDescent="0.25">
      <c r="A523" s="71" t="s">
        <v>461</v>
      </c>
      <c r="B523" s="71"/>
      <c r="C523" s="71"/>
      <c r="D523" s="71">
        <v>0</v>
      </c>
      <c r="E523" s="71"/>
      <c r="F523" s="71">
        <v>0</v>
      </c>
      <c r="G523" s="71"/>
      <c r="H523" s="71"/>
      <c r="I523" s="71">
        <v>0</v>
      </c>
      <c r="J523" s="71"/>
      <c r="K523" s="71"/>
      <c r="L523" s="71">
        <v>0</v>
      </c>
      <c r="M523" s="71"/>
      <c r="N523" s="71">
        <v>0</v>
      </c>
      <c r="O523" s="71">
        <v>0</v>
      </c>
      <c r="P523" s="71"/>
    </row>
    <row r="524" spans="1:16" x14ac:dyDescent="0.25">
      <c r="A524" s="71" t="s">
        <v>462</v>
      </c>
      <c r="B524" s="71"/>
      <c r="C524" s="71"/>
      <c r="D524" s="71">
        <v>0</v>
      </c>
      <c r="E524" s="71"/>
      <c r="F524" s="71">
        <v>0</v>
      </c>
      <c r="G524" s="71"/>
      <c r="H524" s="71"/>
      <c r="I524" s="71">
        <v>0</v>
      </c>
      <c r="J524" s="71"/>
      <c r="K524" s="71"/>
      <c r="L524" s="71">
        <v>0</v>
      </c>
      <c r="M524" s="71"/>
      <c r="N524" s="71">
        <v>0</v>
      </c>
      <c r="O524" s="71">
        <v>0</v>
      </c>
      <c r="P524" s="71"/>
    </row>
    <row r="525" spans="1:16" x14ac:dyDescent="0.25">
      <c r="A525" s="71" t="s">
        <v>463</v>
      </c>
      <c r="B525" s="71"/>
      <c r="C525" s="71"/>
      <c r="D525" s="71">
        <v>0</v>
      </c>
      <c r="E525" s="71"/>
      <c r="F525" s="71">
        <v>0</v>
      </c>
      <c r="G525" s="71"/>
      <c r="H525" s="71"/>
      <c r="I525" s="71">
        <v>0</v>
      </c>
      <c r="J525" s="71"/>
      <c r="K525" s="71"/>
      <c r="L525" s="71">
        <v>0</v>
      </c>
      <c r="M525" s="71"/>
      <c r="N525" s="71">
        <v>0</v>
      </c>
      <c r="O525" s="71">
        <v>0</v>
      </c>
      <c r="P525" s="71"/>
    </row>
    <row r="526" spans="1:16" x14ac:dyDescent="0.25">
      <c r="A526" s="71" t="s">
        <v>464</v>
      </c>
      <c r="B526" s="71"/>
      <c r="C526" s="71">
        <v>61.742199999999997</v>
      </c>
      <c r="D526" s="71">
        <v>61.742199999999997</v>
      </c>
      <c r="E526" s="71"/>
      <c r="F526" s="71">
        <v>10.329499999999999</v>
      </c>
      <c r="G526" s="71"/>
      <c r="H526" s="71"/>
      <c r="I526" s="71">
        <v>8.2117000000000004</v>
      </c>
      <c r="J526" s="71"/>
      <c r="K526" s="71"/>
      <c r="L526" s="71">
        <v>1.2904</v>
      </c>
      <c r="M526" s="71"/>
      <c r="N526" s="71">
        <v>0</v>
      </c>
      <c r="O526" s="71">
        <v>0</v>
      </c>
      <c r="P526" s="71"/>
    </row>
    <row r="527" spans="1:16" x14ac:dyDescent="0.25">
      <c r="A527" s="71" t="s">
        <v>465</v>
      </c>
      <c r="B527" s="71"/>
      <c r="C527" s="71">
        <v>84.247200000000007</v>
      </c>
      <c r="D527" s="71">
        <v>84.247200000000007</v>
      </c>
      <c r="E527" s="71"/>
      <c r="F527" s="71">
        <v>14.0946</v>
      </c>
      <c r="G527" s="71"/>
      <c r="H527" s="71"/>
      <c r="I527" s="71">
        <v>11.2049</v>
      </c>
      <c r="J527" s="71"/>
      <c r="K527" s="71"/>
      <c r="L527" s="71">
        <v>1.7607999999999999</v>
      </c>
      <c r="M527" s="71"/>
      <c r="N527" s="71">
        <v>0</v>
      </c>
      <c r="O527" s="71">
        <v>0</v>
      </c>
      <c r="P527" s="71"/>
    </row>
    <row r="528" spans="1:16" x14ac:dyDescent="0.25">
      <c r="A528" s="71" t="s">
        <v>466</v>
      </c>
      <c r="B528" s="71"/>
      <c r="C528" s="71">
        <v>30.196200000000001</v>
      </c>
      <c r="D528" s="71">
        <v>30.196200000000001</v>
      </c>
      <c r="E528" s="71">
        <v>0</v>
      </c>
      <c r="F528" s="71">
        <v>5.0518000000000001</v>
      </c>
      <c r="G528" s="71"/>
      <c r="H528" s="71"/>
      <c r="I528" s="71">
        <v>4.0160999999999998</v>
      </c>
      <c r="J528" s="71"/>
      <c r="K528" s="71"/>
      <c r="L528" s="71">
        <v>0.63109999999999999</v>
      </c>
      <c r="M528" s="71"/>
      <c r="N528" s="71">
        <v>0</v>
      </c>
      <c r="O528" s="71">
        <v>0</v>
      </c>
      <c r="P528" s="71"/>
    </row>
    <row r="529" spans="1:16" x14ac:dyDescent="0.25">
      <c r="A529" s="71" t="s">
        <v>467</v>
      </c>
      <c r="B529" s="71"/>
      <c r="C529" s="71">
        <v>81.457099999999997</v>
      </c>
      <c r="D529" s="71">
        <v>81.457099999999997</v>
      </c>
      <c r="E529" s="71">
        <v>0</v>
      </c>
      <c r="F529" s="71">
        <v>13.627800000000001</v>
      </c>
      <c r="G529" s="71"/>
      <c r="H529" s="71"/>
      <c r="I529" s="71">
        <v>10.8338</v>
      </c>
      <c r="J529" s="71"/>
      <c r="K529" s="71"/>
      <c r="L529" s="71">
        <v>1.7024999999999999</v>
      </c>
      <c r="M529" s="71"/>
      <c r="N529" s="71">
        <v>0</v>
      </c>
      <c r="O529" s="71">
        <v>0</v>
      </c>
      <c r="P529" s="71"/>
    </row>
    <row r="530" spans="1:16" x14ac:dyDescent="0.25">
      <c r="A530" s="71" t="s">
        <v>567</v>
      </c>
      <c r="B530" s="71"/>
      <c r="C530" s="71"/>
      <c r="D530" s="71"/>
      <c r="E530" s="71">
        <v>0</v>
      </c>
      <c r="F530" s="71">
        <v>0</v>
      </c>
      <c r="G530" s="71"/>
      <c r="H530" s="71"/>
      <c r="I530" s="71">
        <v>0</v>
      </c>
      <c r="J530" s="71"/>
      <c r="K530" s="71"/>
      <c r="L530" s="71">
        <v>0</v>
      </c>
      <c r="M530" s="71"/>
      <c r="N530" s="71">
        <v>0</v>
      </c>
      <c r="O530" s="71">
        <v>0</v>
      </c>
      <c r="P530" s="71"/>
    </row>
    <row r="531" spans="1:16" x14ac:dyDescent="0.25">
      <c r="A531" s="71" t="s">
        <v>468</v>
      </c>
      <c r="B531" s="71"/>
      <c r="C531" s="71">
        <v>1.9923999999999999</v>
      </c>
      <c r="D531" s="71">
        <v>1.9923999999999999</v>
      </c>
      <c r="E531" s="71">
        <v>0</v>
      </c>
      <c r="F531" s="71">
        <v>0.33329999999999999</v>
      </c>
      <c r="G531" s="71"/>
      <c r="H531" s="71"/>
      <c r="I531" s="71">
        <v>0.26500000000000001</v>
      </c>
      <c r="J531" s="71"/>
      <c r="K531" s="71"/>
      <c r="L531" s="71">
        <v>4.1599999999999998E-2</v>
      </c>
      <c r="M531" s="71"/>
      <c r="N531" s="71">
        <v>0</v>
      </c>
      <c r="O531" s="71">
        <v>0</v>
      </c>
      <c r="P531" s="71"/>
    </row>
    <row r="532" spans="1:16" x14ac:dyDescent="0.25">
      <c r="A532" s="71" t="s">
        <v>469</v>
      </c>
      <c r="B532" s="71"/>
      <c r="C532" s="71">
        <v>16.123899999999999</v>
      </c>
      <c r="D532" s="71">
        <v>16.123899999999999</v>
      </c>
      <c r="E532" s="71"/>
      <c r="F532" s="71">
        <v>2.6974999999999998</v>
      </c>
      <c r="G532" s="71"/>
      <c r="H532" s="71"/>
      <c r="I532" s="71">
        <v>2.1444999999999999</v>
      </c>
      <c r="J532" s="71"/>
      <c r="K532" s="71"/>
      <c r="L532" s="71">
        <v>0.33700000000000002</v>
      </c>
      <c r="M532" s="71"/>
      <c r="N532" s="71">
        <v>0</v>
      </c>
      <c r="O532" s="71">
        <v>0</v>
      </c>
      <c r="P532" s="71"/>
    </row>
    <row r="533" spans="1:16" x14ac:dyDescent="0.25">
      <c r="A533" s="71" t="s">
        <v>470</v>
      </c>
      <c r="B533" s="71"/>
      <c r="C533" s="71">
        <v>22.691400000000002</v>
      </c>
      <c r="D533" s="71">
        <v>22.691400000000002</v>
      </c>
      <c r="E533" s="71">
        <v>0</v>
      </c>
      <c r="F533" s="71">
        <v>3.7963</v>
      </c>
      <c r="G533" s="71"/>
      <c r="H533" s="71"/>
      <c r="I533" s="71">
        <v>3.0179999999999998</v>
      </c>
      <c r="J533" s="71"/>
      <c r="K533" s="71"/>
      <c r="L533" s="71">
        <v>0.4743</v>
      </c>
      <c r="M533" s="71"/>
      <c r="N533" s="71">
        <v>0</v>
      </c>
      <c r="O533" s="71">
        <v>0</v>
      </c>
      <c r="P533" s="71"/>
    </row>
    <row r="534" spans="1:16" x14ac:dyDescent="0.25">
      <c r="A534" s="71" t="s">
        <v>471</v>
      </c>
      <c r="B534" s="71"/>
      <c r="C534" s="71">
        <v>8.3794000000000004</v>
      </c>
      <c r="D534" s="71">
        <v>8.3794000000000004</v>
      </c>
      <c r="E534" s="71"/>
      <c r="F534" s="71">
        <v>1.4018999999999999</v>
      </c>
      <c r="G534" s="71"/>
      <c r="H534" s="71"/>
      <c r="I534" s="71">
        <v>1.1145</v>
      </c>
      <c r="J534" s="71"/>
      <c r="K534" s="71"/>
      <c r="L534" s="71">
        <v>0.17510000000000001</v>
      </c>
      <c r="M534" s="71"/>
      <c r="N534" s="71">
        <v>0</v>
      </c>
      <c r="O534" s="71">
        <v>0</v>
      </c>
      <c r="P534" s="71"/>
    </row>
    <row r="535" spans="1:16" x14ac:dyDescent="0.25">
      <c r="A535" s="71" t="s">
        <v>472</v>
      </c>
      <c r="B535" s="71"/>
      <c r="C535" s="71">
        <v>28.391500000000001</v>
      </c>
      <c r="D535" s="71">
        <v>28.391500000000001</v>
      </c>
      <c r="E535" s="71"/>
      <c r="F535" s="71">
        <v>4.7499000000000002</v>
      </c>
      <c r="G535" s="71"/>
      <c r="H535" s="71"/>
      <c r="I535" s="71">
        <v>3.7761</v>
      </c>
      <c r="J535" s="71"/>
      <c r="K535" s="71"/>
      <c r="L535" s="71">
        <v>0.59340000000000004</v>
      </c>
      <c r="M535" s="71"/>
      <c r="N535" s="71">
        <v>0</v>
      </c>
      <c r="O535" s="71">
        <v>0</v>
      </c>
      <c r="P535" s="71"/>
    </row>
    <row r="536" spans="1:16" x14ac:dyDescent="0.25">
      <c r="A536" s="71" t="s">
        <v>473</v>
      </c>
      <c r="B536" s="71"/>
      <c r="C536" s="71">
        <v>106.6936</v>
      </c>
      <c r="D536" s="71">
        <v>106.6936</v>
      </c>
      <c r="E536" s="71"/>
      <c r="F536" s="71">
        <v>17.849799999999998</v>
      </c>
      <c r="G536" s="71"/>
      <c r="H536" s="71"/>
      <c r="I536" s="71">
        <v>14.190200000000001</v>
      </c>
      <c r="J536" s="71"/>
      <c r="K536" s="71"/>
      <c r="L536" s="71">
        <v>2.2299000000000002</v>
      </c>
      <c r="M536" s="71"/>
      <c r="N536" s="71">
        <v>0</v>
      </c>
      <c r="O536" s="71">
        <v>0</v>
      </c>
      <c r="P536" s="71"/>
    </row>
    <row r="537" spans="1:16" x14ac:dyDescent="0.25">
      <c r="A537" s="71" t="s">
        <v>474</v>
      </c>
      <c r="B537" s="71"/>
      <c r="C537" s="71">
        <v>36.564</v>
      </c>
      <c r="D537" s="71">
        <v>36.564</v>
      </c>
      <c r="E537" s="71"/>
      <c r="F537" s="71">
        <v>6.1172000000000004</v>
      </c>
      <c r="G537" s="71"/>
      <c r="H537" s="71"/>
      <c r="I537" s="71">
        <v>4.8630000000000004</v>
      </c>
      <c r="J537" s="71"/>
      <c r="K537" s="71"/>
      <c r="L537" s="71">
        <v>0.76419999999999999</v>
      </c>
      <c r="M537" s="71"/>
      <c r="N537" s="71">
        <v>0</v>
      </c>
      <c r="O537" s="71">
        <v>0</v>
      </c>
      <c r="P537" s="71"/>
    </row>
    <row r="538" spans="1:16" x14ac:dyDescent="0.25">
      <c r="A538" s="71" t="s">
        <v>475</v>
      </c>
      <c r="B538" s="71"/>
      <c r="C538" s="71"/>
      <c r="D538" s="71">
        <v>0</v>
      </c>
      <c r="E538" s="71"/>
      <c r="F538" s="71">
        <v>0</v>
      </c>
      <c r="G538" s="71"/>
      <c r="H538" s="71"/>
      <c r="I538" s="71">
        <v>0</v>
      </c>
      <c r="J538" s="71"/>
      <c r="K538" s="71"/>
      <c r="L538" s="71">
        <v>0</v>
      </c>
      <c r="M538" s="71"/>
      <c r="N538" s="71">
        <v>0</v>
      </c>
      <c r="O538" s="71">
        <v>0</v>
      </c>
      <c r="P538" s="71"/>
    </row>
    <row r="539" spans="1:16" x14ac:dyDescent="0.25">
      <c r="A539" s="71" t="s">
        <v>476</v>
      </c>
      <c r="B539" s="71"/>
      <c r="C539" s="71"/>
      <c r="D539" s="71">
        <v>0</v>
      </c>
      <c r="E539" s="71"/>
      <c r="F539" s="71">
        <v>0</v>
      </c>
      <c r="G539" s="71"/>
      <c r="H539" s="71"/>
      <c r="I539" s="71">
        <v>0</v>
      </c>
      <c r="J539" s="71"/>
      <c r="K539" s="71"/>
      <c r="L539" s="71">
        <v>0</v>
      </c>
      <c r="M539" s="71"/>
      <c r="N539" s="71">
        <v>0</v>
      </c>
      <c r="O539" s="71">
        <v>0</v>
      </c>
      <c r="P539" s="71"/>
    </row>
    <row r="540" spans="1:16" x14ac:dyDescent="0.25">
      <c r="A540" s="71" t="s">
        <v>477</v>
      </c>
      <c r="B540" s="71"/>
      <c r="C540" s="71">
        <v>32.988599999999998</v>
      </c>
      <c r="D540" s="71">
        <v>32.988599999999998</v>
      </c>
      <c r="E540" s="71"/>
      <c r="F540" s="71">
        <v>5.5190000000000001</v>
      </c>
      <c r="G540" s="71"/>
      <c r="H540" s="71"/>
      <c r="I540" s="71">
        <v>4.3875000000000002</v>
      </c>
      <c r="J540" s="71"/>
      <c r="K540" s="71"/>
      <c r="L540" s="71">
        <v>0.6895</v>
      </c>
      <c r="M540" s="71"/>
      <c r="N540" s="71">
        <v>0</v>
      </c>
      <c r="O540" s="71">
        <v>0</v>
      </c>
      <c r="P540" s="71"/>
    </row>
    <row r="541" spans="1:16" x14ac:dyDescent="0.25">
      <c r="A541" s="71" t="s">
        <v>478</v>
      </c>
      <c r="B541" s="71"/>
      <c r="C541" s="71">
        <v>53.049500000000002</v>
      </c>
      <c r="D541" s="71">
        <v>53.049500000000002</v>
      </c>
      <c r="E541" s="71"/>
      <c r="F541" s="71">
        <v>8.8751999999999995</v>
      </c>
      <c r="G541" s="71"/>
      <c r="H541" s="71"/>
      <c r="I541" s="71">
        <v>7.0556000000000001</v>
      </c>
      <c r="J541" s="71"/>
      <c r="K541" s="71"/>
      <c r="L541" s="71">
        <v>1.1087</v>
      </c>
      <c r="M541" s="71"/>
      <c r="N541" s="71">
        <v>0</v>
      </c>
      <c r="O541" s="71">
        <v>0</v>
      </c>
      <c r="P541" s="71"/>
    </row>
    <row r="542" spans="1:16" x14ac:dyDescent="0.25">
      <c r="A542" s="71" t="s">
        <v>479</v>
      </c>
      <c r="B542" s="71"/>
      <c r="C542" s="71">
        <v>45.657499999999999</v>
      </c>
      <c r="D542" s="71">
        <v>45.657499999999999</v>
      </c>
      <c r="E542" s="71"/>
      <c r="F542" s="71">
        <v>7.6384999999999996</v>
      </c>
      <c r="G542" s="71"/>
      <c r="H542" s="71"/>
      <c r="I542" s="71">
        <v>6.0724</v>
      </c>
      <c r="J542" s="71"/>
      <c r="K542" s="71"/>
      <c r="L542" s="71">
        <v>0.95420000000000005</v>
      </c>
      <c r="M542" s="71"/>
      <c r="N542" s="71">
        <v>0</v>
      </c>
      <c r="O542" s="71">
        <v>0</v>
      </c>
      <c r="P542" s="71"/>
    </row>
    <row r="543" spans="1:16" x14ac:dyDescent="0.25">
      <c r="A543" s="71" t="s">
        <v>568</v>
      </c>
      <c r="B543" s="71"/>
      <c r="C543" s="71">
        <v>2.1978</v>
      </c>
      <c r="D543" s="71"/>
      <c r="E543" s="71">
        <v>0</v>
      </c>
      <c r="F543" s="71">
        <v>0.36770000000000003</v>
      </c>
      <c r="G543" s="71"/>
      <c r="H543" s="71"/>
      <c r="I543" s="71">
        <v>0</v>
      </c>
      <c r="J543" s="71"/>
      <c r="K543" s="71"/>
      <c r="L543" s="71">
        <v>0</v>
      </c>
      <c r="M543" s="71"/>
      <c r="N543" s="71">
        <v>0</v>
      </c>
      <c r="O543" s="71">
        <v>0</v>
      </c>
      <c r="P543" s="71"/>
    </row>
    <row r="544" spans="1:16" x14ac:dyDescent="0.25">
      <c r="A544" s="71" t="s">
        <v>480</v>
      </c>
      <c r="B544" s="71"/>
      <c r="C544" s="71">
        <v>227.68559999999999</v>
      </c>
      <c r="D544" s="71">
        <v>227.68559999999999</v>
      </c>
      <c r="E544" s="71">
        <v>0</v>
      </c>
      <c r="F544" s="71">
        <v>38.091799999999999</v>
      </c>
      <c r="G544" s="71"/>
      <c r="H544" s="71"/>
      <c r="I544" s="71">
        <v>30.2822</v>
      </c>
      <c r="J544" s="71"/>
      <c r="K544" s="71"/>
      <c r="L544" s="71">
        <v>4.7586000000000004</v>
      </c>
      <c r="M544" s="71"/>
      <c r="N544" s="71">
        <v>0</v>
      </c>
      <c r="O544" s="71">
        <v>0</v>
      </c>
      <c r="P544" s="71"/>
    </row>
    <row r="545" spans="1:16" x14ac:dyDescent="0.25">
      <c r="A545" s="71" t="s">
        <v>482</v>
      </c>
      <c r="B545" s="71">
        <v>739</v>
      </c>
      <c r="C545" s="71">
        <v>20.116199999999999</v>
      </c>
      <c r="D545" s="71">
        <v>759.11620000000005</v>
      </c>
      <c r="E545" s="71">
        <v>793.52</v>
      </c>
      <c r="F545" s="71">
        <v>127.0001</v>
      </c>
      <c r="G545" s="71">
        <v>166.63</v>
      </c>
      <c r="H545" s="71">
        <v>97</v>
      </c>
      <c r="I545" s="71">
        <v>100.96250000000001</v>
      </c>
      <c r="J545" s="71"/>
      <c r="K545" s="71"/>
      <c r="L545" s="71">
        <v>15.865500000000001</v>
      </c>
      <c r="M545" s="71"/>
      <c r="N545" s="71">
        <v>35</v>
      </c>
      <c r="O545" s="71">
        <v>0</v>
      </c>
      <c r="P545" s="71">
        <v>960.74620000000004</v>
      </c>
    </row>
    <row r="546" spans="1:16" x14ac:dyDescent="0.25">
      <c r="A546" s="71" t="s">
        <v>483</v>
      </c>
      <c r="B546" s="73">
        <v>927</v>
      </c>
      <c r="C546" s="71">
        <v>18.8766</v>
      </c>
      <c r="D546" s="73">
        <v>945.87660000000005</v>
      </c>
      <c r="E546" s="73">
        <v>471</v>
      </c>
      <c r="F546" s="71">
        <v>158.24520000000001</v>
      </c>
      <c r="G546" s="71">
        <v>78.188699999999997</v>
      </c>
      <c r="H546" s="71">
        <v>165</v>
      </c>
      <c r="I546" s="71">
        <v>125.80159999999999</v>
      </c>
      <c r="J546" s="71">
        <v>29.398800000000001</v>
      </c>
      <c r="K546" s="71">
        <v>148</v>
      </c>
      <c r="L546" s="71">
        <v>19.768799999999999</v>
      </c>
      <c r="M546" s="71">
        <v>76.938699999999997</v>
      </c>
      <c r="N546" s="71">
        <v>13</v>
      </c>
      <c r="O546" s="71">
        <v>0</v>
      </c>
      <c r="P546" s="73">
        <v>1143.4028000000001</v>
      </c>
    </row>
    <row r="547" spans="1:16" x14ac:dyDescent="0.25">
      <c r="A547" s="71" t="s">
        <v>484</v>
      </c>
      <c r="B547" s="71"/>
      <c r="C547" s="71">
        <v>55.139400000000002</v>
      </c>
      <c r="D547" s="71">
        <v>55.139400000000002</v>
      </c>
      <c r="E547" s="71">
        <v>0</v>
      </c>
      <c r="F547" s="71">
        <v>9.2248000000000001</v>
      </c>
      <c r="G547" s="71"/>
      <c r="H547" s="71"/>
      <c r="I547" s="71">
        <v>7.3334999999999999</v>
      </c>
      <c r="J547" s="71"/>
      <c r="K547" s="71"/>
      <c r="L547" s="71">
        <v>1.1524000000000001</v>
      </c>
      <c r="M547" s="71"/>
      <c r="N547" s="71">
        <v>0</v>
      </c>
      <c r="O547" s="71">
        <v>0</v>
      </c>
      <c r="P547" s="71"/>
    </row>
    <row r="548" spans="1:16" x14ac:dyDescent="0.25">
      <c r="A548" s="71" t="s">
        <v>485</v>
      </c>
      <c r="B548" s="71">
        <v>483</v>
      </c>
      <c r="C548" s="71">
        <v>27.872900000000001</v>
      </c>
      <c r="D548" s="71">
        <v>510.87290000000002</v>
      </c>
      <c r="E548" s="71">
        <v>232</v>
      </c>
      <c r="F548" s="71">
        <v>85.468999999999994</v>
      </c>
      <c r="G548" s="71">
        <v>36.6327</v>
      </c>
      <c r="H548" s="71">
        <v>68</v>
      </c>
      <c r="I548" s="71">
        <v>67.946100000000001</v>
      </c>
      <c r="J548" s="71">
        <v>4.0399999999999998E-2</v>
      </c>
      <c r="K548" s="71">
        <v>13</v>
      </c>
      <c r="L548" s="71">
        <v>10.677199999999999</v>
      </c>
      <c r="M548" s="71">
        <v>1.3936999999999999</v>
      </c>
      <c r="N548" s="71">
        <v>19</v>
      </c>
      <c r="O548" s="71">
        <v>0</v>
      </c>
      <c r="P548" s="71">
        <v>567.93970000000002</v>
      </c>
    </row>
    <row r="549" spans="1:16" x14ac:dyDescent="0.25">
      <c r="A549" s="71" t="s">
        <v>486</v>
      </c>
      <c r="B549" s="71">
        <v>427</v>
      </c>
      <c r="C549" s="71"/>
      <c r="D549" s="71">
        <v>427</v>
      </c>
      <c r="E549" s="71">
        <v>287.97000000000003</v>
      </c>
      <c r="F549" s="71">
        <v>71.437100000000001</v>
      </c>
      <c r="G549" s="71">
        <v>54.133200000000002</v>
      </c>
      <c r="H549" s="71">
        <v>30</v>
      </c>
      <c r="I549" s="71">
        <v>56.790999999999997</v>
      </c>
      <c r="J549" s="71"/>
      <c r="K549" s="71">
        <v>40</v>
      </c>
      <c r="L549" s="71">
        <v>8.9243000000000006</v>
      </c>
      <c r="M549" s="71">
        <v>18.645399999999999</v>
      </c>
      <c r="N549" s="71">
        <v>17</v>
      </c>
      <c r="O549" s="71">
        <v>0</v>
      </c>
      <c r="P549" s="71">
        <v>516.77859999999998</v>
      </c>
    </row>
    <row r="550" spans="1:16" x14ac:dyDescent="0.25">
      <c r="A550" s="71" t="s">
        <v>487</v>
      </c>
      <c r="B550" s="71">
        <v>436</v>
      </c>
      <c r="C550" s="71">
        <v>16.665299999999998</v>
      </c>
      <c r="D550" s="71">
        <v>452.6653</v>
      </c>
      <c r="E550" s="71">
        <v>450.01</v>
      </c>
      <c r="F550" s="71">
        <v>75.730900000000005</v>
      </c>
      <c r="G550" s="71">
        <v>93.569800000000001</v>
      </c>
      <c r="H550" s="71">
        <v>55</v>
      </c>
      <c r="I550" s="71">
        <v>60.204500000000003</v>
      </c>
      <c r="J550" s="71"/>
      <c r="K550" s="71"/>
      <c r="L550" s="71">
        <v>9.4606999999999992</v>
      </c>
      <c r="M550" s="71"/>
      <c r="N550" s="71">
        <v>33</v>
      </c>
      <c r="O550" s="71">
        <v>0</v>
      </c>
      <c r="P550" s="71">
        <v>579.23509999999999</v>
      </c>
    </row>
    <row r="551" spans="1:16" x14ac:dyDescent="0.25">
      <c r="A551" s="71" t="s">
        <v>488</v>
      </c>
      <c r="B551" s="73"/>
      <c r="C551" s="71">
        <v>28.262599999999999</v>
      </c>
      <c r="D551" s="73">
        <v>28.262599999999999</v>
      </c>
      <c r="E551" s="71">
        <v>0</v>
      </c>
      <c r="F551" s="71">
        <v>4.7282999999999999</v>
      </c>
      <c r="G551" s="71"/>
      <c r="H551" s="71"/>
      <c r="I551" s="71">
        <v>3.7589000000000001</v>
      </c>
      <c r="J551" s="71"/>
      <c r="K551" s="71"/>
      <c r="L551" s="71">
        <v>0.5907</v>
      </c>
      <c r="M551" s="71"/>
      <c r="N551" s="71">
        <v>0</v>
      </c>
      <c r="O551" s="71">
        <v>0</v>
      </c>
      <c r="P551" s="73"/>
    </row>
    <row r="552" spans="1:16" x14ac:dyDescent="0.25">
      <c r="A552" s="71" t="s">
        <v>490</v>
      </c>
      <c r="B552" s="71">
        <v>1527</v>
      </c>
      <c r="C552" s="71">
        <v>27.2576</v>
      </c>
      <c r="D552" s="71">
        <v>1554.2575999999999</v>
      </c>
      <c r="E552" s="71">
        <v>996</v>
      </c>
      <c r="F552" s="71">
        <v>260.02730000000003</v>
      </c>
      <c r="G552" s="71">
        <v>183.9932</v>
      </c>
      <c r="H552" s="71">
        <v>175</v>
      </c>
      <c r="I552" s="71">
        <v>206.71629999999999</v>
      </c>
      <c r="J552" s="71"/>
      <c r="K552" s="71">
        <v>217</v>
      </c>
      <c r="L552" s="71">
        <v>32.484000000000002</v>
      </c>
      <c r="M552" s="71">
        <v>110.70959999999999</v>
      </c>
      <c r="N552" s="71">
        <v>34</v>
      </c>
      <c r="O552" s="71">
        <v>0</v>
      </c>
      <c r="P552" s="71">
        <v>1882.9603999999999</v>
      </c>
    </row>
    <row r="553" spans="1:16" x14ac:dyDescent="0.25">
      <c r="A553" s="71" t="s">
        <v>569</v>
      </c>
      <c r="B553" s="71"/>
      <c r="C553" s="71">
        <v>10.5139</v>
      </c>
      <c r="D553" s="71">
        <v>10.5139</v>
      </c>
      <c r="E553" s="71">
        <v>0</v>
      </c>
      <c r="F553" s="71">
        <v>1.7589999999999999</v>
      </c>
      <c r="G553" s="71"/>
      <c r="H553" s="71"/>
      <c r="I553" s="71">
        <v>1.3983000000000001</v>
      </c>
      <c r="J553" s="71"/>
      <c r="K553" s="71"/>
      <c r="L553" s="71">
        <v>0.21970000000000001</v>
      </c>
      <c r="M553" s="71"/>
      <c r="N553" s="71">
        <v>0</v>
      </c>
      <c r="O553" s="71">
        <v>0</v>
      </c>
      <c r="P553" s="71"/>
    </row>
    <row r="554" spans="1:16" x14ac:dyDescent="0.25">
      <c r="A554" s="71" t="s">
        <v>570</v>
      </c>
      <c r="B554" s="71"/>
      <c r="C554" s="71"/>
      <c r="D554" s="71">
        <v>0</v>
      </c>
      <c r="E554" s="71"/>
      <c r="F554" s="71">
        <v>0</v>
      </c>
      <c r="G554" s="71"/>
      <c r="H554" s="71"/>
      <c r="I554" s="71">
        <v>0</v>
      </c>
      <c r="J554" s="71"/>
      <c r="K554" s="71"/>
      <c r="L554" s="71">
        <v>0</v>
      </c>
      <c r="M554" s="71"/>
      <c r="N554" s="71">
        <v>0</v>
      </c>
      <c r="O554" s="71">
        <v>0</v>
      </c>
      <c r="P554" s="71"/>
    </row>
    <row r="555" spans="1:16" x14ac:dyDescent="0.25">
      <c r="A555" s="71" t="s">
        <v>1131</v>
      </c>
      <c r="B555" s="71">
        <v>160</v>
      </c>
      <c r="C555" s="71"/>
      <c r="D555" s="71">
        <v>160</v>
      </c>
      <c r="E555" s="71">
        <v>137.25</v>
      </c>
      <c r="F555" s="71">
        <v>26.768000000000001</v>
      </c>
      <c r="G555" s="71">
        <v>27.6205</v>
      </c>
      <c r="H555" s="71">
        <v>24</v>
      </c>
      <c r="I555" s="71">
        <v>21.28</v>
      </c>
      <c r="J555" s="71">
        <v>2.04</v>
      </c>
      <c r="K555" s="71"/>
      <c r="L555" s="71">
        <v>3.3439999999999999</v>
      </c>
      <c r="M555" s="71"/>
      <c r="N555" s="71">
        <v>0</v>
      </c>
      <c r="O555" s="71">
        <v>0</v>
      </c>
      <c r="P555" s="71">
        <v>189.66050000000001</v>
      </c>
    </row>
    <row r="556" spans="1:16" x14ac:dyDescent="0.25">
      <c r="A556" s="71" t="s">
        <v>1224</v>
      </c>
      <c r="B556" s="71"/>
      <c r="C556" s="71">
        <v>20.7514</v>
      </c>
      <c r="D556" s="71">
        <v>20.7514</v>
      </c>
      <c r="E556" s="71">
        <v>0</v>
      </c>
      <c r="F556" s="71">
        <v>3.4716999999999998</v>
      </c>
      <c r="G556" s="71"/>
      <c r="H556" s="71"/>
      <c r="I556" s="71">
        <v>2.7599</v>
      </c>
      <c r="J556" s="71"/>
      <c r="K556" s="71"/>
      <c r="L556" s="71">
        <v>0.43369999999999997</v>
      </c>
      <c r="M556" s="71"/>
      <c r="N556" s="71">
        <v>0</v>
      </c>
      <c r="O556" s="71">
        <v>0</v>
      </c>
      <c r="P556" s="71"/>
    </row>
    <row r="557" spans="1:16" x14ac:dyDescent="0.25">
      <c r="A557" s="71" t="s">
        <v>1225</v>
      </c>
      <c r="B557" s="71"/>
      <c r="C557" s="71">
        <v>2.1661999999999999</v>
      </c>
      <c r="D557" s="71">
        <v>2.1661999999999999</v>
      </c>
      <c r="E557" s="71"/>
      <c r="F557" s="71">
        <v>0.3624</v>
      </c>
      <c r="G557" s="71"/>
      <c r="H557" s="71"/>
      <c r="I557" s="71">
        <v>0.28810000000000002</v>
      </c>
      <c r="J557" s="71"/>
      <c r="K557" s="71"/>
      <c r="L557" s="71">
        <v>4.53E-2</v>
      </c>
      <c r="M557" s="71"/>
      <c r="N557" s="71">
        <v>0</v>
      </c>
      <c r="O557" s="71">
        <v>0</v>
      </c>
      <c r="P557" s="71"/>
    </row>
    <row r="558" spans="1:16" x14ac:dyDescent="0.25">
      <c r="A558" s="71" t="s">
        <v>1237</v>
      </c>
      <c r="B558" s="71">
        <v>442</v>
      </c>
      <c r="C558" s="71">
        <v>43.727800000000002</v>
      </c>
      <c r="D558" s="71">
        <v>485.7278</v>
      </c>
      <c r="E558" s="71">
        <v>381.96</v>
      </c>
      <c r="F558" s="71">
        <v>81.262299999999996</v>
      </c>
      <c r="G558" s="71">
        <v>75.174400000000006</v>
      </c>
      <c r="H558" s="71">
        <v>61</v>
      </c>
      <c r="I558" s="71">
        <v>64.601799999999997</v>
      </c>
      <c r="J558" s="71"/>
      <c r="K558" s="71">
        <v>11</v>
      </c>
      <c r="L558" s="71">
        <v>10.1517</v>
      </c>
      <c r="M558" s="71">
        <v>0.50900000000000001</v>
      </c>
      <c r="N558" s="71">
        <v>29</v>
      </c>
      <c r="O558" s="71">
        <v>0</v>
      </c>
      <c r="P558" s="71">
        <v>590.41120000000001</v>
      </c>
    </row>
    <row r="559" spans="1:16" x14ac:dyDescent="0.25">
      <c r="A559" s="71" t="s">
        <v>1243</v>
      </c>
      <c r="B559" s="71"/>
      <c r="C559" s="71">
        <v>7.7327000000000004</v>
      </c>
      <c r="D559" s="71">
        <v>7.7327000000000004</v>
      </c>
      <c r="E559" s="71"/>
      <c r="F559" s="71">
        <v>1.2937000000000001</v>
      </c>
      <c r="G559" s="71"/>
      <c r="H559" s="71"/>
      <c r="I559" s="71">
        <v>1.0284</v>
      </c>
      <c r="J559" s="71"/>
      <c r="K559" s="71"/>
      <c r="L559" s="71">
        <v>0.16159999999999999</v>
      </c>
      <c r="M559" s="71"/>
      <c r="N559" s="71">
        <v>0</v>
      </c>
      <c r="O559" s="71">
        <v>0</v>
      </c>
      <c r="P559" s="71"/>
    </row>
    <row r="560" spans="1:16" x14ac:dyDescent="0.25">
      <c r="A560" s="71" t="s">
        <v>1251</v>
      </c>
      <c r="B560" s="71">
        <v>201</v>
      </c>
      <c r="C560" s="71">
        <v>4.774</v>
      </c>
      <c r="D560" s="71">
        <v>205.774</v>
      </c>
      <c r="E560" s="71">
        <v>244.68</v>
      </c>
      <c r="F560" s="71">
        <v>34.426000000000002</v>
      </c>
      <c r="G560" s="71">
        <v>52.563499999999998</v>
      </c>
      <c r="H560" s="71">
        <v>29</v>
      </c>
      <c r="I560" s="71">
        <v>27.367899999999999</v>
      </c>
      <c r="J560" s="71">
        <v>1.224</v>
      </c>
      <c r="K560" s="71">
        <v>1</v>
      </c>
      <c r="L560" s="71">
        <v>4.3007</v>
      </c>
      <c r="M560" s="71"/>
      <c r="N560" s="71">
        <v>0</v>
      </c>
      <c r="O560" s="71">
        <v>0</v>
      </c>
      <c r="P560" s="71">
        <v>259.56150000000002</v>
      </c>
    </row>
    <row r="561" spans="1:16" x14ac:dyDescent="0.25">
      <c r="A561" t="s">
        <v>1267</v>
      </c>
      <c r="B561">
        <v>65</v>
      </c>
      <c r="D561">
        <v>65</v>
      </c>
      <c r="F561">
        <v>10.874499999999999</v>
      </c>
      <c r="H561">
        <v>8</v>
      </c>
      <c r="I561">
        <v>8.6449999999999996</v>
      </c>
      <c r="L561">
        <v>1.3585</v>
      </c>
      <c r="N561">
        <v>0</v>
      </c>
      <c r="O561">
        <v>0</v>
      </c>
      <c r="P561">
        <v>65</v>
      </c>
    </row>
    <row r="562" spans="1:16" x14ac:dyDescent="0.25">
      <c r="A562" t="s">
        <v>496</v>
      </c>
      <c r="D562">
        <v>0</v>
      </c>
      <c r="F562">
        <v>0</v>
      </c>
      <c r="I562">
        <v>0</v>
      </c>
      <c r="L562">
        <v>0</v>
      </c>
      <c r="N562">
        <v>0</v>
      </c>
      <c r="O562">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C514-E7A0-44CC-9F3A-D6625288D74E}">
  <sheetPr>
    <tabColor theme="9" tint="0.59999389629810485"/>
  </sheetPr>
  <dimension ref="A1:M561"/>
  <sheetViews>
    <sheetView workbookViewId="0">
      <selection activeCell="A398" sqref="A398:XFD398"/>
    </sheetView>
  </sheetViews>
  <sheetFormatPr defaultRowHeight="15" x14ac:dyDescent="0.25"/>
  <sheetData>
    <row r="1" spans="1:13" s="97" customFormat="1" ht="45.75" x14ac:dyDescent="0.25">
      <c r="A1" s="98" t="s">
        <v>1215</v>
      </c>
      <c r="B1" s="98" t="s">
        <v>1291</v>
      </c>
      <c r="C1" s="98" t="s">
        <v>1292</v>
      </c>
      <c r="D1" s="98" t="s">
        <v>1293</v>
      </c>
      <c r="E1" s="98" t="s">
        <v>1294</v>
      </c>
      <c r="F1" s="98" t="s">
        <v>1295</v>
      </c>
      <c r="G1" s="98" t="s">
        <v>1296</v>
      </c>
      <c r="H1" s="98" t="s">
        <v>1297</v>
      </c>
      <c r="I1" s="98" t="s">
        <v>1298</v>
      </c>
      <c r="J1" s="98" t="s">
        <v>1299</v>
      </c>
      <c r="K1" s="98" t="s">
        <v>1300</v>
      </c>
      <c r="L1" s="98" t="s">
        <v>1301</v>
      </c>
      <c r="M1" s="98" t="s">
        <v>1302</v>
      </c>
    </row>
    <row r="2" spans="1:13" x14ac:dyDescent="0.25">
      <c r="A2" s="71" t="s">
        <v>10</v>
      </c>
      <c r="B2" s="71" t="s">
        <v>571</v>
      </c>
      <c r="C2" s="71">
        <v>0.1</v>
      </c>
      <c r="D2" s="71">
        <v>228.72579999999999</v>
      </c>
      <c r="E2" s="71">
        <v>0</v>
      </c>
      <c r="F2" s="71">
        <v>0</v>
      </c>
      <c r="G2" s="71">
        <v>22.872599999999998</v>
      </c>
      <c r="H2" s="71">
        <v>0.9</v>
      </c>
      <c r="I2" s="71">
        <v>217.32230000000001</v>
      </c>
      <c r="J2" s="71">
        <v>0</v>
      </c>
      <c r="K2" s="71">
        <v>0</v>
      </c>
      <c r="L2" s="71">
        <v>195.59010000000001</v>
      </c>
      <c r="M2" s="71">
        <v>218.46270000000001</v>
      </c>
    </row>
    <row r="3" spans="1:13" x14ac:dyDescent="0.25">
      <c r="A3" s="71" t="s">
        <v>11</v>
      </c>
      <c r="B3" s="71" t="s">
        <v>574</v>
      </c>
      <c r="C3" s="71">
        <v>0.1</v>
      </c>
      <c r="D3" s="73">
        <v>2671.8198000000002</v>
      </c>
      <c r="E3" s="71">
        <v>101.0663</v>
      </c>
      <c r="F3" s="71">
        <v>10.1066</v>
      </c>
      <c r="G3" s="71">
        <v>267.18200000000002</v>
      </c>
      <c r="H3" s="71">
        <v>0.9</v>
      </c>
      <c r="I3" s="73">
        <v>2450.5531999999998</v>
      </c>
      <c r="J3" s="71">
        <v>101.0664</v>
      </c>
      <c r="K3" s="71">
        <v>90.959800000000001</v>
      </c>
      <c r="L3" s="73">
        <v>2205.4978999999998</v>
      </c>
      <c r="M3" s="73">
        <v>2472.6799000000001</v>
      </c>
    </row>
    <row r="4" spans="1:13" x14ac:dyDescent="0.25">
      <c r="A4" s="71" t="s">
        <v>12</v>
      </c>
      <c r="B4" s="71" t="s">
        <v>575</v>
      </c>
      <c r="C4" s="71">
        <v>0.1</v>
      </c>
      <c r="D4" s="71">
        <v>153.56639999999999</v>
      </c>
      <c r="E4" s="71">
        <v>0</v>
      </c>
      <c r="F4" s="71">
        <v>0</v>
      </c>
      <c r="G4" s="71">
        <v>15.3566</v>
      </c>
      <c r="H4" s="71">
        <v>0.9</v>
      </c>
      <c r="I4" s="71">
        <v>147.2764</v>
      </c>
      <c r="J4" s="71">
        <v>0</v>
      </c>
      <c r="K4" s="71">
        <v>0</v>
      </c>
      <c r="L4" s="71">
        <v>132.5488</v>
      </c>
      <c r="M4" s="71">
        <v>147.90539999999999</v>
      </c>
    </row>
    <row r="5" spans="1:13" x14ac:dyDescent="0.25">
      <c r="A5" s="71" t="s">
        <v>13</v>
      </c>
      <c r="B5" s="71" t="s">
        <v>576</v>
      </c>
      <c r="C5" s="71">
        <v>0.1</v>
      </c>
      <c r="D5" s="71">
        <v>272.4572</v>
      </c>
      <c r="E5" s="71">
        <v>0</v>
      </c>
      <c r="F5" s="71">
        <v>0</v>
      </c>
      <c r="G5" s="71">
        <v>27.245699999999999</v>
      </c>
      <c r="H5" s="71">
        <v>0.9</v>
      </c>
      <c r="I5" s="71">
        <v>265.51190000000003</v>
      </c>
      <c r="J5" s="71">
        <v>0</v>
      </c>
      <c r="K5" s="71">
        <v>0</v>
      </c>
      <c r="L5" s="71">
        <v>238.9607</v>
      </c>
      <c r="M5" s="71">
        <v>266.20639999999997</v>
      </c>
    </row>
    <row r="6" spans="1:13" x14ac:dyDescent="0.25">
      <c r="A6" s="71" t="s">
        <v>497</v>
      </c>
      <c r="B6" s="71" t="s">
        <v>577</v>
      </c>
      <c r="C6" s="71">
        <v>0.1</v>
      </c>
      <c r="D6" s="71">
        <v>250</v>
      </c>
      <c r="E6" s="71">
        <v>0</v>
      </c>
      <c r="F6" s="71">
        <v>0</v>
      </c>
      <c r="G6" s="71">
        <v>25</v>
      </c>
      <c r="H6" s="71">
        <v>0.9</v>
      </c>
      <c r="I6" s="71">
        <v>239.27440000000001</v>
      </c>
      <c r="J6" s="71">
        <v>0</v>
      </c>
      <c r="K6" s="71">
        <v>0</v>
      </c>
      <c r="L6" s="71">
        <v>215.34700000000001</v>
      </c>
      <c r="M6" s="71">
        <v>240.34700000000001</v>
      </c>
    </row>
    <row r="7" spans="1:13" x14ac:dyDescent="0.25">
      <c r="A7" s="71" t="s">
        <v>14</v>
      </c>
      <c r="B7" s="71" t="s">
        <v>578</v>
      </c>
      <c r="C7" s="71">
        <v>0.1</v>
      </c>
      <c r="D7" s="73">
        <v>2419.3202000000001</v>
      </c>
      <c r="E7" s="71">
        <v>77.046199999999999</v>
      </c>
      <c r="F7" s="71">
        <v>7.7046000000000001</v>
      </c>
      <c r="G7" s="71">
        <v>241.93199999999999</v>
      </c>
      <c r="H7" s="71">
        <v>0.9</v>
      </c>
      <c r="I7" s="73">
        <v>2275.9049</v>
      </c>
      <c r="J7" s="71">
        <v>77.046199999999999</v>
      </c>
      <c r="K7" s="71">
        <v>69.3416</v>
      </c>
      <c r="L7" s="73">
        <v>2048.3144000000002</v>
      </c>
      <c r="M7" s="73">
        <v>2290.2464</v>
      </c>
    </row>
    <row r="8" spans="1:13" x14ac:dyDescent="0.25">
      <c r="A8" s="71" t="s">
        <v>15</v>
      </c>
      <c r="B8" s="71" t="s">
        <v>579</v>
      </c>
      <c r="C8" s="71">
        <v>0.1</v>
      </c>
      <c r="D8" s="71">
        <v>330.28949999999998</v>
      </c>
      <c r="E8" s="71">
        <v>0</v>
      </c>
      <c r="F8" s="71">
        <v>0</v>
      </c>
      <c r="G8" s="71">
        <v>33.029000000000003</v>
      </c>
      <c r="H8" s="71">
        <v>0.9</v>
      </c>
      <c r="I8" s="71">
        <v>314.15629999999999</v>
      </c>
      <c r="J8" s="71">
        <v>0</v>
      </c>
      <c r="K8" s="71">
        <v>0</v>
      </c>
      <c r="L8" s="71">
        <v>282.7407</v>
      </c>
      <c r="M8" s="71">
        <v>315.7697</v>
      </c>
    </row>
    <row r="9" spans="1:13" x14ac:dyDescent="0.25">
      <c r="A9" s="71" t="s">
        <v>16</v>
      </c>
      <c r="B9" s="71" t="s">
        <v>580</v>
      </c>
      <c r="C9" s="71">
        <v>0.1</v>
      </c>
      <c r="D9" s="71">
        <v>356.35840000000002</v>
      </c>
      <c r="E9" s="71">
        <v>0</v>
      </c>
      <c r="F9" s="71">
        <v>0</v>
      </c>
      <c r="G9" s="71">
        <v>35.635800000000003</v>
      </c>
      <c r="H9" s="71">
        <v>0.9</v>
      </c>
      <c r="I9" s="71">
        <v>339.279</v>
      </c>
      <c r="J9" s="71">
        <v>0</v>
      </c>
      <c r="K9" s="71">
        <v>0</v>
      </c>
      <c r="L9" s="71">
        <v>305.35109999999997</v>
      </c>
      <c r="M9" s="71">
        <v>340.98689999999999</v>
      </c>
    </row>
    <row r="10" spans="1:13" x14ac:dyDescent="0.25">
      <c r="A10" s="71" t="s">
        <v>17</v>
      </c>
      <c r="B10" s="71" t="s">
        <v>581</v>
      </c>
      <c r="C10" s="71">
        <v>0.1</v>
      </c>
      <c r="D10" s="71">
        <v>129.61940000000001</v>
      </c>
      <c r="E10" s="71">
        <v>0</v>
      </c>
      <c r="F10" s="71">
        <v>0</v>
      </c>
      <c r="G10" s="71">
        <v>12.9619</v>
      </c>
      <c r="H10" s="71">
        <v>0.9</v>
      </c>
      <c r="I10" s="71">
        <v>123.203</v>
      </c>
      <c r="J10" s="71">
        <v>0</v>
      </c>
      <c r="K10" s="71">
        <v>0</v>
      </c>
      <c r="L10" s="71">
        <v>110.8827</v>
      </c>
      <c r="M10" s="71">
        <v>123.8446</v>
      </c>
    </row>
    <row r="11" spans="1:13" x14ac:dyDescent="0.25">
      <c r="A11" s="71" t="s">
        <v>18</v>
      </c>
      <c r="B11" s="71" t="s">
        <v>582</v>
      </c>
      <c r="C11" s="71">
        <v>0.1</v>
      </c>
      <c r="D11" s="71">
        <v>320.14069999999998</v>
      </c>
      <c r="E11" s="71">
        <v>16.3949</v>
      </c>
      <c r="F11" s="71">
        <v>1.6395</v>
      </c>
      <c r="G11" s="71">
        <v>32.014099999999999</v>
      </c>
      <c r="H11" s="71">
        <v>0.9</v>
      </c>
      <c r="I11" s="71">
        <v>304.28530000000001</v>
      </c>
      <c r="J11" s="71">
        <v>16.3949</v>
      </c>
      <c r="K11" s="71">
        <v>14.7554</v>
      </c>
      <c r="L11" s="71">
        <v>273.85680000000002</v>
      </c>
      <c r="M11" s="71">
        <v>305.87090000000001</v>
      </c>
    </row>
    <row r="12" spans="1:13" x14ac:dyDescent="0.25">
      <c r="A12" s="71" t="s">
        <v>19</v>
      </c>
      <c r="B12" s="71" t="s">
        <v>583</v>
      </c>
      <c r="C12" s="71">
        <v>0.1</v>
      </c>
      <c r="D12" s="71">
        <v>604.0299</v>
      </c>
      <c r="E12" s="71">
        <v>18.4526</v>
      </c>
      <c r="F12" s="71">
        <v>1.8452999999999999</v>
      </c>
      <c r="G12" s="71">
        <v>60.402999999999999</v>
      </c>
      <c r="H12" s="71">
        <v>0.9</v>
      </c>
      <c r="I12" s="71">
        <v>572.49570000000006</v>
      </c>
      <c r="J12" s="71">
        <v>18.4526</v>
      </c>
      <c r="K12" s="71">
        <v>16.607299999999999</v>
      </c>
      <c r="L12" s="71">
        <v>515.24609999999996</v>
      </c>
      <c r="M12" s="71">
        <v>575.64909999999998</v>
      </c>
    </row>
    <row r="13" spans="1:13" x14ac:dyDescent="0.25">
      <c r="A13" s="71" t="s">
        <v>20</v>
      </c>
      <c r="B13" s="71" t="s">
        <v>584</v>
      </c>
      <c r="C13" s="71">
        <v>0.1</v>
      </c>
      <c r="D13" s="73">
        <v>2442.3696</v>
      </c>
      <c r="E13" s="71">
        <v>0.23139999999999999</v>
      </c>
      <c r="F13" s="71">
        <v>2.3099999999999999E-2</v>
      </c>
      <c r="G13" s="71">
        <v>244.23699999999999</v>
      </c>
      <c r="H13" s="71">
        <v>0.9</v>
      </c>
      <c r="I13" s="73">
        <v>2257.0805999999998</v>
      </c>
      <c r="J13" s="71">
        <v>0.23139999999999999</v>
      </c>
      <c r="K13" s="71">
        <v>0.20830000000000001</v>
      </c>
      <c r="L13" s="73">
        <v>2031.3724999999999</v>
      </c>
      <c r="M13" s="73">
        <v>2275.6095</v>
      </c>
    </row>
    <row r="14" spans="1:13" x14ac:dyDescent="0.25">
      <c r="A14" s="71" t="s">
        <v>21</v>
      </c>
      <c r="B14" s="71" t="s">
        <v>585</v>
      </c>
      <c r="C14" s="71">
        <v>0.1</v>
      </c>
      <c r="D14" s="71">
        <v>477.0652</v>
      </c>
      <c r="E14" s="71">
        <v>14.4625</v>
      </c>
      <c r="F14" s="71">
        <v>1.4461999999999999</v>
      </c>
      <c r="G14" s="71">
        <v>47.706499999999998</v>
      </c>
      <c r="H14" s="71">
        <v>0.9</v>
      </c>
      <c r="I14" s="71">
        <v>455.79629999999997</v>
      </c>
      <c r="J14" s="71">
        <v>14.4625</v>
      </c>
      <c r="K14" s="71">
        <v>13.0162</v>
      </c>
      <c r="L14" s="71">
        <v>410.2167</v>
      </c>
      <c r="M14" s="71">
        <v>457.92320000000001</v>
      </c>
    </row>
    <row r="15" spans="1:13" x14ac:dyDescent="0.25">
      <c r="A15" s="71" t="s">
        <v>22</v>
      </c>
      <c r="B15" s="71" t="s">
        <v>586</v>
      </c>
      <c r="C15" s="71">
        <v>0.1</v>
      </c>
      <c r="D15" s="71">
        <v>839.22019999999998</v>
      </c>
      <c r="E15" s="71">
        <v>15.2464</v>
      </c>
      <c r="F15" s="71">
        <v>1.5246</v>
      </c>
      <c r="G15" s="71">
        <v>83.921999999999997</v>
      </c>
      <c r="H15" s="71">
        <v>0.9</v>
      </c>
      <c r="I15" s="71">
        <v>790.25009999999997</v>
      </c>
      <c r="J15" s="71">
        <v>15.2464</v>
      </c>
      <c r="K15" s="71">
        <v>13.7218</v>
      </c>
      <c r="L15" s="71">
        <v>711.2251</v>
      </c>
      <c r="M15" s="71">
        <v>795.14710000000002</v>
      </c>
    </row>
    <row r="16" spans="1:13" x14ac:dyDescent="0.25">
      <c r="A16" s="71" t="s">
        <v>23</v>
      </c>
      <c r="B16" s="71" t="s">
        <v>587</v>
      </c>
      <c r="C16" s="71">
        <v>0.1</v>
      </c>
      <c r="D16" s="71">
        <v>403.55599999999998</v>
      </c>
      <c r="E16" s="71">
        <v>14.378</v>
      </c>
      <c r="F16" s="71">
        <v>1.4378</v>
      </c>
      <c r="G16" s="71">
        <v>40.355600000000003</v>
      </c>
      <c r="H16" s="71">
        <v>0.9</v>
      </c>
      <c r="I16" s="71">
        <v>380.94420000000002</v>
      </c>
      <c r="J16" s="71">
        <v>14.378</v>
      </c>
      <c r="K16" s="71">
        <v>12.940200000000001</v>
      </c>
      <c r="L16" s="71">
        <v>342.84980000000002</v>
      </c>
      <c r="M16" s="71">
        <v>383.2054</v>
      </c>
    </row>
    <row r="17" spans="1:13" x14ac:dyDescent="0.25">
      <c r="A17" s="71" t="s">
        <v>24</v>
      </c>
      <c r="B17" s="71" t="s">
        <v>588</v>
      </c>
      <c r="C17" s="71">
        <v>0.1</v>
      </c>
      <c r="D17" s="73">
        <v>1972.8095000000001</v>
      </c>
      <c r="E17" s="71">
        <v>80.966899999999995</v>
      </c>
      <c r="F17" s="71">
        <v>8.0967000000000002</v>
      </c>
      <c r="G17" s="71">
        <v>197.28100000000001</v>
      </c>
      <c r="H17" s="71">
        <v>0.9</v>
      </c>
      <c r="I17" s="73">
        <v>1854.2488000000001</v>
      </c>
      <c r="J17" s="71">
        <v>80.966899999999995</v>
      </c>
      <c r="K17" s="71">
        <v>72.870199999999997</v>
      </c>
      <c r="L17" s="73">
        <v>1668.8239000000001</v>
      </c>
      <c r="M17" s="73">
        <v>1866.1049</v>
      </c>
    </row>
    <row r="18" spans="1:13" x14ac:dyDescent="0.25">
      <c r="A18" s="71" t="s">
        <v>25</v>
      </c>
      <c r="B18" s="71" t="s">
        <v>589</v>
      </c>
      <c r="C18" s="71">
        <v>0.1</v>
      </c>
      <c r="D18" s="71">
        <v>724.82629999999995</v>
      </c>
      <c r="E18" s="71">
        <v>17.405100000000001</v>
      </c>
      <c r="F18" s="71">
        <v>1.7404999999999999</v>
      </c>
      <c r="G18" s="71">
        <v>72.482600000000005</v>
      </c>
      <c r="H18" s="71">
        <v>0.9</v>
      </c>
      <c r="I18" s="71">
        <v>690.07370000000003</v>
      </c>
      <c r="J18" s="71">
        <v>17.405100000000001</v>
      </c>
      <c r="K18" s="71">
        <v>15.6646</v>
      </c>
      <c r="L18" s="71">
        <v>621.06629999999996</v>
      </c>
      <c r="M18" s="71">
        <v>693.5489</v>
      </c>
    </row>
    <row r="19" spans="1:13" x14ac:dyDescent="0.25">
      <c r="A19" s="71" t="s">
        <v>498</v>
      </c>
      <c r="B19" s="71" t="s">
        <v>590</v>
      </c>
      <c r="C19" s="71">
        <v>0.1</v>
      </c>
      <c r="D19" s="71">
        <v>197.28469999999999</v>
      </c>
      <c r="E19" s="71">
        <v>0</v>
      </c>
      <c r="F19" s="71">
        <v>0</v>
      </c>
      <c r="G19" s="71">
        <v>19.7285</v>
      </c>
      <c r="H19" s="71">
        <v>0.9</v>
      </c>
      <c r="I19" s="71">
        <v>181.6661</v>
      </c>
      <c r="J19" s="71">
        <v>0</v>
      </c>
      <c r="K19" s="71">
        <v>0</v>
      </c>
      <c r="L19" s="71">
        <v>163.49950000000001</v>
      </c>
      <c r="M19" s="71">
        <v>183.22800000000001</v>
      </c>
    </row>
    <row r="20" spans="1:13" x14ac:dyDescent="0.25">
      <c r="A20" s="71" t="s">
        <v>26</v>
      </c>
      <c r="B20" s="71" t="s">
        <v>591</v>
      </c>
      <c r="C20" s="71">
        <v>0.1</v>
      </c>
      <c r="D20" s="73">
        <v>2968.7291</v>
      </c>
      <c r="E20" s="71">
        <v>131.62700000000001</v>
      </c>
      <c r="F20" s="71">
        <v>13.162699999999999</v>
      </c>
      <c r="G20" s="71">
        <v>296.87290000000002</v>
      </c>
      <c r="H20" s="71">
        <v>0.9</v>
      </c>
      <c r="I20" s="73">
        <v>2822.2217000000001</v>
      </c>
      <c r="J20" s="71">
        <v>131.62700000000001</v>
      </c>
      <c r="K20" s="71">
        <v>118.46429999999999</v>
      </c>
      <c r="L20" s="73">
        <v>2539.9994999999999</v>
      </c>
      <c r="M20" s="73">
        <v>2836.8724000000002</v>
      </c>
    </row>
    <row r="21" spans="1:13" x14ac:dyDescent="0.25">
      <c r="A21" s="71" t="s">
        <v>27</v>
      </c>
      <c r="B21" s="71" t="s">
        <v>592</v>
      </c>
      <c r="C21" s="71">
        <v>0.1</v>
      </c>
      <c r="D21" s="71">
        <v>271.09460000000001</v>
      </c>
      <c r="E21" s="71">
        <v>0</v>
      </c>
      <c r="F21" s="71">
        <v>0</v>
      </c>
      <c r="G21" s="71">
        <v>27.109500000000001</v>
      </c>
      <c r="H21" s="71">
        <v>0.9</v>
      </c>
      <c r="I21" s="71">
        <v>259.95310000000001</v>
      </c>
      <c r="J21" s="71">
        <v>0</v>
      </c>
      <c r="K21" s="71">
        <v>0</v>
      </c>
      <c r="L21" s="71">
        <v>233.95779999999999</v>
      </c>
      <c r="M21" s="71">
        <v>261.06729999999999</v>
      </c>
    </row>
    <row r="22" spans="1:13" x14ac:dyDescent="0.25">
      <c r="A22" s="71" t="s">
        <v>28</v>
      </c>
      <c r="B22" s="71" t="s">
        <v>593</v>
      </c>
      <c r="C22" s="71">
        <v>0.1</v>
      </c>
      <c r="D22" s="71">
        <v>188.74430000000001</v>
      </c>
      <c r="E22" s="71">
        <v>0</v>
      </c>
      <c r="F22" s="71">
        <v>0</v>
      </c>
      <c r="G22" s="71">
        <v>18.874400000000001</v>
      </c>
      <c r="H22" s="71">
        <v>0.9</v>
      </c>
      <c r="I22" s="71">
        <v>180.02680000000001</v>
      </c>
      <c r="J22" s="71">
        <v>0</v>
      </c>
      <c r="K22" s="71">
        <v>0</v>
      </c>
      <c r="L22" s="71">
        <v>162.0241</v>
      </c>
      <c r="M22" s="71">
        <v>180.89850000000001</v>
      </c>
    </row>
    <row r="23" spans="1:13" x14ac:dyDescent="0.25">
      <c r="A23" s="71" t="s">
        <v>29</v>
      </c>
      <c r="B23" s="71" t="s">
        <v>594</v>
      </c>
      <c r="C23" s="71">
        <v>0.1</v>
      </c>
      <c r="D23" s="73">
        <v>1252.9807000000001</v>
      </c>
      <c r="E23" s="71">
        <v>28.645</v>
      </c>
      <c r="F23" s="71">
        <v>2.8645</v>
      </c>
      <c r="G23" s="71">
        <v>125.29810000000001</v>
      </c>
      <c r="H23" s="71">
        <v>0.9</v>
      </c>
      <c r="I23" s="73">
        <v>1197.6283000000001</v>
      </c>
      <c r="J23" s="71">
        <v>28.645</v>
      </c>
      <c r="K23" s="71">
        <v>25.7805</v>
      </c>
      <c r="L23" s="73">
        <v>1077.8655000000001</v>
      </c>
      <c r="M23" s="73">
        <v>1203.1636000000001</v>
      </c>
    </row>
    <row r="24" spans="1:13" x14ac:dyDescent="0.25">
      <c r="A24" s="71" t="s">
        <v>30</v>
      </c>
      <c r="B24" s="71" t="s">
        <v>595</v>
      </c>
      <c r="C24" s="71">
        <v>0.1</v>
      </c>
      <c r="D24" s="71">
        <v>175.38630000000001</v>
      </c>
      <c r="E24" s="71">
        <v>0</v>
      </c>
      <c r="F24" s="71">
        <v>0</v>
      </c>
      <c r="G24" s="71">
        <v>17.538599999999999</v>
      </c>
      <c r="H24" s="71">
        <v>0.9</v>
      </c>
      <c r="I24" s="71">
        <v>156.76589999999999</v>
      </c>
      <c r="J24" s="71">
        <v>0</v>
      </c>
      <c r="K24" s="71">
        <v>0</v>
      </c>
      <c r="L24" s="71">
        <v>141.08930000000001</v>
      </c>
      <c r="M24" s="71">
        <v>158.62790000000001</v>
      </c>
    </row>
    <row r="25" spans="1:13" x14ac:dyDescent="0.25">
      <c r="A25" s="71" t="s">
        <v>31</v>
      </c>
      <c r="B25" s="71" t="s">
        <v>596</v>
      </c>
      <c r="C25" s="71">
        <v>0.1</v>
      </c>
      <c r="D25" s="71">
        <v>121.3837</v>
      </c>
      <c r="E25" s="71">
        <v>0</v>
      </c>
      <c r="F25" s="71">
        <v>0</v>
      </c>
      <c r="G25" s="71">
        <v>12.138400000000001</v>
      </c>
      <c r="H25" s="71">
        <v>0.9</v>
      </c>
      <c r="I25" s="71">
        <v>113.7026</v>
      </c>
      <c r="J25" s="71">
        <v>0</v>
      </c>
      <c r="K25" s="71">
        <v>0</v>
      </c>
      <c r="L25" s="71">
        <v>102.3323</v>
      </c>
      <c r="M25" s="71">
        <v>114.47069999999999</v>
      </c>
    </row>
    <row r="26" spans="1:13" x14ac:dyDescent="0.25">
      <c r="A26" s="71" t="s">
        <v>32</v>
      </c>
      <c r="B26" s="71" t="s">
        <v>597</v>
      </c>
      <c r="C26" s="71">
        <v>0.1</v>
      </c>
      <c r="D26" s="71">
        <v>690.03060000000005</v>
      </c>
      <c r="E26" s="71">
        <v>5.9485000000000001</v>
      </c>
      <c r="F26" s="71">
        <v>0.5948</v>
      </c>
      <c r="G26" s="71">
        <v>69.003100000000003</v>
      </c>
      <c r="H26" s="71">
        <v>0.9</v>
      </c>
      <c r="I26" s="71">
        <v>647.32380000000001</v>
      </c>
      <c r="J26" s="71">
        <v>5.9485000000000001</v>
      </c>
      <c r="K26" s="71">
        <v>5.3536000000000001</v>
      </c>
      <c r="L26" s="71">
        <v>582.59140000000002</v>
      </c>
      <c r="M26" s="71">
        <v>651.59450000000004</v>
      </c>
    </row>
    <row r="27" spans="1:13" x14ac:dyDescent="0.25">
      <c r="A27" s="71" t="s">
        <v>33</v>
      </c>
      <c r="B27" s="71" t="s">
        <v>598</v>
      </c>
      <c r="C27" s="71">
        <v>0.1</v>
      </c>
      <c r="D27" s="71">
        <v>366.57010000000002</v>
      </c>
      <c r="E27" s="71">
        <v>0</v>
      </c>
      <c r="F27" s="71">
        <v>0</v>
      </c>
      <c r="G27" s="71">
        <v>36.656999999999996</v>
      </c>
      <c r="H27" s="71">
        <v>0.9</v>
      </c>
      <c r="I27" s="71">
        <v>350.15629999999999</v>
      </c>
      <c r="J27" s="71">
        <v>0</v>
      </c>
      <c r="K27" s="71">
        <v>0</v>
      </c>
      <c r="L27" s="71">
        <v>315.14069999999998</v>
      </c>
      <c r="M27" s="71">
        <v>351.79770000000002</v>
      </c>
    </row>
    <row r="28" spans="1:13" x14ac:dyDescent="0.25">
      <c r="A28" s="71" t="s">
        <v>34</v>
      </c>
      <c r="B28" s="71" t="s">
        <v>599</v>
      </c>
      <c r="C28" s="71">
        <v>0.1</v>
      </c>
      <c r="D28" s="71">
        <v>116.06659999999999</v>
      </c>
      <c r="E28" s="71">
        <v>0</v>
      </c>
      <c r="F28" s="71">
        <v>0</v>
      </c>
      <c r="G28" s="71">
        <v>11.6067</v>
      </c>
      <c r="H28" s="71">
        <v>0.9</v>
      </c>
      <c r="I28" s="71">
        <v>109.89449999999999</v>
      </c>
      <c r="J28" s="71">
        <v>0</v>
      </c>
      <c r="K28" s="71">
        <v>0</v>
      </c>
      <c r="L28" s="71">
        <v>98.905000000000001</v>
      </c>
      <c r="M28" s="71">
        <v>110.5117</v>
      </c>
    </row>
    <row r="29" spans="1:13" x14ac:dyDescent="0.25">
      <c r="A29" s="71" t="s">
        <v>499</v>
      </c>
      <c r="B29" s="71" t="s">
        <v>600</v>
      </c>
      <c r="C29" s="71">
        <v>0.1</v>
      </c>
      <c r="D29" s="71">
        <v>61.5</v>
      </c>
      <c r="E29" s="71">
        <v>0</v>
      </c>
      <c r="F29" s="71">
        <v>0</v>
      </c>
      <c r="G29" s="71">
        <v>6.15</v>
      </c>
      <c r="H29" s="71">
        <v>0.9</v>
      </c>
      <c r="I29" s="71">
        <v>58.598599999999998</v>
      </c>
      <c r="J29" s="71">
        <v>0</v>
      </c>
      <c r="K29" s="71">
        <v>0</v>
      </c>
      <c r="L29" s="71">
        <v>52.738700000000001</v>
      </c>
      <c r="M29" s="71">
        <v>58.8887</v>
      </c>
    </row>
    <row r="30" spans="1:13" x14ac:dyDescent="0.25">
      <c r="A30" s="71" t="s">
        <v>35</v>
      </c>
      <c r="B30" s="71" t="s">
        <v>601</v>
      </c>
      <c r="C30" s="71">
        <v>0.1</v>
      </c>
      <c r="D30" s="71">
        <v>955.51350000000002</v>
      </c>
      <c r="E30" s="71">
        <v>0</v>
      </c>
      <c r="F30" s="71">
        <v>0</v>
      </c>
      <c r="G30" s="71">
        <v>95.551400000000001</v>
      </c>
      <c r="H30" s="71">
        <v>0.9</v>
      </c>
      <c r="I30" s="71">
        <v>893.4425</v>
      </c>
      <c r="J30" s="71">
        <v>0</v>
      </c>
      <c r="K30" s="71">
        <v>0</v>
      </c>
      <c r="L30" s="71">
        <v>804.09820000000002</v>
      </c>
      <c r="M30" s="71">
        <v>899.64959999999996</v>
      </c>
    </row>
    <row r="31" spans="1:13" x14ac:dyDescent="0.25">
      <c r="A31" s="71" t="s">
        <v>36</v>
      </c>
      <c r="B31" s="71" t="s">
        <v>602</v>
      </c>
      <c r="C31" s="71">
        <v>0.1</v>
      </c>
      <c r="D31" s="71">
        <v>626.59259999999995</v>
      </c>
      <c r="E31" s="71">
        <v>0</v>
      </c>
      <c r="F31" s="71">
        <v>0</v>
      </c>
      <c r="G31" s="71">
        <v>62.659300000000002</v>
      </c>
      <c r="H31" s="71">
        <v>0.9</v>
      </c>
      <c r="I31" s="71">
        <v>586.73339999999996</v>
      </c>
      <c r="J31" s="71">
        <v>0</v>
      </c>
      <c r="K31" s="71">
        <v>0</v>
      </c>
      <c r="L31" s="71">
        <v>528.06010000000003</v>
      </c>
      <c r="M31" s="71">
        <v>590.71939999999995</v>
      </c>
    </row>
    <row r="32" spans="1:13" x14ac:dyDescent="0.25">
      <c r="A32" s="71" t="s">
        <v>37</v>
      </c>
      <c r="B32" s="71" t="s">
        <v>603</v>
      </c>
      <c r="C32" s="71">
        <v>0.1</v>
      </c>
      <c r="D32" s="73">
        <v>1419.5163</v>
      </c>
      <c r="E32" s="71">
        <v>32.395699999999998</v>
      </c>
      <c r="F32" s="71">
        <v>3.2395999999999998</v>
      </c>
      <c r="G32" s="71">
        <v>141.95160000000001</v>
      </c>
      <c r="H32" s="71">
        <v>0.9</v>
      </c>
      <c r="I32" s="73">
        <v>1311.2646</v>
      </c>
      <c r="J32" s="71">
        <v>32.395899999999997</v>
      </c>
      <c r="K32" s="71">
        <v>29.156300000000002</v>
      </c>
      <c r="L32" s="73">
        <v>1180.1380999999999</v>
      </c>
      <c r="M32" s="73">
        <v>1322.0897</v>
      </c>
    </row>
    <row r="33" spans="1:13" x14ac:dyDescent="0.25">
      <c r="A33" s="71" t="s">
        <v>38</v>
      </c>
      <c r="B33" s="71" t="s">
        <v>604</v>
      </c>
      <c r="C33" s="71">
        <v>0.1</v>
      </c>
      <c r="D33" s="71">
        <v>792.34429999999998</v>
      </c>
      <c r="E33" s="71">
        <v>25.2621</v>
      </c>
      <c r="F33" s="71">
        <v>2.5261999999999998</v>
      </c>
      <c r="G33" s="71">
        <v>79.234399999999994</v>
      </c>
      <c r="H33" s="71">
        <v>0.9</v>
      </c>
      <c r="I33" s="71">
        <v>752.34680000000003</v>
      </c>
      <c r="J33" s="71">
        <v>25.2621</v>
      </c>
      <c r="K33" s="71">
        <v>22.735900000000001</v>
      </c>
      <c r="L33" s="71">
        <v>677.11210000000005</v>
      </c>
      <c r="M33" s="71">
        <v>756.34649999999999</v>
      </c>
    </row>
    <row r="34" spans="1:13" x14ac:dyDescent="0.25">
      <c r="A34" s="71" t="s">
        <v>39</v>
      </c>
      <c r="B34" s="71" t="s">
        <v>605</v>
      </c>
      <c r="C34" s="71">
        <v>0.1</v>
      </c>
      <c r="D34" s="71">
        <v>508.84660000000002</v>
      </c>
      <c r="E34" s="71">
        <v>13.0648</v>
      </c>
      <c r="F34" s="71">
        <v>1.3065</v>
      </c>
      <c r="G34" s="71">
        <v>50.884700000000002</v>
      </c>
      <c r="H34" s="71">
        <v>0.9</v>
      </c>
      <c r="I34" s="71">
        <v>478.7629</v>
      </c>
      <c r="J34" s="71">
        <v>13.0648</v>
      </c>
      <c r="K34" s="71">
        <v>11.7583</v>
      </c>
      <c r="L34" s="71">
        <v>430.88659999999999</v>
      </c>
      <c r="M34" s="71">
        <v>481.7713</v>
      </c>
    </row>
    <row r="35" spans="1:13" x14ac:dyDescent="0.25">
      <c r="A35" s="71" t="s">
        <v>40</v>
      </c>
      <c r="B35" s="71" t="s">
        <v>606</v>
      </c>
      <c r="C35" s="71">
        <v>0.1</v>
      </c>
      <c r="D35" s="71">
        <v>199.12639999999999</v>
      </c>
      <c r="E35" s="71">
        <v>6.5991999999999997</v>
      </c>
      <c r="F35" s="71">
        <v>0.65990000000000004</v>
      </c>
      <c r="G35" s="71">
        <v>19.912600000000001</v>
      </c>
      <c r="H35" s="71">
        <v>0.9</v>
      </c>
      <c r="I35" s="71">
        <v>193.61949999999999</v>
      </c>
      <c r="J35" s="71">
        <v>6.5991999999999997</v>
      </c>
      <c r="K35" s="71">
        <v>5.9393000000000002</v>
      </c>
      <c r="L35" s="71">
        <v>174.2576</v>
      </c>
      <c r="M35" s="71">
        <v>194.17019999999999</v>
      </c>
    </row>
    <row r="36" spans="1:13" x14ac:dyDescent="0.25">
      <c r="A36" s="71" t="s">
        <v>41</v>
      </c>
      <c r="B36" s="71" t="s">
        <v>607</v>
      </c>
      <c r="C36" s="71">
        <v>0.1</v>
      </c>
      <c r="D36" s="71">
        <v>195.6781</v>
      </c>
      <c r="E36" s="71">
        <v>8.16</v>
      </c>
      <c r="F36" s="71">
        <v>0.81599999999999995</v>
      </c>
      <c r="G36" s="71">
        <v>19.567799999999998</v>
      </c>
      <c r="H36" s="71">
        <v>0.9</v>
      </c>
      <c r="I36" s="71">
        <v>188.18610000000001</v>
      </c>
      <c r="J36" s="71">
        <v>8.16</v>
      </c>
      <c r="K36" s="71">
        <v>7.3440000000000003</v>
      </c>
      <c r="L36" s="71">
        <v>169.36750000000001</v>
      </c>
      <c r="M36" s="71">
        <v>188.93530000000001</v>
      </c>
    </row>
    <row r="37" spans="1:13" x14ac:dyDescent="0.25">
      <c r="A37" s="71" t="s">
        <v>42</v>
      </c>
      <c r="B37" s="71" t="s">
        <v>608</v>
      </c>
      <c r="C37" s="71">
        <v>0.1</v>
      </c>
      <c r="D37" s="71">
        <v>940.86530000000005</v>
      </c>
      <c r="E37" s="71">
        <v>18.381799999999998</v>
      </c>
      <c r="F37" s="71">
        <v>1.8382000000000001</v>
      </c>
      <c r="G37" s="71">
        <v>94.086500000000001</v>
      </c>
      <c r="H37" s="71">
        <v>0.9</v>
      </c>
      <c r="I37" s="71">
        <v>888.25189999999998</v>
      </c>
      <c r="J37" s="71">
        <v>18.381799999999998</v>
      </c>
      <c r="K37" s="71">
        <v>16.543600000000001</v>
      </c>
      <c r="L37" s="71">
        <v>799.42669999999998</v>
      </c>
      <c r="M37" s="71">
        <v>893.51319999999998</v>
      </c>
    </row>
    <row r="38" spans="1:13" x14ac:dyDescent="0.25">
      <c r="A38" s="71" t="s">
        <v>43</v>
      </c>
      <c r="B38" s="71" t="s">
        <v>609</v>
      </c>
      <c r="C38" s="71">
        <v>0.1</v>
      </c>
      <c r="D38" s="73">
        <v>1957.9067</v>
      </c>
      <c r="E38" s="71">
        <v>69.566699999999997</v>
      </c>
      <c r="F38" s="71">
        <v>6.9566999999999997</v>
      </c>
      <c r="G38" s="71">
        <v>195.79069999999999</v>
      </c>
      <c r="H38" s="71">
        <v>0.9</v>
      </c>
      <c r="I38" s="73">
        <v>1831.5146</v>
      </c>
      <c r="J38" s="71">
        <v>69.566699999999997</v>
      </c>
      <c r="K38" s="71">
        <v>62.61</v>
      </c>
      <c r="L38" s="73">
        <v>1648.3631</v>
      </c>
      <c r="M38" s="73">
        <v>1844.1538</v>
      </c>
    </row>
    <row r="39" spans="1:13" x14ac:dyDescent="0.25">
      <c r="A39" s="71" t="s">
        <v>44</v>
      </c>
      <c r="B39" s="71" t="s">
        <v>610</v>
      </c>
      <c r="C39" s="71">
        <v>0.1</v>
      </c>
      <c r="D39" s="73">
        <v>1616.4167</v>
      </c>
      <c r="E39" s="71">
        <v>48.212699999999998</v>
      </c>
      <c r="F39" s="71">
        <v>4.8212999999999999</v>
      </c>
      <c r="G39" s="71">
        <v>161.64169999999999</v>
      </c>
      <c r="H39" s="71">
        <v>0.9</v>
      </c>
      <c r="I39" s="73">
        <v>1488.7972</v>
      </c>
      <c r="J39" s="71">
        <v>48.212699999999998</v>
      </c>
      <c r="K39" s="71">
        <v>43.391399999999997</v>
      </c>
      <c r="L39" s="73">
        <v>1339.9175</v>
      </c>
      <c r="M39" s="73">
        <v>1501.5591999999999</v>
      </c>
    </row>
    <row r="40" spans="1:13" x14ac:dyDescent="0.25">
      <c r="A40" s="71" t="s">
        <v>45</v>
      </c>
      <c r="B40" s="71" t="s">
        <v>611</v>
      </c>
      <c r="C40" s="71">
        <v>0.1</v>
      </c>
      <c r="D40" s="71">
        <v>411.63</v>
      </c>
      <c r="E40" s="71">
        <v>15.6326</v>
      </c>
      <c r="F40" s="71">
        <v>1.5632999999999999</v>
      </c>
      <c r="G40" s="71">
        <v>41.162999999999997</v>
      </c>
      <c r="H40" s="71">
        <v>0.9</v>
      </c>
      <c r="I40" s="71">
        <v>385.68130000000002</v>
      </c>
      <c r="J40" s="71">
        <v>15.6326</v>
      </c>
      <c r="K40" s="71">
        <v>14.0693</v>
      </c>
      <c r="L40" s="71">
        <v>347.11320000000001</v>
      </c>
      <c r="M40" s="71">
        <v>388.27620000000002</v>
      </c>
    </row>
    <row r="41" spans="1:13" x14ac:dyDescent="0.25">
      <c r="A41" s="71" t="s">
        <v>46</v>
      </c>
      <c r="B41" s="71" t="s">
        <v>612</v>
      </c>
      <c r="C41" s="71">
        <v>0.1</v>
      </c>
      <c r="D41" s="73">
        <v>1344.2552000000001</v>
      </c>
      <c r="E41" s="71">
        <v>39.11</v>
      </c>
      <c r="F41" s="71">
        <v>3.911</v>
      </c>
      <c r="G41" s="71">
        <v>134.4255</v>
      </c>
      <c r="H41" s="71">
        <v>0.9</v>
      </c>
      <c r="I41" s="73">
        <v>1261.8902</v>
      </c>
      <c r="J41" s="71">
        <v>39.11</v>
      </c>
      <c r="K41" s="71">
        <v>35.198999999999998</v>
      </c>
      <c r="L41" s="73">
        <v>1135.7012</v>
      </c>
      <c r="M41" s="73">
        <v>1270.1267</v>
      </c>
    </row>
    <row r="42" spans="1:13" x14ac:dyDescent="0.25">
      <c r="A42" s="71" t="s">
        <v>47</v>
      </c>
      <c r="B42" s="71" t="s">
        <v>613</v>
      </c>
      <c r="C42" s="71">
        <v>0.1</v>
      </c>
      <c r="D42" s="71">
        <v>607.84410000000003</v>
      </c>
      <c r="E42" s="71">
        <v>20.3628</v>
      </c>
      <c r="F42" s="71">
        <v>2.0363000000000002</v>
      </c>
      <c r="G42" s="71">
        <v>60.784399999999998</v>
      </c>
      <c r="H42" s="71">
        <v>0.9</v>
      </c>
      <c r="I42" s="71">
        <v>576.76369999999997</v>
      </c>
      <c r="J42" s="71">
        <v>20.3628</v>
      </c>
      <c r="K42" s="71">
        <v>18.326499999999999</v>
      </c>
      <c r="L42" s="71">
        <v>519.08730000000003</v>
      </c>
      <c r="M42" s="71">
        <v>579.87170000000003</v>
      </c>
    </row>
    <row r="43" spans="1:13" x14ac:dyDescent="0.25">
      <c r="A43" s="71" t="s">
        <v>48</v>
      </c>
      <c r="B43" s="71" t="s">
        <v>614</v>
      </c>
      <c r="C43" s="71">
        <v>0.1</v>
      </c>
      <c r="D43" s="73">
        <v>20556.533200000002</v>
      </c>
      <c r="E43" s="71">
        <v>751.84529999999995</v>
      </c>
      <c r="F43" s="71">
        <v>75.1845</v>
      </c>
      <c r="G43" s="73">
        <v>2055.6532999999999</v>
      </c>
      <c r="H43" s="71">
        <v>0.9</v>
      </c>
      <c r="I43" s="73">
        <v>18678.737700000001</v>
      </c>
      <c r="J43" s="71">
        <v>751.84529999999995</v>
      </c>
      <c r="K43" s="71">
        <v>676.66079999999999</v>
      </c>
      <c r="L43" s="73">
        <v>16810.8639</v>
      </c>
      <c r="M43" s="73">
        <v>18866.517199999998</v>
      </c>
    </row>
    <row r="44" spans="1:13" x14ac:dyDescent="0.25">
      <c r="A44" s="71" t="s">
        <v>49</v>
      </c>
      <c r="B44" s="71" t="s">
        <v>1248</v>
      </c>
      <c r="C44" s="71">
        <v>0.1</v>
      </c>
      <c r="D44" s="71">
        <v>716.80989999999997</v>
      </c>
      <c r="E44" s="71">
        <v>9.2310999999999996</v>
      </c>
      <c r="F44" s="71">
        <v>0.92310000000000003</v>
      </c>
      <c r="G44" s="71">
        <v>71.680999999999997</v>
      </c>
      <c r="H44" s="71">
        <v>0.9</v>
      </c>
      <c r="I44" s="71">
        <v>685.21569999999997</v>
      </c>
      <c r="J44" s="71">
        <v>9.2310999999999996</v>
      </c>
      <c r="K44" s="71">
        <v>8.3079999999999998</v>
      </c>
      <c r="L44" s="71">
        <v>616.69410000000005</v>
      </c>
      <c r="M44" s="71">
        <v>688.37509999999997</v>
      </c>
    </row>
    <row r="45" spans="1:13" x14ac:dyDescent="0.25">
      <c r="A45" s="71" t="s">
        <v>50</v>
      </c>
      <c r="B45" s="71" t="s">
        <v>616</v>
      </c>
      <c r="C45" s="71">
        <v>0.1</v>
      </c>
      <c r="D45" s="71">
        <v>854.72249999999997</v>
      </c>
      <c r="E45" s="71">
        <v>27.0793</v>
      </c>
      <c r="F45" s="71">
        <v>2.7079</v>
      </c>
      <c r="G45" s="71">
        <v>85.472200000000001</v>
      </c>
      <c r="H45" s="71">
        <v>0.9</v>
      </c>
      <c r="I45" s="71">
        <v>824.27020000000005</v>
      </c>
      <c r="J45" s="71">
        <v>27.0793</v>
      </c>
      <c r="K45" s="71">
        <v>24.371400000000001</v>
      </c>
      <c r="L45" s="71">
        <v>741.84320000000002</v>
      </c>
      <c r="M45" s="71">
        <v>827.31539999999995</v>
      </c>
    </row>
    <row r="46" spans="1:13" x14ac:dyDescent="0.25">
      <c r="A46" s="71" t="s">
        <v>51</v>
      </c>
      <c r="B46" s="71" t="s">
        <v>617</v>
      </c>
      <c r="C46" s="71">
        <v>0.1</v>
      </c>
      <c r="D46" s="71">
        <v>267.45920000000001</v>
      </c>
      <c r="E46" s="71">
        <v>0</v>
      </c>
      <c r="F46" s="71">
        <v>0</v>
      </c>
      <c r="G46" s="71">
        <v>26.745899999999999</v>
      </c>
      <c r="H46" s="71">
        <v>0.9</v>
      </c>
      <c r="I46" s="71">
        <v>252.45760000000001</v>
      </c>
      <c r="J46" s="71">
        <v>0</v>
      </c>
      <c r="K46" s="71">
        <v>0</v>
      </c>
      <c r="L46" s="71">
        <v>227.21180000000001</v>
      </c>
      <c r="M46" s="71">
        <v>253.95769999999999</v>
      </c>
    </row>
    <row r="47" spans="1:13" x14ac:dyDescent="0.25">
      <c r="A47" s="71" t="s">
        <v>52</v>
      </c>
      <c r="B47" s="71" t="s">
        <v>618</v>
      </c>
      <c r="C47" s="71">
        <v>0.1</v>
      </c>
      <c r="D47" s="73">
        <v>11896.7901</v>
      </c>
      <c r="E47" s="71">
        <v>358.68540000000002</v>
      </c>
      <c r="F47" s="71">
        <v>35.868499999999997</v>
      </c>
      <c r="G47" s="73">
        <v>1189.6790000000001</v>
      </c>
      <c r="H47" s="71">
        <v>0.9</v>
      </c>
      <c r="I47" s="73">
        <v>11089.9087</v>
      </c>
      <c r="J47" s="71">
        <v>358.68540000000002</v>
      </c>
      <c r="K47" s="71">
        <v>322.81689999999998</v>
      </c>
      <c r="L47" s="73">
        <v>9980.9177999999993</v>
      </c>
      <c r="M47" s="73">
        <v>11170.596799999999</v>
      </c>
    </row>
    <row r="48" spans="1:13" x14ac:dyDescent="0.25">
      <c r="A48" s="71" t="s">
        <v>53</v>
      </c>
      <c r="B48" s="71" t="s">
        <v>619</v>
      </c>
      <c r="C48" s="71">
        <v>0.1</v>
      </c>
      <c r="D48" s="71">
        <v>700.6816</v>
      </c>
      <c r="E48" s="71">
        <v>0</v>
      </c>
      <c r="F48" s="71">
        <v>0</v>
      </c>
      <c r="G48" s="71">
        <v>70.068200000000004</v>
      </c>
      <c r="H48" s="71">
        <v>0.9</v>
      </c>
      <c r="I48" s="71">
        <v>651.49850000000004</v>
      </c>
      <c r="J48" s="71">
        <v>0</v>
      </c>
      <c r="K48" s="71">
        <v>0</v>
      </c>
      <c r="L48" s="71">
        <v>586.34860000000003</v>
      </c>
      <c r="M48" s="71">
        <v>656.41679999999997</v>
      </c>
    </row>
    <row r="49" spans="1:13" x14ac:dyDescent="0.25">
      <c r="A49" s="71" t="s">
        <v>54</v>
      </c>
      <c r="B49" s="71" t="s">
        <v>620</v>
      </c>
      <c r="C49" s="71">
        <v>0.1</v>
      </c>
      <c r="D49" s="73">
        <v>5481.8146999999999</v>
      </c>
      <c r="E49" s="71">
        <v>113.4503</v>
      </c>
      <c r="F49" s="71">
        <v>11.345000000000001</v>
      </c>
      <c r="G49" s="71">
        <v>548.18150000000003</v>
      </c>
      <c r="H49" s="71">
        <v>0.9</v>
      </c>
      <c r="I49" s="73">
        <v>5062.4489000000003</v>
      </c>
      <c r="J49" s="71">
        <v>113.4503</v>
      </c>
      <c r="K49" s="71">
        <v>102.1053</v>
      </c>
      <c r="L49" s="73">
        <v>4556.2039999999997</v>
      </c>
      <c r="M49" s="73">
        <v>5104.3855000000003</v>
      </c>
    </row>
    <row r="50" spans="1:13" x14ac:dyDescent="0.25">
      <c r="A50" s="71" t="s">
        <v>55</v>
      </c>
      <c r="B50" s="71" t="s">
        <v>621</v>
      </c>
      <c r="C50" s="71">
        <v>0.1</v>
      </c>
      <c r="D50" s="71">
        <v>865.30380000000002</v>
      </c>
      <c r="E50" s="71">
        <v>20.533300000000001</v>
      </c>
      <c r="F50" s="71">
        <v>2.0533000000000001</v>
      </c>
      <c r="G50" s="71">
        <v>86.5304</v>
      </c>
      <c r="H50" s="71">
        <v>0.9</v>
      </c>
      <c r="I50" s="71">
        <v>812.11630000000002</v>
      </c>
      <c r="J50" s="71">
        <v>20.5335</v>
      </c>
      <c r="K50" s="71">
        <v>18.4802</v>
      </c>
      <c r="L50" s="71">
        <v>730.90470000000005</v>
      </c>
      <c r="M50" s="71">
        <v>817.43510000000003</v>
      </c>
    </row>
    <row r="51" spans="1:13" x14ac:dyDescent="0.25">
      <c r="A51" s="71" t="s">
        <v>56</v>
      </c>
      <c r="B51" s="71" t="s">
        <v>622</v>
      </c>
      <c r="C51" s="71">
        <v>0.1</v>
      </c>
      <c r="D51" s="71">
        <v>62.245199999999997</v>
      </c>
      <c r="E51" s="71">
        <v>0</v>
      </c>
      <c r="F51" s="71">
        <v>0</v>
      </c>
      <c r="G51" s="71">
        <v>6.2244999999999999</v>
      </c>
      <c r="H51" s="71">
        <v>0.9</v>
      </c>
      <c r="I51" s="71">
        <v>57.187600000000003</v>
      </c>
      <c r="J51" s="71">
        <v>0</v>
      </c>
      <c r="K51" s="71">
        <v>0</v>
      </c>
      <c r="L51" s="71">
        <v>51.468800000000002</v>
      </c>
      <c r="M51" s="71">
        <v>57.693300000000001</v>
      </c>
    </row>
    <row r="52" spans="1:13" x14ac:dyDescent="0.25">
      <c r="A52" s="71" t="s">
        <v>57</v>
      </c>
      <c r="B52" s="71" t="s">
        <v>623</v>
      </c>
      <c r="C52" s="71">
        <v>0.1</v>
      </c>
      <c r="D52" s="71">
        <v>634.3279</v>
      </c>
      <c r="E52" s="71">
        <v>24.903500000000001</v>
      </c>
      <c r="F52" s="71">
        <v>2.4904000000000002</v>
      </c>
      <c r="G52" s="71">
        <v>63.4328</v>
      </c>
      <c r="H52" s="71">
        <v>0.9</v>
      </c>
      <c r="I52" s="71">
        <v>603.84109999999998</v>
      </c>
      <c r="J52" s="71">
        <v>24.903500000000001</v>
      </c>
      <c r="K52" s="71">
        <v>22.4132</v>
      </c>
      <c r="L52" s="71">
        <v>543.45699999999999</v>
      </c>
      <c r="M52" s="71">
        <v>606.88980000000004</v>
      </c>
    </row>
    <row r="53" spans="1:13" x14ac:dyDescent="0.25">
      <c r="A53" s="71" t="s">
        <v>500</v>
      </c>
      <c r="B53" s="71" t="s">
        <v>624</v>
      </c>
      <c r="C53" s="71">
        <v>0.1</v>
      </c>
      <c r="D53" s="71">
        <v>35.354500000000002</v>
      </c>
      <c r="E53" s="71">
        <v>0</v>
      </c>
      <c r="F53" s="71">
        <v>0</v>
      </c>
      <c r="G53" s="71">
        <v>3.5354000000000001</v>
      </c>
      <c r="H53" s="71">
        <v>0.9</v>
      </c>
      <c r="I53" s="71">
        <v>32.772399999999998</v>
      </c>
      <c r="J53" s="71">
        <v>0</v>
      </c>
      <c r="K53" s="71">
        <v>0</v>
      </c>
      <c r="L53" s="71">
        <v>29.495200000000001</v>
      </c>
      <c r="M53" s="71">
        <v>33.0306</v>
      </c>
    </row>
    <row r="54" spans="1:13" x14ac:dyDescent="0.25">
      <c r="A54" s="71" t="s">
        <v>501</v>
      </c>
      <c r="B54" s="71" t="s">
        <v>625</v>
      </c>
      <c r="C54" s="71">
        <v>0.1</v>
      </c>
      <c r="D54" s="71">
        <v>54.2</v>
      </c>
      <c r="E54" s="71">
        <v>0</v>
      </c>
      <c r="F54" s="71">
        <v>0</v>
      </c>
      <c r="G54" s="71">
        <v>5.42</v>
      </c>
      <c r="H54" s="71">
        <v>0.9</v>
      </c>
      <c r="I54" s="71">
        <v>50.269199999999998</v>
      </c>
      <c r="J54" s="71">
        <v>0</v>
      </c>
      <c r="K54" s="71">
        <v>0</v>
      </c>
      <c r="L54" s="71">
        <v>45.2423</v>
      </c>
      <c r="M54" s="71">
        <v>50.662300000000002</v>
      </c>
    </row>
    <row r="55" spans="1:13" x14ac:dyDescent="0.25">
      <c r="A55" s="71" t="s">
        <v>58</v>
      </c>
      <c r="B55" s="71" t="s">
        <v>626</v>
      </c>
      <c r="C55" s="71">
        <v>0.1</v>
      </c>
      <c r="D55" s="71">
        <v>362.97910000000002</v>
      </c>
      <c r="E55" s="71">
        <v>17.352799999999998</v>
      </c>
      <c r="F55" s="71">
        <v>1.7353000000000001</v>
      </c>
      <c r="G55" s="71">
        <v>36.297899999999998</v>
      </c>
      <c r="H55" s="71">
        <v>0.9</v>
      </c>
      <c r="I55" s="71">
        <v>338.54329999999999</v>
      </c>
      <c r="J55" s="71">
        <v>17.352799999999998</v>
      </c>
      <c r="K55" s="71">
        <v>15.6175</v>
      </c>
      <c r="L55" s="71">
        <v>304.68900000000002</v>
      </c>
      <c r="M55" s="71">
        <v>340.98689999999999</v>
      </c>
    </row>
    <row r="56" spans="1:13" x14ac:dyDescent="0.25">
      <c r="A56" s="71" t="s">
        <v>502</v>
      </c>
      <c r="B56" s="71" t="s">
        <v>627</v>
      </c>
      <c r="C56" s="71">
        <v>0.1</v>
      </c>
      <c r="D56" s="71">
        <v>41.344299999999997</v>
      </c>
      <c r="E56" s="71">
        <v>0</v>
      </c>
      <c r="F56" s="71">
        <v>0</v>
      </c>
      <c r="G56" s="71">
        <v>4.1344000000000003</v>
      </c>
      <c r="H56" s="71">
        <v>0.9</v>
      </c>
      <c r="I56" s="71">
        <v>39.003</v>
      </c>
      <c r="J56" s="71">
        <v>0</v>
      </c>
      <c r="K56" s="71">
        <v>0</v>
      </c>
      <c r="L56" s="71">
        <v>35.102699999999999</v>
      </c>
      <c r="M56" s="71">
        <v>39.237099999999998</v>
      </c>
    </row>
    <row r="57" spans="1:13" x14ac:dyDescent="0.25">
      <c r="A57" s="71" t="s">
        <v>59</v>
      </c>
      <c r="B57" s="71" t="s">
        <v>628</v>
      </c>
      <c r="C57" s="71">
        <v>0.1</v>
      </c>
      <c r="D57" s="71">
        <v>287.68239999999997</v>
      </c>
      <c r="E57" s="71">
        <v>3.2642000000000002</v>
      </c>
      <c r="F57" s="71">
        <v>0.32640000000000002</v>
      </c>
      <c r="G57" s="71">
        <v>28.7682</v>
      </c>
      <c r="H57" s="71">
        <v>0.9</v>
      </c>
      <c r="I57" s="71">
        <v>276.3347</v>
      </c>
      <c r="J57" s="71">
        <v>3.2642000000000002</v>
      </c>
      <c r="K57" s="71">
        <v>2.9378000000000002</v>
      </c>
      <c r="L57" s="71">
        <v>248.7012</v>
      </c>
      <c r="M57" s="71">
        <v>277.46940000000001</v>
      </c>
    </row>
    <row r="58" spans="1:13" x14ac:dyDescent="0.25">
      <c r="A58" s="71" t="s">
        <v>503</v>
      </c>
      <c r="B58" s="71" t="s">
        <v>629</v>
      </c>
      <c r="C58" s="71">
        <v>0.1</v>
      </c>
      <c r="D58" s="71">
        <v>41.452500000000001</v>
      </c>
      <c r="E58" s="71">
        <v>0</v>
      </c>
      <c r="F58" s="71">
        <v>0</v>
      </c>
      <c r="G58" s="71">
        <v>4.1452</v>
      </c>
      <c r="H58" s="71">
        <v>0.9</v>
      </c>
      <c r="I58" s="71">
        <v>37.459699999999998</v>
      </c>
      <c r="J58" s="71">
        <v>0</v>
      </c>
      <c r="K58" s="71">
        <v>0</v>
      </c>
      <c r="L58" s="71">
        <v>33.713700000000003</v>
      </c>
      <c r="M58" s="71">
        <v>37.858899999999998</v>
      </c>
    </row>
    <row r="59" spans="1:13" x14ac:dyDescent="0.25">
      <c r="A59" s="71" t="s">
        <v>60</v>
      </c>
      <c r="B59" s="71" t="s">
        <v>630</v>
      </c>
      <c r="C59" s="71">
        <v>0.1</v>
      </c>
      <c r="D59" s="73">
        <v>1012.8563</v>
      </c>
      <c r="E59" s="71">
        <v>25.438500000000001</v>
      </c>
      <c r="F59" s="71">
        <v>2.5438000000000001</v>
      </c>
      <c r="G59" s="71">
        <v>101.2856</v>
      </c>
      <c r="H59" s="71">
        <v>0.9</v>
      </c>
      <c r="I59" s="71">
        <v>952.20280000000002</v>
      </c>
      <c r="J59" s="71">
        <v>25.636099999999999</v>
      </c>
      <c r="K59" s="71">
        <v>23.072500000000002</v>
      </c>
      <c r="L59" s="71">
        <v>856.98249999999996</v>
      </c>
      <c r="M59" s="71">
        <v>958.2681</v>
      </c>
    </row>
    <row r="60" spans="1:13" x14ac:dyDescent="0.25">
      <c r="A60" s="71" t="s">
        <v>61</v>
      </c>
      <c r="B60" s="71" t="s">
        <v>631</v>
      </c>
      <c r="C60" s="71">
        <v>0.1</v>
      </c>
      <c r="D60" s="71">
        <v>709.44669999999996</v>
      </c>
      <c r="E60" s="71">
        <v>8.0165000000000006</v>
      </c>
      <c r="F60" s="71">
        <v>0.80159999999999998</v>
      </c>
      <c r="G60" s="71">
        <v>70.944699999999997</v>
      </c>
      <c r="H60" s="71">
        <v>0.9</v>
      </c>
      <c r="I60" s="71">
        <v>662.44600000000003</v>
      </c>
      <c r="J60" s="71">
        <v>8.0165000000000006</v>
      </c>
      <c r="K60" s="71">
        <v>7.2148000000000003</v>
      </c>
      <c r="L60" s="71">
        <v>596.20140000000004</v>
      </c>
      <c r="M60" s="71">
        <v>667.14610000000005</v>
      </c>
    </row>
    <row r="61" spans="1:13" x14ac:dyDescent="0.25">
      <c r="A61" s="71" t="s">
        <v>62</v>
      </c>
      <c r="B61" s="71" t="s">
        <v>632</v>
      </c>
      <c r="C61" s="71">
        <v>0.1</v>
      </c>
      <c r="D61" s="73">
        <v>2417.2195999999999</v>
      </c>
      <c r="E61" s="71">
        <v>18.1511</v>
      </c>
      <c r="F61" s="71">
        <v>1.8150999999999999</v>
      </c>
      <c r="G61" s="71">
        <v>241.72200000000001</v>
      </c>
      <c r="H61" s="71">
        <v>0.9</v>
      </c>
      <c r="I61" s="73">
        <v>2278.0888</v>
      </c>
      <c r="J61" s="71">
        <v>18.1511</v>
      </c>
      <c r="K61" s="71">
        <v>16.335999999999999</v>
      </c>
      <c r="L61" s="73">
        <v>2050.2799</v>
      </c>
      <c r="M61" s="73">
        <v>2292.0019000000002</v>
      </c>
    </row>
    <row r="62" spans="1:13" x14ac:dyDescent="0.25">
      <c r="A62" s="71" t="s">
        <v>63</v>
      </c>
      <c r="B62" s="71" t="s">
        <v>633</v>
      </c>
      <c r="C62" s="71">
        <v>0.1</v>
      </c>
      <c r="D62" s="71">
        <v>786.8424</v>
      </c>
      <c r="E62" s="71">
        <v>0</v>
      </c>
      <c r="F62" s="71">
        <v>0</v>
      </c>
      <c r="G62" s="71">
        <v>78.684200000000004</v>
      </c>
      <c r="H62" s="71">
        <v>0.9</v>
      </c>
      <c r="I62" s="71">
        <v>748.59490000000005</v>
      </c>
      <c r="J62" s="71">
        <v>0</v>
      </c>
      <c r="K62" s="71">
        <v>0</v>
      </c>
      <c r="L62" s="71">
        <v>673.73540000000003</v>
      </c>
      <c r="M62" s="71">
        <v>752.41959999999995</v>
      </c>
    </row>
    <row r="63" spans="1:13" x14ac:dyDescent="0.25">
      <c r="A63" s="71" t="s">
        <v>64</v>
      </c>
      <c r="B63" s="71" t="s">
        <v>634</v>
      </c>
      <c r="C63" s="71">
        <v>0.1</v>
      </c>
      <c r="D63" s="71">
        <v>420.49009999999998</v>
      </c>
      <c r="E63" s="71">
        <v>19.302800000000001</v>
      </c>
      <c r="F63" s="71">
        <v>1.9302999999999999</v>
      </c>
      <c r="G63" s="71">
        <v>42.048999999999999</v>
      </c>
      <c r="H63" s="71">
        <v>0.9</v>
      </c>
      <c r="I63" s="71">
        <v>399.1841</v>
      </c>
      <c r="J63" s="71">
        <v>19.302800000000001</v>
      </c>
      <c r="K63" s="71">
        <v>17.372499999999999</v>
      </c>
      <c r="L63" s="71">
        <v>359.26569999999998</v>
      </c>
      <c r="M63" s="71">
        <v>401.31470000000002</v>
      </c>
    </row>
    <row r="64" spans="1:13" x14ac:dyDescent="0.25">
      <c r="A64" s="71" t="s">
        <v>65</v>
      </c>
      <c r="B64" s="71" t="s">
        <v>635</v>
      </c>
      <c r="C64" s="71">
        <v>0.1</v>
      </c>
      <c r="D64" s="73">
        <v>3895.4360000000001</v>
      </c>
      <c r="E64" s="71">
        <v>0</v>
      </c>
      <c r="F64" s="71">
        <v>0</v>
      </c>
      <c r="G64" s="71">
        <v>389.54360000000003</v>
      </c>
      <c r="H64" s="71">
        <v>0.9</v>
      </c>
      <c r="I64" s="73">
        <v>3556.0147000000002</v>
      </c>
      <c r="J64" s="71">
        <v>0</v>
      </c>
      <c r="K64" s="71">
        <v>0</v>
      </c>
      <c r="L64" s="73">
        <v>3200.4132</v>
      </c>
      <c r="M64" s="73">
        <v>3589.9567999999999</v>
      </c>
    </row>
    <row r="65" spans="1:13" x14ac:dyDescent="0.25">
      <c r="A65" s="71" t="s">
        <v>66</v>
      </c>
      <c r="B65" s="71" t="s">
        <v>636</v>
      </c>
      <c r="C65" s="71">
        <v>0.1</v>
      </c>
      <c r="D65" s="71">
        <v>226.92359999999999</v>
      </c>
      <c r="E65" s="71">
        <v>0</v>
      </c>
      <c r="F65" s="71">
        <v>0</v>
      </c>
      <c r="G65" s="71">
        <v>22.692399999999999</v>
      </c>
      <c r="H65" s="71">
        <v>0.9</v>
      </c>
      <c r="I65" s="71">
        <v>209.2456</v>
      </c>
      <c r="J65" s="71">
        <v>0</v>
      </c>
      <c r="K65" s="71">
        <v>0</v>
      </c>
      <c r="L65" s="71">
        <v>188.321</v>
      </c>
      <c r="M65" s="71">
        <v>211.01339999999999</v>
      </c>
    </row>
    <row r="66" spans="1:13" x14ac:dyDescent="0.25">
      <c r="A66" s="71" t="s">
        <v>67</v>
      </c>
      <c r="B66" s="71" t="s">
        <v>637</v>
      </c>
      <c r="C66" s="71">
        <v>0.1</v>
      </c>
      <c r="D66" s="71">
        <v>325.37079999999997</v>
      </c>
      <c r="E66" s="71">
        <v>0</v>
      </c>
      <c r="F66" s="71">
        <v>0</v>
      </c>
      <c r="G66" s="71">
        <v>32.537100000000002</v>
      </c>
      <c r="H66" s="71">
        <v>0.9</v>
      </c>
      <c r="I66" s="71">
        <v>311.5752</v>
      </c>
      <c r="J66" s="71">
        <v>0</v>
      </c>
      <c r="K66" s="71">
        <v>0</v>
      </c>
      <c r="L66" s="71">
        <v>280.41770000000002</v>
      </c>
      <c r="M66" s="71">
        <v>312.95479999999998</v>
      </c>
    </row>
    <row r="67" spans="1:13" x14ac:dyDescent="0.25">
      <c r="A67" s="71" t="s">
        <v>68</v>
      </c>
      <c r="B67" s="71" t="s">
        <v>638</v>
      </c>
      <c r="C67" s="71">
        <v>0.1</v>
      </c>
      <c r="D67" s="73">
        <v>5660.7575999999999</v>
      </c>
      <c r="E67" s="71">
        <v>139.58959999999999</v>
      </c>
      <c r="F67" s="71">
        <v>13.959</v>
      </c>
      <c r="G67" s="71">
        <v>566.07579999999996</v>
      </c>
      <c r="H67" s="71">
        <v>0.9</v>
      </c>
      <c r="I67" s="73">
        <v>5414.1531000000004</v>
      </c>
      <c r="J67" s="71">
        <v>139.59</v>
      </c>
      <c r="K67" s="71">
        <v>125.631</v>
      </c>
      <c r="L67" s="73">
        <v>4872.7377999999999</v>
      </c>
      <c r="M67" s="73">
        <v>5438.8136000000004</v>
      </c>
    </row>
    <row r="68" spans="1:13" x14ac:dyDescent="0.25">
      <c r="A68" s="71" t="s">
        <v>69</v>
      </c>
      <c r="B68" s="71" t="s">
        <v>639</v>
      </c>
      <c r="C68" s="71">
        <v>0.1</v>
      </c>
      <c r="D68" s="71">
        <v>226.0103</v>
      </c>
      <c r="E68" s="71">
        <v>0</v>
      </c>
      <c r="F68" s="71">
        <v>0</v>
      </c>
      <c r="G68" s="71">
        <v>22.600999999999999</v>
      </c>
      <c r="H68" s="71">
        <v>0.9</v>
      </c>
      <c r="I68" s="71">
        <v>217.13640000000001</v>
      </c>
      <c r="J68" s="71">
        <v>0</v>
      </c>
      <c r="K68" s="71">
        <v>0</v>
      </c>
      <c r="L68" s="71">
        <v>195.4228</v>
      </c>
      <c r="M68" s="71">
        <v>218.02379999999999</v>
      </c>
    </row>
    <row r="69" spans="1:13" x14ac:dyDescent="0.25">
      <c r="A69" s="71" t="s">
        <v>70</v>
      </c>
      <c r="B69" s="71" t="s">
        <v>640</v>
      </c>
      <c r="C69" s="71">
        <v>0.1</v>
      </c>
      <c r="D69" s="71">
        <v>341.84199999999998</v>
      </c>
      <c r="E69" s="71">
        <v>0</v>
      </c>
      <c r="F69" s="71">
        <v>0</v>
      </c>
      <c r="G69" s="71">
        <v>34.184199999999997</v>
      </c>
      <c r="H69" s="71">
        <v>0.9</v>
      </c>
      <c r="I69" s="71">
        <v>327.76510000000002</v>
      </c>
      <c r="J69" s="71">
        <v>0</v>
      </c>
      <c r="K69" s="71">
        <v>0</v>
      </c>
      <c r="L69" s="71">
        <v>294.98860000000002</v>
      </c>
      <c r="M69" s="71">
        <v>329.1728</v>
      </c>
    </row>
    <row r="70" spans="1:13" x14ac:dyDescent="0.25">
      <c r="A70" s="71" t="s">
        <v>71</v>
      </c>
      <c r="B70" s="71" t="s">
        <v>641</v>
      </c>
      <c r="C70" s="71">
        <v>0.1</v>
      </c>
      <c r="D70" s="73">
        <v>4645.6850000000004</v>
      </c>
      <c r="E70" s="71">
        <v>58.461199999999998</v>
      </c>
      <c r="F70" s="71">
        <v>5.8460999999999999</v>
      </c>
      <c r="G70" s="71">
        <v>464.56849999999997</v>
      </c>
      <c r="H70" s="71">
        <v>0.9</v>
      </c>
      <c r="I70" s="73">
        <v>4287.5036</v>
      </c>
      <c r="J70" s="71">
        <v>58.461100000000002</v>
      </c>
      <c r="K70" s="71">
        <v>52.615000000000002</v>
      </c>
      <c r="L70" s="73">
        <v>3858.7532000000001</v>
      </c>
      <c r="M70" s="73">
        <v>4323.3217000000004</v>
      </c>
    </row>
    <row r="71" spans="1:13" x14ac:dyDescent="0.25">
      <c r="A71" s="71" t="s">
        <v>504</v>
      </c>
      <c r="B71" s="71" t="s">
        <v>642</v>
      </c>
      <c r="C71" s="71">
        <v>0.1</v>
      </c>
      <c r="D71" s="71">
        <v>356.77539999999999</v>
      </c>
      <c r="E71" s="71">
        <v>9.4507999999999992</v>
      </c>
      <c r="F71" s="71">
        <v>0.94510000000000005</v>
      </c>
      <c r="G71" s="71">
        <v>35.677500000000002</v>
      </c>
      <c r="H71" s="71">
        <v>0.9</v>
      </c>
      <c r="I71" s="71">
        <v>350.98129999999998</v>
      </c>
      <c r="J71" s="71">
        <v>9.4507999999999992</v>
      </c>
      <c r="K71" s="71">
        <v>8.5056999999999992</v>
      </c>
      <c r="L71" s="71">
        <v>315.88319999999999</v>
      </c>
      <c r="M71" s="71">
        <v>351.5607</v>
      </c>
    </row>
    <row r="72" spans="1:13" x14ac:dyDescent="0.25">
      <c r="A72" s="71" t="s">
        <v>72</v>
      </c>
      <c r="B72" s="71" t="s">
        <v>643</v>
      </c>
      <c r="C72" s="71">
        <v>0.1</v>
      </c>
      <c r="D72" s="71">
        <v>106.3147</v>
      </c>
      <c r="E72" s="71">
        <v>0</v>
      </c>
      <c r="F72" s="71">
        <v>0</v>
      </c>
      <c r="G72" s="71">
        <v>10.631500000000001</v>
      </c>
      <c r="H72" s="71">
        <v>0.9</v>
      </c>
      <c r="I72" s="71">
        <v>103.12609999999999</v>
      </c>
      <c r="J72" s="71">
        <v>0</v>
      </c>
      <c r="K72" s="71">
        <v>0</v>
      </c>
      <c r="L72" s="71">
        <v>92.813500000000005</v>
      </c>
      <c r="M72" s="71">
        <v>103.44499999999999</v>
      </c>
    </row>
    <row r="73" spans="1:13" x14ac:dyDescent="0.25">
      <c r="A73" s="71" t="s">
        <v>73</v>
      </c>
      <c r="B73" s="71" t="s">
        <v>644</v>
      </c>
      <c r="C73" s="71">
        <v>0.1</v>
      </c>
      <c r="D73" s="71">
        <v>143.81209999999999</v>
      </c>
      <c r="E73" s="71">
        <v>0</v>
      </c>
      <c r="F73" s="71">
        <v>0</v>
      </c>
      <c r="G73" s="71">
        <v>14.3812</v>
      </c>
      <c r="H73" s="71">
        <v>0.9</v>
      </c>
      <c r="I73" s="71">
        <v>138.48240000000001</v>
      </c>
      <c r="J73" s="71">
        <v>0</v>
      </c>
      <c r="K73" s="71">
        <v>0</v>
      </c>
      <c r="L73" s="71">
        <v>124.63420000000001</v>
      </c>
      <c r="M73" s="71">
        <v>139.0154</v>
      </c>
    </row>
    <row r="74" spans="1:13" x14ac:dyDescent="0.25">
      <c r="A74" s="71" t="s">
        <v>74</v>
      </c>
      <c r="B74" s="71" t="s">
        <v>645</v>
      </c>
      <c r="C74" s="71">
        <v>0.1</v>
      </c>
      <c r="D74" s="71">
        <v>51.7896</v>
      </c>
      <c r="E74" s="71">
        <v>1.3187</v>
      </c>
      <c r="F74" s="71">
        <v>0.13189999999999999</v>
      </c>
      <c r="G74" s="71">
        <v>5.1790000000000003</v>
      </c>
      <c r="H74" s="71">
        <v>0.9</v>
      </c>
      <c r="I74" s="71">
        <v>50.240499999999997</v>
      </c>
      <c r="J74" s="71">
        <v>1.3187</v>
      </c>
      <c r="K74" s="71">
        <v>1.1868000000000001</v>
      </c>
      <c r="L74" s="71">
        <v>45.2164</v>
      </c>
      <c r="M74" s="71">
        <v>50.395400000000002</v>
      </c>
    </row>
    <row r="75" spans="1:13" x14ac:dyDescent="0.25">
      <c r="A75" s="71" t="s">
        <v>75</v>
      </c>
      <c r="B75" s="71" t="s">
        <v>646</v>
      </c>
      <c r="C75" s="71">
        <v>0.1</v>
      </c>
      <c r="D75" s="71">
        <v>870.38649999999996</v>
      </c>
      <c r="E75" s="71">
        <v>20.149799999999999</v>
      </c>
      <c r="F75" s="71">
        <v>2.0150000000000001</v>
      </c>
      <c r="G75" s="71">
        <v>87.038600000000002</v>
      </c>
      <c r="H75" s="71">
        <v>0.9</v>
      </c>
      <c r="I75" s="71">
        <v>821.78449999999998</v>
      </c>
      <c r="J75" s="71">
        <v>20.149799999999999</v>
      </c>
      <c r="K75" s="71">
        <v>18.134799999999998</v>
      </c>
      <c r="L75" s="71">
        <v>739.60599999999999</v>
      </c>
      <c r="M75" s="71">
        <v>826.64459999999997</v>
      </c>
    </row>
    <row r="76" spans="1:13" x14ac:dyDescent="0.25">
      <c r="A76" s="71" t="s">
        <v>76</v>
      </c>
      <c r="B76" s="71" t="s">
        <v>647</v>
      </c>
      <c r="C76" s="71">
        <v>0.1</v>
      </c>
      <c r="D76" s="71">
        <v>153.7216</v>
      </c>
      <c r="E76" s="71">
        <v>0</v>
      </c>
      <c r="F76" s="71">
        <v>0</v>
      </c>
      <c r="G76" s="71">
        <v>15.372199999999999</v>
      </c>
      <c r="H76" s="71">
        <v>0.9</v>
      </c>
      <c r="I76" s="71">
        <v>149.28540000000001</v>
      </c>
      <c r="J76" s="71">
        <v>0</v>
      </c>
      <c r="K76" s="71">
        <v>0</v>
      </c>
      <c r="L76" s="71">
        <v>134.3569</v>
      </c>
      <c r="M76" s="71">
        <v>149.72909999999999</v>
      </c>
    </row>
    <row r="77" spans="1:13" x14ac:dyDescent="0.25">
      <c r="A77" s="71" t="s">
        <v>77</v>
      </c>
      <c r="B77" s="71" t="s">
        <v>648</v>
      </c>
      <c r="C77" s="71">
        <v>0.1</v>
      </c>
      <c r="D77" s="71">
        <v>746.13289999999995</v>
      </c>
      <c r="E77" s="71">
        <v>9.9280000000000008</v>
      </c>
      <c r="F77" s="71">
        <v>0.99280000000000002</v>
      </c>
      <c r="G77" s="71">
        <v>74.613299999999995</v>
      </c>
      <c r="H77" s="71">
        <v>0.9</v>
      </c>
      <c r="I77" s="71">
        <v>702.10559999999998</v>
      </c>
      <c r="J77" s="71">
        <v>9.9280000000000008</v>
      </c>
      <c r="K77" s="71">
        <v>8.9352</v>
      </c>
      <c r="L77" s="71">
        <v>631.89499999999998</v>
      </c>
      <c r="M77" s="71">
        <v>706.50829999999996</v>
      </c>
    </row>
    <row r="78" spans="1:13" x14ac:dyDescent="0.25">
      <c r="A78" s="71" t="s">
        <v>78</v>
      </c>
      <c r="B78" s="71" t="s">
        <v>649</v>
      </c>
      <c r="C78" s="71">
        <v>0.1</v>
      </c>
      <c r="D78" s="71">
        <v>552.43499999999995</v>
      </c>
      <c r="E78" s="71">
        <v>23.5138</v>
      </c>
      <c r="F78" s="71">
        <v>2.3513999999999999</v>
      </c>
      <c r="G78" s="71">
        <v>55.243499999999997</v>
      </c>
      <c r="H78" s="71">
        <v>0.9</v>
      </c>
      <c r="I78" s="71">
        <v>525.47850000000005</v>
      </c>
      <c r="J78" s="71">
        <v>23.5138</v>
      </c>
      <c r="K78" s="71">
        <v>21.162400000000002</v>
      </c>
      <c r="L78" s="71">
        <v>472.93060000000003</v>
      </c>
      <c r="M78" s="71">
        <v>528.17409999999995</v>
      </c>
    </row>
    <row r="79" spans="1:13" x14ac:dyDescent="0.25">
      <c r="A79" s="71" t="s">
        <v>79</v>
      </c>
      <c r="B79" s="71" t="s">
        <v>650</v>
      </c>
      <c r="C79" s="71">
        <v>0.1</v>
      </c>
      <c r="D79" s="71">
        <v>551.79570000000001</v>
      </c>
      <c r="E79" s="71">
        <v>6.0269000000000004</v>
      </c>
      <c r="F79" s="71">
        <v>0.60270000000000001</v>
      </c>
      <c r="G79" s="71">
        <v>55.179600000000001</v>
      </c>
      <c r="H79" s="71">
        <v>0.9</v>
      </c>
      <c r="I79" s="71">
        <v>521.99689999999998</v>
      </c>
      <c r="J79" s="71">
        <v>6.0267999999999997</v>
      </c>
      <c r="K79" s="71">
        <v>5.4241000000000001</v>
      </c>
      <c r="L79" s="71">
        <v>469.79719999999998</v>
      </c>
      <c r="M79" s="71">
        <v>524.97680000000003</v>
      </c>
    </row>
    <row r="80" spans="1:13" x14ac:dyDescent="0.25">
      <c r="A80" s="71" t="s">
        <v>505</v>
      </c>
      <c r="B80" s="71" t="s">
        <v>651</v>
      </c>
      <c r="C80" s="71">
        <v>0.1</v>
      </c>
      <c r="D80" s="71">
        <v>164.28710000000001</v>
      </c>
      <c r="E80" s="71">
        <v>0</v>
      </c>
      <c r="F80" s="71">
        <v>0</v>
      </c>
      <c r="G80" s="71">
        <v>16.428699999999999</v>
      </c>
      <c r="H80" s="71">
        <v>0.9</v>
      </c>
      <c r="I80" s="71">
        <v>152.4571</v>
      </c>
      <c r="J80" s="71">
        <v>0</v>
      </c>
      <c r="K80" s="71">
        <v>0</v>
      </c>
      <c r="L80" s="71">
        <v>137.2114</v>
      </c>
      <c r="M80" s="71">
        <v>153.64009999999999</v>
      </c>
    </row>
    <row r="81" spans="1:13" x14ac:dyDescent="0.25">
      <c r="A81" s="71" t="s">
        <v>80</v>
      </c>
      <c r="B81" s="71" t="s">
        <v>652</v>
      </c>
      <c r="C81" s="71">
        <v>0.1</v>
      </c>
      <c r="D81" s="73">
        <v>6524.0154000000002</v>
      </c>
      <c r="E81" s="71">
        <v>217.62520000000001</v>
      </c>
      <c r="F81" s="71">
        <v>21.762499999999999</v>
      </c>
      <c r="G81" s="71">
        <v>652.40150000000006</v>
      </c>
      <c r="H81" s="71">
        <v>0.9</v>
      </c>
      <c r="I81" s="73">
        <v>6124.3612999999996</v>
      </c>
      <c r="J81" s="71">
        <v>217.625</v>
      </c>
      <c r="K81" s="71">
        <v>195.86250000000001</v>
      </c>
      <c r="L81" s="73">
        <v>5511.9251999999997</v>
      </c>
      <c r="M81" s="73">
        <v>6164.3266999999996</v>
      </c>
    </row>
    <row r="82" spans="1:13" x14ac:dyDescent="0.25">
      <c r="A82" s="71" t="s">
        <v>81</v>
      </c>
      <c r="B82" s="71" t="s">
        <v>653</v>
      </c>
      <c r="C82" s="71">
        <v>0.1</v>
      </c>
      <c r="D82" s="71">
        <v>782.16729999999995</v>
      </c>
      <c r="E82" s="71">
        <v>18.875900000000001</v>
      </c>
      <c r="F82" s="71">
        <v>1.8875999999999999</v>
      </c>
      <c r="G82" s="71">
        <v>78.216700000000003</v>
      </c>
      <c r="H82" s="71">
        <v>0.9</v>
      </c>
      <c r="I82" s="71">
        <v>732.52179999999998</v>
      </c>
      <c r="J82" s="71">
        <v>18.875900000000001</v>
      </c>
      <c r="K82" s="71">
        <v>16.988299999999999</v>
      </c>
      <c r="L82" s="71">
        <v>659.26959999999997</v>
      </c>
      <c r="M82" s="71">
        <v>737.48630000000003</v>
      </c>
    </row>
    <row r="83" spans="1:13" x14ac:dyDescent="0.25">
      <c r="A83" s="71" t="s">
        <v>506</v>
      </c>
      <c r="B83" s="71" t="s">
        <v>654</v>
      </c>
      <c r="C83" s="71">
        <v>0.1</v>
      </c>
      <c r="D83" s="71">
        <v>192.30770000000001</v>
      </c>
      <c r="E83" s="71">
        <v>0</v>
      </c>
      <c r="F83" s="71">
        <v>0</v>
      </c>
      <c r="G83" s="71">
        <v>19.230799999999999</v>
      </c>
      <c r="H83" s="71">
        <v>0.9</v>
      </c>
      <c r="I83" s="71">
        <v>176.3297</v>
      </c>
      <c r="J83" s="71">
        <v>0</v>
      </c>
      <c r="K83" s="71">
        <v>0</v>
      </c>
      <c r="L83" s="71">
        <v>158.69669999999999</v>
      </c>
      <c r="M83" s="71">
        <v>177.92750000000001</v>
      </c>
    </row>
    <row r="84" spans="1:13" x14ac:dyDescent="0.25">
      <c r="A84" s="71" t="s">
        <v>82</v>
      </c>
      <c r="B84" s="71" t="s">
        <v>655</v>
      </c>
      <c r="C84" s="71">
        <v>0.1</v>
      </c>
      <c r="D84" s="73">
        <v>2045.7548999999999</v>
      </c>
      <c r="E84" s="71">
        <v>48.579900000000002</v>
      </c>
      <c r="F84" s="71">
        <v>4.8579999999999997</v>
      </c>
      <c r="G84" s="71">
        <v>204.57550000000001</v>
      </c>
      <c r="H84" s="71">
        <v>0.9</v>
      </c>
      <c r="I84" s="73">
        <v>1931.1333</v>
      </c>
      <c r="J84" s="71">
        <v>48.579900000000002</v>
      </c>
      <c r="K84" s="71">
        <v>43.721899999999998</v>
      </c>
      <c r="L84" s="73">
        <v>1738.02</v>
      </c>
      <c r="M84" s="73">
        <v>1942.5954999999999</v>
      </c>
    </row>
    <row r="85" spans="1:13" x14ac:dyDescent="0.25">
      <c r="A85" s="71" t="s">
        <v>83</v>
      </c>
      <c r="B85" s="71" t="s">
        <v>656</v>
      </c>
      <c r="C85" s="71">
        <v>0.1</v>
      </c>
      <c r="D85" s="73">
        <v>2170.9065999999998</v>
      </c>
      <c r="E85" s="71">
        <v>62.219799999999999</v>
      </c>
      <c r="F85" s="71">
        <v>6.2220000000000004</v>
      </c>
      <c r="G85" s="71">
        <v>217.0907</v>
      </c>
      <c r="H85" s="71">
        <v>0.9</v>
      </c>
      <c r="I85" s="73">
        <v>1993.7265</v>
      </c>
      <c r="J85" s="71">
        <v>62.219799999999999</v>
      </c>
      <c r="K85" s="71">
        <v>55.997799999999998</v>
      </c>
      <c r="L85" s="73">
        <v>1794.3538000000001</v>
      </c>
      <c r="M85" s="73">
        <v>2011.4445000000001</v>
      </c>
    </row>
    <row r="86" spans="1:13" x14ac:dyDescent="0.25">
      <c r="A86" s="71" t="s">
        <v>84</v>
      </c>
      <c r="B86" s="71" t="s">
        <v>657</v>
      </c>
      <c r="C86" s="71">
        <v>0.1</v>
      </c>
      <c r="D86" s="71">
        <v>277.47370000000001</v>
      </c>
      <c r="E86" s="71">
        <v>0</v>
      </c>
      <c r="F86" s="71">
        <v>0</v>
      </c>
      <c r="G86" s="71">
        <v>27.747399999999999</v>
      </c>
      <c r="H86" s="71">
        <v>0.9</v>
      </c>
      <c r="I86" s="71">
        <v>255.5907</v>
      </c>
      <c r="J86" s="71">
        <v>0</v>
      </c>
      <c r="K86" s="71">
        <v>0</v>
      </c>
      <c r="L86" s="71">
        <v>230.0316</v>
      </c>
      <c r="M86" s="71">
        <v>257.779</v>
      </c>
    </row>
    <row r="87" spans="1:13" x14ac:dyDescent="0.25">
      <c r="A87" s="71" t="s">
        <v>85</v>
      </c>
      <c r="B87" s="71" t="s">
        <v>658</v>
      </c>
      <c r="C87" s="71">
        <v>0.1</v>
      </c>
      <c r="D87" s="71">
        <v>444.15410000000003</v>
      </c>
      <c r="E87" s="71">
        <v>1.0228999999999999</v>
      </c>
      <c r="F87" s="71">
        <v>0.1023</v>
      </c>
      <c r="G87" s="71">
        <v>44.415399999999998</v>
      </c>
      <c r="H87" s="71">
        <v>0.9</v>
      </c>
      <c r="I87" s="71">
        <v>417.80939999999998</v>
      </c>
      <c r="J87" s="71">
        <v>1.0228999999999999</v>
      </c>
      <c r="K87" s="71">
        <v>0.92059999999999997</v>
      </c>
      <c r="L87" s="71">
        <v>376.02850000000001</v>
      </c>
      <c r="M87" s="71">
        <v>420.44389999999999</v>
      </c>
    </row>
    <row r="88" spans="1:13" x14ac:dyDescent="0.25">
      <c r="A88" s="71" t="s">
        <v>86</v>
      </c>
      <c r="B88" s="71" t="s">
        <v>659</v>
      </c>
      <c r="C88" s="71">
        <v>0.1</v>
      </c>
      <c r="D88" s="73">
        <v>4698.3590999999997</v>
      </c>
      <c r="E88" s="71">
        <v>151.98330000000001</v>
      </c>
      <c r="F88" s="71">
        <v>15.1983</v>
      </c>
      <c r="G88" s="71">
        <v>469.83589999999998</v>
      </c>
      <c r="H88" s="71">
        <v>0.9</v>
      </c>
      <c r="I88" s="73">
        <v>4471.7416999999996</v>
      </c>
      <c r="J88" s="71">
        <v>151.98339999999999</v>
      </c>
      <c r="K88" s="71">
        <v>136.7851</v>
      </c>
      <c r="L88" s="73">
        <v>4024.5675000000001</v>
      </c>
      <c r="M88" s="73">
        <v>4494.4034000000001</v>
      </c>
    </row>
    <row r="89" spans="1:13" x14ac:dyDescent="0.25">
      <c r="A89" s="71" t="s">
        <v>87</v>
      </c>
      <c r="B89" s="71" t="s">
        <v>660</v>
      </c>
      <c r="C89" s="71">
        <v>0.1</v>
      </c>
      <c r="D89" s="71">
        <v>67.137600000000006</v>
      </c>
      <c r="E89" s="71">
        <v>0.1376</v>
      </c>
      <c r="F89" s="71">
        <v>1.38E-2</v>
      </c>
      <c r="G89" s="71">
        <v>6.7138</v>
      </c>
      <c r="H89" s="71">
        <v>0.9</v>
      </c>
      <c r="I89" s="71">
        <v>62.826999999999998</v>
      </c>
      <c r="J89" s="71">
        <v>0.1376</v>
      </c>
      <c r="K89" s="71">
        <v>0.12379999999999999</v>
      </c>
      <c r="L89" s="71">
        <v>56.5443</v>
      </c>
      <c r="M89" s="71">
        <v>63.258099999999999</v>
      </c>
    </row>
    <row r="90" spans="1:13" x14ac:dyDescent="0.25">
      <c r="A90" s="71" t="s">
        <v>88</v>
      </c>
      <c r="B90" s="71" t="s">
        <v>661</v>
      </c>
      <c r="C90" s="71">
        <v>0.1</v>
      </c>
      <c r="D90" s="73">
        <v>1027.1856</v>
      </c>
      <c r="E90" s="71">
        <v>36.711599999999997</v>
      </c>
      <c r="F90" s="71">
        <v>3.6711999999999998</v>
      </c>
      <c r="G90" s="71">
        <v>102.7186</v>
      </c>
      <c r="H90" s="71">
        <v>0.9</v>
      </c>
      <c r="I90" s="71">
        <v>960.10860000000002</v>
      </c>
      <c r="J90" s="71">
        <v>36.711599999999997</v>
      </c>
      <c r="K90" s="71">
        <v>33.040399999999998</v>
      </c>
      <c r="L90" s="71">
        <v>864.09770000000003</v>
      </c>
      <c r="M90" s="71">
        <v>966.81629999999996</v>
      </c>
    </row>
    <row r="91" spans="1:13" x14ac:dyDescent="0.25">
      <c r="A91" s="71" t="s">
        <v>89</v>
      </c>
      <c r="B91" s="71" t="s">
        <v>662</v>
      </c>
      <c r="C91" s="71">
        <v>0.1</v>
      </c>
      <c r="D91" s="73">
        <v>1237.8804</v>
      </c>
      <c r="E91" s="71">
        <v>49.2119</v>
      </c>
      <c r="F91" s="71">
        <v>4.9211999999999998</v>
      </c>
      <c r="G91" s="71">
        <v>123.788</v>
      </c>
      <c r="H91" s="71">
        <v>0.9</v>
      </c>
      <c r="I91" s="73">
        <v>1158.4784</v>
      </c>
      <c r="J91" s="71">
        <v>49.2119</v>
      </c>
      <c r="K91" s="71">
        <v>44.290700000000001</v>
      </c>
      <c r="L91" s="73">
        <v>1042.6306</v>
      </c>
      <c r="M91" s="73">
        <v>1166.4186</v>
      </c>
    </row>
    <row r="92" spans="1:13" x14ac:dyDescent="0.25">
      <c r="A92" s="71" t="s">
        <v>90</v>
      </c>
      <c r="B92" s="71" t="s">
        <v>663</v>
      </c>
      <c r="C92" s="71">
        <v>0.1</v>
      </c>
      <c r="D92" s="71">
        <v>122.777</v>
      </c>
      <c r="E92" s="71">
        <v>2.3800000000000002E-2</v>
      </c>
      <c r="F92" s="71">
        <v>2.3999999999999998E-3</v>
      </c>
      <c r="G92" s="71">
        <v>12.277699999999999</v>
      </c>
      <c r="H92" s="71">
        <v>0.9</v>
      </c>
      <c r="I92" s="71">
        <v>119.2089</v>
      </c>
      <c r="J92" s="71">
        <v>2.3800000000000002E-2</v>
      </c>
      <c r="K92" s="71">
        <v>2.1399999999999999E-2</v>
      </c>
      <c r="L92" s="71">
        <v>107.288</v>
      </c>
      <c r="M92" s="71">
        <v>119.56570000000001</v>
      </c>
    </row>
    <row r="93" spans="1:13" x14ac:dyDescent="0.25">
      <c r="A93" s="71" t="s">
        <v>91</v>
      </c>
      <c r="B93" s="71" t="s">
        <v>664</v>
      </c>
      <c r="C93" s="71">
        <v>0.1</v>
      </c>
      <c r="D93" s="71">
        <v>266.44229999999999</v>
      </c>
      <c r="E93" s="71">
        <v>0</v>
      </c>
      <c r="F93" s="71">
        <v>0</v>
      </c>
      <c r="G93" s="71">
        <v>26.644200000000001</v>
      </c>
      <c r="H93" s="71">
        <v>0.9</v>
      </c>
      <c r="I93" s="71">
        <v>256.71699999999998</v>
      </c>
      <c r="J93" s="71">
        <v>0</v>
      </c>
      <c r="K93" s="71">
        <v>0</v>
      </c>
      <c r="L93" s="71">
        <v>231.0453</v>
      </c>
      <c r="M93" s="71">
        <v>257.68950000000001</v>
      </c>
    </row>
    <row r="94" spans="1:13" x14ac:dyDescent="0.25">
      <c r="A94" s="71" t="s">
        <v>92</v>
      </c>
      <c r="B94" s="71" t="s">
        <v>665</v>
      </c>
      <c r="C94" s="71">
        <v>0.1</v>
      </c>
      <c r="D94" s="71">
        <v>117.1074</v>
      </c>
      <c r="E94" s="71">
        <v>0</v>
      </c>
      <c r="F94" s="71">
        <v>0</v>
      </c>
      <c r="G94" s="71">
        <v>11.710699999999999</v>
      </c>
      <c r="H94" s="71">
        <v>0.9</v>
      </c>
      <c r="I94" s="71">
        <v>106.669</v>
      </c>
      <c r="J94" s="71">
        <v>0</v>
      </c>
      <c r="K94" s="71">
        <v>0</v>
      </c>
      <c r="L94" s="71">
        <v>96.002099999999999</v>
      </c>
      <c r="M94" s="71">
        <v>107.7128</v>
      </c>
    </row>
    <row r="95" spans="1:13" x14ac:dyDescent="0.25">
      <c r="A95" s="71" t="s">
        <v>93</v>
      </c>
      <c r="B95" s="71" t="s">
        <v>666</v>
      </c>
      <c r="C95" s="71">
        <v>0.1</v>
      </c>
      <c r="D95" s="71">
        <v>493.43099999999998</v>
      </c>
      <c r="E95" s="71">
        <v>0</v>
      </c>
      <c r="F95" s="71">
        <v>0</v>
      </c>
      <c r="G95" s="71">
        <v>49.3431</v>
      </c>
      <c r="H95" s="71">
        <v>0.9</v>
      </c>
      <c r="I95" s="71">
        <v>470.01580000000001</v>
      </c>
      <c r="J95" s="71">
        <v>0</v>
      </c>
      <c r="K95" s="71">
        <v>0</v>
      </c>
      <c r="L95" s="71">
        <v>423.01420000000002</v>
      </c>
      <c r="M95" s="71">
        <v>472.35730000000001</v>
      </c>
    </row>
    <row r="96" spans="1:13" x14ac:dyDescent="0.25">
      <c r="A96" s="71" t="s">
        <v>94</v>
      </c>
      <c r="B96" s="71" t="s">
        <v>667</v>
      </c>
      <c r="C96" s="71">
        <v>0.1</v>
      </c>
      <c r="D96" s="71">
        <v>261.40359999999998</v>
      </c>
      <c r="E96" s="71">
        <v>0</v>
      </c>
      <c r="F96" s="71">
        <v>0</v>
      </c>
      <c r="G96" s="71">
        <v>26.1404</v>
      </c>
      <c r="H96" s="71">
        <v>0.9</v>
      </c>
      <c r="I96" s="71">
        <v>242.5718</v>
      </c>
      <c r="J96" s="71">
        <v>0</v>
      </c>
      <c r="K96" s="71">
        <v>0</v>
      </c>
      <c r="L96" s="71">
        <v>218.31460000000001</v>
      </c>
      <c r="M96" s="71">
        <v>244.45500000000001</v>
      </c>
    </row>
    <row r="97" spans="1:13" x14ac:dyDescent="0.25">
      <c r="A97" s="71" t="s">
        <v>95</v>
      </c>
      <c r="B97" s="71" t="s">
        <v>668</v>
      </c>
      <c r="C97" s="71">
        <v>0.1</v>
      </c>
      <c r="D97" s="73">
        <v>6853.3072000000002</v>
      </c>
      <c r="E97" s="71">
        <v>251.12989999999999</v>
      </c>
      <c r="F97" s="71">
        <v>25.113</v>
      </c>
      <c r="G97" s="71">
        <v>685.33069999999998</v>
      </c>
      <c r="H97" s="71">
        <v>0.9</v>
      </c>
      <c r="I97" s="73">
        <v>6487.1406999999999</v>
      </c>
      <c r="J97" s="71">
        <v>251.12989999999999</v>
      </c>
      <c r="K97" s="71">
        <v>226.01689999999999</v>
      </c>
      <c r="L97" s="73">
        <v>5838.4265999999998</v>
      </c>
      <c r="M97" s="73">
        <v>6523.7573000000002</v>
      </c>
    </row>
    <row r="98" spans="1:13" x14ac:dyDescent="0.25">
      <c r="A98" s="71" t="s">
        <v>96</v>
      </c>
      <c r="B98" s="71" t="s">
        <v>669</v>
      </c>
      <c r="C98" s="71">
        <v>0.1</v>
      </c>
      <c r="D98" s="71">
        <v>771.27440000000001</v>
      </c>
      <c r="E98" s="71">
        <v>51.625599999999999</v>
      </c>
      <c r="F98" s="71">
        <v>5.1626000000000003</v>
      </c>
      <c r="G98" s="71">
        <v>77.127399999999994</v>
      </c>
      <c r="H98" s="71">
        <v>0.9</v>
      </c>
      <c r="I98" s="71">
        <v>727.56020000000001</v>
      </c>
      <c r="J98" s="71">
        <v>51.625599999999999</v>
      </c>
      <c r="K98" s="71">
        <v>46.463000000000001</v>
      </c>
      <c r="L98" s="71">
        <v>654.80420000000004</v>
      </c>
      <c r="M98" s="71">
        <v>731.9316</v>
      </c>
    </row>
    <row r="99" spans="1:13" x14ac:dyDescent="0.25">
      <c r="A99" s="71" t="s">
        <v>97</v>
      </c>
      <c r="B99" s="71" t="s">
        <v>670</v>
      </c>
      <c r="C99" s="71">
        <v>0.1</v>
      </c>
      <c r="D99" s="71">
        <v>411.2217</v>
      </c>
      <c r="E99" s="71">
        <v>18.4587</v>
      </c>
      <c r="F99" s="71">
        <v>1.8459000000000001</v>
      </c>
      <c r="G99" s="71">
        <v>41.122199999999999</v>
      </c>
      <c r="H99" s="71">
        <v>0.9</v>
      </c>
      <c r="I99" s="71">
        <v>385.71559999999999</v>
      </c>
      <c r="J99" s="71">
        <v>18.4587</v>
      </c>
      <c r="K99" s="71">
        <v>16.6128</v>
      </c>
      <c r="L99" s="71">
        <v>347.14400000000001</v>
      </c>
      <c r="M99" s="71">
        <v>388.26620000000003</v>
      </c>
    </row>
    <row r="100" spans="1:13" x14ac:dyDescent="0.25">
      <c r="A100" s="71" t="s">
        <v>98</v>
      </c>
      <c r="B100" s="71" t="s">
        <v>671</v>
      </c>
      <c r="C100" s="71">
        <v>0.1</v>
      </c>
      <c r="D100" s="73">
        <v>1272.0281</v>
      </c>
      <c r="E100" s="71">
        <v>42.647199999999998</v>
      </c>
      <c r="F100" s="71">
        <v>4.2647000000000004</v>
      </c>
      <c r="G100" s="71">
        <v>127.2028</v>
      </c>
      <c r="H100" s="71">
        <v>0.9</v>
      </c>
      <c r="I100" s="73">
        <v>1211.165</v>
      </c>
      <c r="J100" s="71">
        <v>42.647199999999998</v>
      </c>
      <c r="K100" s="71">
        <v>38.3825</v>
      </c>
      <c r="L100" s="73">
        <v>1090.0485000000001</v>
      </c>
      <c r="M100" s="73">
        <v>1217.2512999999999</v>
      </c>
    </row>
    <row r="101" spans="1:13" x14ac:dyDescent="0.25">
      <c r="A101" s="71" t="s">
        <v>99</v>
      </c>
      <c r="B101" s="71" t="s">
        <v>672</v>
      </c>
      <c r="C101" s="71">
        <v>0.1</v>
      </c>
      <c r="D101" s="73">
        <v>6204.4582</v>
      </c>
      <c r="E101" s="71">
        <v>122.1628</v>
      </c>
      <c r="F101" s="71">
        <v>12.2163</v>
      </c>
      <c r="G101" s="71">
        <v>620.44579999999996</v>
      </c>
      <c r="H101" s="71">
        <v>0.9</v>
      </c>
      <c r="I101" s="73">
        <v>5869.7599</v>
      </c>
      <c r="J101" s="71">
        <v>122.1628</v>
      </c>
      <c r="K101" s="71">
        <v>109.9465</v>
      </c>
      <c r="L101" s="73">
        <v>5282.7839000000004</v>
      </c>
      <c r="M101" s="73">
        <v>5903.2296999999999</v>
      </c>
    </row>
    <row r="102" spans="1:13" x14ac:dyDescent="0.25">
      <c r="A102" s="71" t="s">
        <v>100</v>
      </c>
      <c r="B102" s="71" t="s">
        <v>673</v>
      </c>
      <c r="C102" s="71">
        <v>0.1</v>
      </c>
      <c r="D102" s="71">
        <v>755.529</v>
      </c>
      <c r="E102" s="71">
        <v>28.554400000000001</v>
      </c>
      <c r="F102" s="71">
        <v>2.8553999999999999</v>
      </c>
      <c r="G102" s="71">
        <v>75.552899999999994</v>
      </c>
      <c r="H102" s="71">
        <v>0.9</v>
      </c>
      <c r="I102" s="71">
        <v>710.22040000000004</v>
      </c>
      <c r="J102" s="71">
        <v>28.554400000000001</v>
      </c>
      <c r="K102" s="71">
        <v>25.699000000000002</v>
      </c>
      <c r="L102" s="71">
        <v>639.19839999999999</v>
      </c>
      <c r="M102" s="71">
        <v>714.75130000000001</v>
      </c>
    </row>
    <row r="103" spans="1:13" x14ac:dyDescent="0.25">
      <c r="A103" s="71" t="s">
        <v>101</v>
      </c>
      <c r="B103" s="71" t="s">
        <v>674</v>
      </c>
      <c r="C103" s="71">
        <v>0.1</v>
      </c>
      <c r="D103" s="73">
        <v>1115.3658</v>
      </c>
      <c r="E103" s="71">
        <v>29.815000000000001</v>
      </c>
      <c r="F103" s="71">
        <v>2.9815</v>
      </c>
      <c r="G103" s="71">
        <v>111.53660000000001</v>
      </c>
      <c r="H103" s="71">
        <v>0.9</v>
      </c>
      <c r="I103" s="73">
        <v>1039.2253000000001</v>
      </c>
      <c r="J103" s="71">
        <v>29.815000000000001</v>
      </c>
      <c r="K103" s="71">
        <v>26.833500000000001</v>
      </c>
      <c r="L103" s="71">
        <v>935.30280000000005</v>
      </c>
      <c r="M103" s="73">
        <v>1046.8394000000001</v>
      </c>
    </row>
    <row r="104" spans="1:13" x14ac:dyDescent="0.25">
      <c r="A104" s="71" t="s">
        <v>102</v>
      </c>
      <c r="B104" s="71" t="s">
        <v>675</v>
      </c>
      <c r="C104" s="71">
        <v>0.1</v>
      </c>
      <c r="D104" s="73">
        <v>3418.7404000000001</v>
      </c>
      <c r="E104" s="71">
        <v>72.710400000000007</v>
      </c>
      <c r="F104" s="71">
        <v>7.2709999999999999</v>
      </c>
      <c r="G104" s="71">
        <v>341.87400000000002</v>
      </c>
      <c r="H104" s="71">
        <v>0.9</v>
      </c>
      <c r="I104" s="73">
        <v>3187.8445000000002</v>
      </c>
      <c r="J104" s="71">
        <v>72.710300000000004</v>
      </c>
      <c r="K104" s="71">
        <v>65.439300000000003</v>
      </c>
      <c r="L104" s="73">
        <v>2869.06</v>
      </c>
      <c r="M104" s="73">
        <v>3210.9340000000002</v>
      </c>
    </row>
    <row r="105" spans="1:13" x14ac:dyDescent="0.25">
      <c r="A105" s="71" t="s">
        <v>103</v>
      </c>
      <c r="B105" s="71" t="s">
        <v>676</v>
      </c>
      <c r="C105" s="71">
        <v>0.1</v>
      </c>
      <c r="D105" s="73">
        <v>2522.2993000000001</v>
      </c>
      <c r="E105" s="71">
        <v>74.504300000000001</v>
      </c>
      <c r="F105" s="71">
        <v>7.4504000000000001</v>
      </c>
      <c r="G105" s="71">
        <v>252.22989999999999</v>
      </c>
      <c r="H105" s="71">
        <v>0.9</v>
      </c>
      <c r="I105" s="73">
        <v>2369.9137999999998</v>
      </c>
      <c r="J105" s="71">
        <v>74.504400000000004</v>
      </c>
      <c r="K105" s="71">
        <v>67.054000000000002</v>
      </c>
      <c r="L105" s="73">
        <v>2132.9223999999999</v>
      </c>
      <c r="M105" s="73">
        <v>2385.1523000000002</v>
      </c>
    </row>
    <row r="106" spans="1:13" x14ac:dyDescent="0.25">
      <c r="A106" s="71" t="s">
        <v>104</v>
      </c>
      <c r="B106" s="71" t="s">
        <v>677</v>
      </c>
      <c r="C106" s="71">
        <v>0.1</v>
      </c>
      <c r="D106" s="73">
        <v>2769.1709000000001</v>
      </c>
      <c r="E106" s="71">
        <v>118.64449999999999</v>
      </c>
      <c r="F106" s="71">
        <v>11.8644</v>
      </c>
      <c r="G106" s="71">
        <v>276.9171</v>
      </c>
      <c r="H106" s="71">
        <v>0.9</v>
      </c>
      <c r="I106" s="73">
        <v>2592.2802999999999</v>
      </c>
      <c r="J106" s="71">
        <v>118.64449999999999</v>
      </c>
      <c r="K106" s="71">
        <v>106.78</v>
      </c>
      <c r="L106" s="73">
        <v>2333.0522999999998</v>
      </c>
      <c r="M106" s="73">
        <v>2609.9694</v>
      </c>
    </row>
    <row r="107" spans="1:13" x14ac:dyDescent="0.25">
      <c r="A107" s="71" t="s">
        <v>105</v>
      </c>
      <c r="B107" s="71" t="s">
        <v>678</v>
      </c>
      <c r="C107" s="71">
        <v>0.1</v>
      </c>
      <c r="D107" s="73">
        <v>12439.348099999999</v>
      </c>
      <c r="E107" s="71">
        <v>463.98689999999999</v>
      </c>
      <c r="F107" s="71">
        <v>46.398699999999998</v>
      </c>
      <c r="G107" s="73">
        <v>1243.9348</v>
      </c>
      <c r="H107" s="71">
        <v>0.9</v>
      </c>
      <c r="I107" s="73">
        <v>11523.3878</v>
      </c>
      <c r="J107" s="71">
        <v>463.98689999999999</v>
      </c>
      <c r="K107" s="71">
        <v>417.58819999999997</v>
      </c>
      <c r="L107" s="73">
        <v>10371.049000000001</v>
      </c>
      <c r="M107" s="73">
        <v>11614.9838</v>
      </c>
    </row>
    <row r="108" spans="1:13" x14ac:dyDescent="0.25">
      <c r="A108" s="71" t="s">
        <v>508</v>
      </c>
      <c r="B108" s="71" t="s">
        <v>679</v>
      </c>
      <c r="C108" s="71">
        <v>0.1</v>
      </c>
      <c r="D108" s="71">
        <v>24.288</v>
      </c>
      <c r="E108" s="71">
        <v>0</v>
      </c>
      <c r="F108" s="71">
        <v>0</v>
      </c>
      <c r="G108" s="71">
        <v>2.4287999999999998</v>
      </c>
      <c r="H108" s="71">
        <v>0.9</v>
      </c>
      <c r="I108" s="71">
        <v>22.829499999999999</v>
      </c>
      <c r="J108" s="71">
        <v>0</v>
      </c>
      <c r="K108" s="71">
        <v>0</v>
      </c>
      <c r="L108" s="71">
        <v>20.546600000000002</v>
      </c>
      <c r="M108" s="71">
        <v>22.9754</v>
      </c>
    </row>
    <row r="109" spans="1:13" x14ac:dyDescent="0.25">
      <c r="A109" s="71" t="s">
        <v>106</v>
      </c>
      <c r="B109" s="71" t="s">
        <v>680</v>
      </c>
      <c r="C109" s="71">
        <v>0.1</v>
      </c>
      <c r="D109" s="73">
        <v>24218.057100000002</v>
      </c>
      <c r="E109" s="71">
        <v>830.01859999999999</v>
      </c>
      <c r="F109" s="71">
        <v>83.001900000000006</v>
      </c>
      <c r="G109" s="73">
        <v>2421.8056999999999</v>
      </c>
      <c r="H109" s="71">
        <v>0.9</v>
      </c>
      <c r="I109" s="73">
        <v>22684.079600000001</v>
      </c>
      <c r="J109" s="71">
        <v>830.01859999999999</v>
      </c>
      <c r="K109" s="71">
        <v>747.01670000000001</v>
      </c>
      <c r="L109" s="73">
        <v>20415.671600000001</v>
      </c>
      <c r="M109" s="73">
        <v>22837.477299999999</v>
      </c>
    </row>
    <row r="110" spans="1:13" x14ac:dyDescent="0.25">
      <c r="A110" s="71" t="s">
        <v>107</v>
      </c>
      <c r="B110" s="71" t="s">
        <v>681</v>
      </c>
      <c r="C110" s="71">
        <v>0.1</v>
      </c>
      <c r="D110" s="73">
        <v>1672.2216000000001</v>
      </c>
      <c r="E110" s="71">
        <v>63.648099999999999</v>
      </c>
      <c r="F110" s="71">
        <v>6.3647999999999998</v>
      </c>
      <c r="G110" s="71">
        <v>167.22219999999999</v>
      </c>
      <c r="H110" s="71">
        <v>0.9</v>
      </c>
      <c r="I110" s="73">
        <v>1596.6452999999999</v>
      </c>
      <c r="J110" s="71">
        <v>63.648099999999999</v>
      </c>
      <c r="K110" s="71">
        <v>57.283299999999997</v>
      </c>
      <c r="L110" s="73">
        <v>1436.9808</v>
      </c>
      <c r="M110" s="73">
        <v>1604.203</v>
      </c>
    </row>
    <row r="111" spans="1:13" x14ac:dyDescent="0.25">
      <c r="A111" s="71" t="s">
        <v>108</v>
      </c>
      <c r="B111" s="71" t="s">
        <v>682</v>
      </c>
      <c r="C111" s="71">
        <v>0.1</v>
      </c>
      <c r="D111" s="71">
        <v>927.97460000000001</v>
      </c>
      <c r="E111" s="71">
        <v>28.923500000000001</v>
      </c>
      <c r="F111" s="71">
        <v>2.8923999999999999</v>
      </c>
      <c r="G111" s="71">
        <v>92.797499999999999</v>
      </c>
      <c r="H111" s="71">
        <v>0.9</v>
      </c>
      <c r="I111" s="71">
        <v>878.42960000000005</v>
      </c>
      <c r="J111" s="71">
        <v>28.923500000000001</v>
      </c>
      <c r="K111" s="71">
        <v>26.031199999999998</v>
      </c>
      <c r="L111" s="71">
        <v>790.58659999999998</v>
      </c>
      <c r="M111" s="71">
        <v>883.38409999999999</v>
      </c>
    </row>
    <row r="112" spans="1:13" x14ac:dyDescent="0.25">
      <c r="A112" s="71" t="s">
        <v>109</v>
      </c>
      <c r="B112" s="71" t="s">
        <v>683</v>
      </c>
      <c r="C112" s="71">
        <v>0.1</v>
      </c>
      <c r="D112" s="71">
        <v>716.19079999999997</v>
      </c>
      <c r="E112" s="71">
        <v>17.415500000000002</v>
      </c>
      <c r="F112" s="71">
        <v>1.7416</v>
      </c>
      <c r="G112" s="71">
        <v>71.619100000000003</v>
      </c>
      <c r="H112" s="71">
        <v>0.9</v>
      </c>
      <c r="I112" s="71">
        <v>680.96780000000001</v>
      </c>
      <c r="J112" s="71">
        <v>17.415500000000002</v>
      </c>
      <c r="K112" s="71">
        <v>15.673999999999999</v>
      </c>
      <c r="L112" s="71">
        <v>612.87099999999998</v>
      </c>
      <c r="M112" s="71">
        <v>684.49009999999998</v>
      </c>
    </row>
    <row r="113" spans="1:13" x14ac:dyDescent="0.25">
      <c r="A113" s="71" t="s">
        <v>110</v>
      </c>
      <c r="B113" s="71" t="s">
        <v>684</v>
      </c>
      <c r="C113" s="71">
        <v>0.1</v>
      </c>
      <c r="D113" s="71">
        <v>576.21569999999997</v>
      </c>
      <c r="E113" s="71">
        <v>10.435</v>
      </c>
      <c r="F113" s="71">
        <v>1.0435000000000001</v>
      </c>
      <c r="G113" s="71">
        <v>57.621600000000001</v>
      </c>
      <c r="H113" s="71">
        <v>0.9</v>
      </c>
      <c r="I113" s="71">
        <v>542.53859999999997</v>
      </c>
      <c r="J113" s="71">
        <v>10.435</v>
      </c>
      <c r="K113" s="71">
        <v>9.3915000000000006</v>
      </c>
      <c r="L113" s="71">
        <v>488.28469999999999</v>
      </c>
      <c r="M113" s="71">
        <v>545.90629999999999</v>
      </c>
    </row>
    <row r="114" spans="1:13" x14ac:dyDescent="0.25">
      <c r="A114" s="71" t="s">
        <v>111</v>
      </c>
      <c r="B114" s="71" t="s">
        <v>685</v>
      </c>
      <c r="C114" s="71">
        <v>0.1</v>
      </c>
      <c r="D114" s="73">
        <v>1144.6486</v>
      </c>
      <c r="E114" s="71">
        <v>34.282800000000002</v>
      </c>
      <c r="F114" s="71">
        <v>3.4283000000000001</v>
      </c>
      <c r="G114" s="71">
        <v>114.4649</v>
      </c>
      <c r="H114" s="71">
        <v>0.9</v>
      </c>
      <c r="I114" s="73">
        <v>1112.047</v>
      </c>
      <c r="J114" s="71">
        <v>34.283000000000001</v>
      </c>
      <c r="K114" s="71">
        <v>30.854700000000001</v>
      </c>
      <c r="L114" s="73">
        <v>1000.8423</v>
      </c>
      <c r="M114" s="73">
        <v>1115.3072</v>
      </c>
    </row>
    <row r="115" spans="1:13" x14ac:dyDescent="0.25">
      <c r="A115" s="71" t="s">
        <v>112</v>
      </c>
      <c r="B115" s="71" t="s">
        <v>686</v>
      </c>
      <c r="C115" s="71">
        <v>0.1</v>
      </c>
      <c r="D115" s="71">
        <v>586.39760000000001</v>
      </c>
      <c r="E115" s="71">
        <v>15.72</v>
      </c>
      <c r="F115" s="71">
        <v>1.5720000000000001</v>
      </c>
      <c r="G115" s="71">
        <v>58.639800000000001</v>
      </c>
      <c r="H115" s="71">
        <v>0.9</v>
      </c>
      <c r="I115" s="71">
        <v>557.68089999999995</v>
      </c>
      <c r="J115" s="71">
        <v>15.72</v>
      </c>
      <c r="K115" s="71">
        <v>14.148</v>
      </c>
      <c r="L115" s="71">
        <v>501.9128</v>
      </c>
      <c r="M115" s="71">
        <v>560.55259999999998</v>
      </c>
    </row>
    <row r="116" spans="1:13" x14ac:dyDescent="0.25">
      <c r="A116" s="71" t="s">
        <v>113</v>
      </c>
      <c r="B116" s="71" t="s">
        <v>687</v>
      </c>
      <c r="C116" s="71">
        <v>0.1</v>
      </c>
      <c r="D116" s="73">
        <v>9243.3071</v>
      </c>
      <c r="E116" s="71">
        <v>262.9973</v>
      </c>
      <c r="F116" s="71">
        <v>26.299700000000001</v>
      </c>
      <c r="G116" s="71">
        <v>924.33069999999998</v>
      </c>
      <c r="H116" s="71">
        <v>0.9</v>
      </c>
      <c r="I116" s="73">
        <v>8522.2114999999994</v>
      </c>
      <c r="J116" s="71">
        <v>262.99720000000002</v>
      </c>
      <c r="K116" s="71">
        <v>236.69749999999999</v>
      </c>
      <c r="L116" s="73">
        <v>7669.9903999999997</v>
      </c>
      <c r="M116" s="73">
        <v>8594.3210999999992</v>
      </c>
    </row>
    <row r="117" spans="1:13" x14ac:dyDescent="0.25">
      <c r="A117" s="71" t="s">
        <v>509</v>
      </c>
      <c r="B117" s="71" t="s">
        <v>688</v>
      </c>
      <c r="C117" s="71">
        <v>0.1</v>
      </c>
      <c r="D117" s="71">
        <v>149.58269999999999</v>
      </c>
      <c r="E117" s="71">
        <v>0</v>
      </c>
      <c r="F117" s="71">
        <v>0</v>
      </c>
      <c r="G117" s="71">
        <v>14.958299999999999</v>
      </c>
      <c r="H117" s="71">
        <v>0.9</v>
      </c>
      <c r="I117" s="71">
        <v>140.8545</v>
      </c>
      <c r="J117" s="71">
        <v>0</v>
      </c>
      <c r="K117" s="71">
        <v>0</v>
      </c>
      <c r="L117" s="71">
        <v>126.76900000000001</v>
      </c>
      <c r="M117" s="71">
        <v>141.72730000000001</v>
      </c>
    </row>
    <row r="118" spans="1:13" x14ac:dyDescent="0.25">
      <c r="A118" s="71" t="s">
        <v>114</v>
      </c>
      <c r="B118" s="71" t="s">
        <v>689</v>
      </c>
      <c r="C118" s="71">
        <v>0.1</v>
      </c>
      <c r="D118" s="71">
        <v>103.0168</v>
      </c>
      <c r="E118" s="71">
        <v>0</v>
      </c>
      <c r="F118" s="71">
        <v>0</v>
      </c>
      <c r="G118" s="71">
        <v>10.3017</v>
      </c>
      <c r="H118" s="71">
        <v>0.9</v>
      </c>
      <c r="I118" s="71">
        <v>96.789599999999993</v>
      </c>
      <c r="J118" s="71">
        <v>0</v>
      </c>
      <c r="K118" s="71">
        <v>0</v>
      </c>
      <c r="L118" s="71">
        <v>87.110600000000005</v>
      </c>
      <c r="M118" s="71">
        <v>97.412300000000002</v>
      </c>
    </row>
    <row r="119" spans="1:13" x14ac:dyDescent="0.25">
      <c r="A119" s="71" t="s">
        <v>115</v>
      </c>
      <c r="B119" s="71" t="s">
        <v>690</v>
      </c>
      <c r="C119" s="71">
        <v>0.1</v>
      </c>
      <c r="D119" s="71">
        <v>164.62729999999999</v>
      </c>
      <c r="E119" s="71">
        <v>0</v>
      </c>
      <c r="F119" s="71">
        <v>0</v>
      </c>
      <c r="G119" s="71">
        <v>16.462700000000002</v>
      </c>
      <c r="H119" s="71">
        <v>0.9</v>
      </c>
      <c r="I119" s="71">
        <v>156.10669999999999</v>
      </c>
      <c r="J119" s="71">
        <v>0</v>
      </c>
      <c r="K119" s="71">
        <v>0</v>
      </c>
      <c r="L119" s="71">
        <v>140.49600000000001</v>
      </c>
      <c r="M119" s="71">
        <v>156.95869999999999</v>
      </c>
    </row>
    <row r="120" spans="1:13" x14ac:dyDescent="0.25">
      <c r="A120" s="71" t="s">
        <v>116</v>
      </c>
      <c r="B120" s="71" t="s">
        <v>691</v>
      </c>
      <c r="C120" s="71">
        <v>0.1</v>
      </c>
      <c r="D120" s="71">
        <v>202.07320000000001</v>
      </c>
      <c r="E120" s="71">
        <v>0</v>
      </c>
      <c r="F120" s="71">
        <v>0</v>
      </c>
      <c r="G120" s="71">
        <v>20.2073</v>
      </c>
      <c r="H120" s="71">
        <v>0.9</v>
      </c>
      <c r="I120" s="71">
        <v>190.5899</v>
      </c>
      <c r="J120" s="71">
        <v>0</v>
      </c>
      <c r="K120" s="71">
        <v>0</v>
      </c>
      <c r="L120" s="71">
        <v>171.5309</v>
      </c>
      <c r="M120" s="71">
        <v>191.73820000000001</v>
      </c>
    </row>
    <row r="121" spans="1:13" x14ac:dyDescent="0.25">
      <c r="A121" s="71" t="s">
        <v>117</v>
      </c>
      <c r="B121" s="71" t="s">
        <v>692</v>
      </c>
      <c r="C121" s="71">
        <v>0.1</v>
      </c>
      <c r="D121" s="71">
        <v>192.9171</v>
      </c>
      <c r="E121" s="71">
        <v>0</v>
      </c>
      <c r="F121" s="71">
        <v>0</v>
      </c>
      <c r="G121" s="71">
        <v>19.291699999999999</v>
      </c>
      <c r="H121" s="71">
        <v>0.9</v>
      </c>
      <c r="I121" s="71">
        <v>183.9854</v>
      </c>
      <c r="J121" s="71">
        <v>0</v>
      </c>
      <c r="K121" s="71">
        <v>0</v>
      </c>
      <c r="L121" s="71">
        <v>165.58690000000001</v>
      </c>
      <c r="M121" s="71">
        <v>184.87860000000001</v>
      </c>
    </row>
    <row r="122" spans="1:13" x14ac:dyDescent="0.25">
      <c r="A122" s="71" t="s">
        <v>118</v>
      </c>
      <c r="B122" s="71" t="s">
        <v>693</v>
      </c>
      <c r="C122" s="71">
        <v>0.1</v>
      </c>
      <c r="D122" s="73">
        <v>1679.405</v>
      </c>
      <c r="E122" s="71">
        <v>53.894399999999997</v>
      </c>
      <c r="F122" s="71">
        <v>5.3894000000000002</v>
      </c>
      <c r="G122" s="71">
        <v>167.94049999999999</v>
      </c>
      <c r="H122" s="71">
        <v>0.9</v>
      </c>
      <c r="I122" s="73">
        <v>1581.1556</v>
      </c>
      <c r="J122" s="71">
        <v>53.894399999999997</v>
      </c>
      <c r="K122" s="71">
        <v>48.505000000000003</v>
      </c>
      <c r="L122" s="73">
        <v>1423.04</v>
      </c>
      <c r="M122" s="73">
        <v>1590.9804999999999</v>
      </c>
    </row>
    <row r="123" spans="1:13" x14ac:dyDescent="0.25">
      <c r="A123" s="71" t="s">
        <v>119</v>
      </c>
      <c r="B123" s="71" t="s">
        <v>694</v>
      </c>
      <c r="C123" s="71">
        <v>0.1</v>
      </c>
      <c r="D123" s="71">
        <v>893.80949999999996</v>
      </c>
      <c r="E123" s="71">
        <v>25.141300000000001</v>
      </c>
      <c r="F123" s="71">
        <v>2.5141</v>
      </c>
      <c r="G123" s="71">
        <v>89.381</v>
      </c>
      <c r="H123" s="71">
        <v>0.9</v>
      </c>
      <c r="I123" s="71">
        <v>821.29729999999995</v>
      </c>
      <c r="J123" s="71">
        <v>25.141300000000001</v>
      </c>
      <c r="K123" s="71">
        <v>22.627199999999998</v>
      </c>
      <c r="L123" s="71">
        <v>739.16759999999999</v>
      </c>
      <c r="M123" s="71">
        <v>828.54859999999996</v>
      </c>
    </row>
    <row r="124" spans="1:13" x14ac:dyDescent="0.25">
      <c r="A124" s="71" t="s">
        <v>120</v>
      </c>
      <c r="B124" s="71" t="s">
        <v>695</v>
      </c>
      <c r="C124" s="71">
        <v>0.1</v>
      </c>
      <c r="D124" s="73">
        <v>1300.3541</v>
      </c>
      <c r="E124" s="71">
        <v>35.498199999999997</v>
      </c>
      <c r="F124" s="71">
        <v>3.5497999999999998</v>
      </c>
      <c r="G124" s="71">
        <v>130.03540000000001</v>
      </c>
      <c r="H124" s="71">
        <v>0.9</v>
      </c>
      <c r="I124" s="73">
        <v>1249.7612999999999</v>
      </c>
      <c r="J124" s="71">
        <v>35.498199999999997</v>
      </c>
      <c r="K124" s="71">
        <v>31.948399999999999</v>
      </c>
      <c r="L124" s="73">
        <v>1124.7852</v>
      </c>
      <c r="M124" s="73">
        <v>1254.8206</v>
      </c>
    </row>
    <row r="125" spans="1:13" x14ac:dyDescent="0.25">
      <c r="A125" s="71" t="s">
        <v>121</v>
      </c>
      <c r="B125" s="71" t="s">
        <v>696</v>
      </c>
      <c r="C125" s="71">
        <v>0.1</v>
      </c>
      <c r="D125" s="71">
        <v>966.56669999999997</v>
      </c>
      <c r="E125" s="71">
        <v>26.1082</v>
      </c>
      <c r="F125" s="71">
        <v>2.6107999999999998</v>
      </c>
      <c r="G125" s="71">
        <v>96.656700000000001</v>
      </c>
      <c r="H125" s="71">
        <v>0.9</v>
      </c>
      <c r="I125" s="71">
        <v>905.09310000000005</v>
      </c>
      <c r="J125" s="71">
        <v>26.798999999999999</v>
      </c>
      <c r="K125" s="71">
        <v>24.1191</v>
      </c>
      <c r="L125" s="71">
        <v>814.5838</v>
      </c>
      <c r="M125" s="71">
        <v>911.2405</v>
      </c>
    </row>
    <row r="126" spans="1:13" x14ac:dyDescent="0.25">
      <c r="A126" s="71" t="s">
        <v>122</v>
      </c>
      <c r="B126" s="71" t="s">
        <v>697</v>
      </c>
      <c r="C126" s="71">
        <v>0.1</v>
      </c>
      <c r="D126" s="71">
        <v>304.74680000000001</v>
      </c>
      <c r="E126" s="71">
        <v>0</v>
      </c>
      <c r="F126" s="71">
        <v>0</v>
      </c>
      <c r="G126" s="71">
        <v>30.474699999999999</v>
      </c>
      <c r="H126" s="71">
        <v>0.9</v>
      </c>
      <c r="I126" s="71">
        <v>285.83879999999999</v>
      </c>
      <c r="J126" s="71">
        <v>0</v>
      </c>
      <c r="K126" s="71">
        <v>0</v>
      </c>
      <c r="L126" s="71">
        <v>257.25490000000002</v>
      </c>
      <c r="M126" s="71">
        <v>287.7296</v>
      </c>
    </row>
    <row r="127" spans="1:13" x14ac:dyDescent="0.25">
      <c r="A127" s="71" t="s">
        <v>123</v>
      </c>
      <c r="B127" s="71" t="s">
        <v>698</v>
      </c>
      <c r="C127" s="71">
        <v>0.1</v>
      </c>
      <c r="D127" s="71">
        <v>225.06139999999999</v>
      </c>
      <c r="E127" s="71">
        <v>0</v>
      </c>
      <c r="F127" s="71">
        <v>0</v>
      </c>
      <c r="G127" s="71">
        <v>22.5061</v>
      </c>
      <c r="H127" s="71">
        <v>0.9</v>
      </c>
      <c r="I127" s="71">
        <v>216.16470000000001</v>
      </c>
      <c r="J127" s="71">
        <v>0</v>
      </c>
      <c r="K127" s="71">
        <v>0</v>
      </c>
      <c r="L127" s="71">
        <v>194.54820000000001</v>
      </c>
      <c r="M127" s="71">
        <v>217.05430000000001</v>
      </c>
    </row>
    <row r="128" spans="1:13" x14ac:dyDescent="0.25">
      <c r="A128" s="71" t="s">
        <v>124</v>
      </c>
      <c r="B128" s="71" t="s">
        <v>699</v>
      </c>
      <c r="C128" s="71">
        <v>0.1</v>
      </c>
      <c r="D128" s="71">
        <v>132.08629999999999</v>
      </c>
      <c r="E128" s="71">
        <v>0</v>
      </c>
      <c r="F128" s="71">
        <v>0</v>
      </c>
      <c r="G128" s="71">
        <v>13.208600000000001</v>
      </c>
      <c r="H128" s="71">
        <v>0.9</v>
      </c>
      <c r="I128" s="71">
        <v>124.3546</v>
      </c>
      <c r="J128" s="71">
        <v>0</v>
      </c>
      <c r="K128" s="71">
        <v>0</v>
      </c>
      <c r="L128" s="71">
        <v>111.9191</v>
      </c>
      <c r="M128" s="71">
        <v>125.1277</v>
      </c>
    </row>
    <row r="129" spans="1:13" x14ac:dyDescent="0.25">
      <c r="A129" s="71" t="s">
        <v>125</v>
      </c>
      <c r="B129" s="71" t="s">
        <v>700</v>
      </c>
      <c r="C129" s="71">
        <v>0.1</v>
      </c>
      <c r="D129" s="71">
        <v>366.8349</v>
      </c>
      <c r="E129" s="71">
        <v>7.5212000000000003</v>
      </c>
      <c r="F129" s="71">
        <v>0.75209999999999999</v>
      </c>
      <c r="G129" s="71">
        <v>36.683500000000002</v>
      </c>
      <c r="H129" s="71">
        <v>0.9</v>
      </c>
      <c r="I129" s="71">
        <v>347.26859999999999</v>
      </c>
      <c r="J129" s="71">
        <v>7.5212000000000003</v>
      </c>
      <c r="K129" s="71">
        <v>6.7690999999999999</v>
      </c>
      <c r="L129" s="71">
        <v>312.54169999999999</v>
      </c>
      <c r="M129" s="71">
        <v>349.22519999999997</v>
      </c>
    </row>
    <row r="130" spans="1:13" x14ac:dyDescent="0.25">
      <c r="A130" s="71" t="s">
        <v>126</v>
      </c>
      <c r="B130" s="71" t="s">
        <v>701</v>
      </c>
      <c r="C130" s="71">
        <v>0.1</v>
      </c>
      <c r="D130" s="73">
        <v>1797.6069</v>
      </c>
      <c r="E130" s="71">
        <v>44.533299999999997</v>
      </c>
      <c r="F130" s="71">
        <v>4.4532999999999996</v>
      </c>
      <c r="G130" s="71">
        <v>179.76070000000001</v>
      </c>
      <c r="H130" s="71">
        <v>0.9</v>
      </c>
      <c r="I130" s="73">
        <v>1678.5478000000001</v>
      </c>
      <c r="J130" s="71">
        <v>44.533299999999997</v>
      </c>
      <c r="K130" s="71">
        <v>40.08</v>
      </c>
      <c r="L130" s="73">
        <v>1510.693</v>
      </c>
      <c r="M130" s="73">
        <v>1690.4537</v>
      </c>
    </row>
    <row r="131" spans="1:13" x14ac:dyDescent="0.25">
      <c r="A131" s="71" t="s">
        <v>127</v>
      </c>
      <c r="B131" s="71" t="s">
        <v>702</v>
      </c>
      <c r="C131" s="71">
        <v>0.1</v>
      </c>
      <c r="D131" s="71">
        <v>193.22239999999999</v>
      </c>
      <c r="E131" s="71">
        <v>0</v>
      </c>
      <c r="F131" s="71">
        <v>0</v>
      </c>
      <c r="G131" s="71">
        <v>19.322199999999999</v>
      </c>
      <c r="H131" s="71">
        <v>0.9</v>
      </c>
      <c r="I131" s="71">
        <v>185.35499999999999</v>
      </c>
      <c r="J131" s="71">
        <v>0</v>
      </c>
      <c r="K131" s="71">
        <v>0</v>
      </c>
      <c r="L131" s="71">
        <v>166.81950000000001</v>
      </c>
      <c r="M131" s="71">
        <v>186.14169999999999</v>
      </c>
    </row>
    <row r="132" spans="1:13" x14ac:dyDescent="0.25">
      <c r="A132" s="71" t="s">
        <v>128</v>
      </c>
      <c r="B132" s="71" t="s">
        <v>703</v>
      </c>
      <c r="C132" s="71">
        <v>0.1</v>
      </c>
      <c r="D132" s="71">
        <v>123.2589</v>
      </c>
      <c r="E132" s="71">
        <v>5.6590999999999996</v>
      </c>
      <c r="F132" s="71">
        <v>0.56589999999999996</v>
      </c>
      <c r="G132" s="71">
        <v>12.325900000000001</v>
      </c>
      <c r="H132" s="71">
        <v>0.9</v>
      </c>
      <c r="I132" s="71">
        <v>121.114</v>
      </c>
      <c r="J132" s="71">
        <v>5.6590999999999996</v>
      </c>
      <c r="K132" s="71">
        <v>5.0932000000000004</v>
      </c>
      <c r="L132" s="71">
        <v>109.0026</v>
      </c>
      <c r="M132" s="71">
        <v>121.32850000000001</v>
      </c>
    </row>
    <row r="133" spans="1:13" x14ac:dyDescent="0.25">
      <c r="A133" s="71" t="s">
        <v>129</v>
      </c>
      <c r="B133" s="71" t="s">
        <v>704</v>
      </c>
      <c r="C133" s="71">
        <v>0.1</v>
      </c>
      <c r="D133" s="71">
        <v>57.415199999999999</v>
      </c>
      <c r="E133" s="71">
        <v>0</v>
      </c>
      <c r="F133" s="71">
        <v>0</v>
      </c>
      <c r="G133" s="71">
        <v>5.7415000000000003</v>
      </c>
      <c r="H133" s="71">
        <v>0.9</v>
      </c>
      <c r="I133" s="71">
        <v>54.962600000000002</v>
      </c>
      <c r="J133" s="71">
        <v>0</v>
      </c>
      <c r="K133" s="71">
        <v>0</v>
      </c>
      <c r="L133" s="71">
        <v>49.466299999999997</v>
      </c>
      <c r="M133" s="71">
        <v>55.207799999999999</v>
      </c>
    </row>
    <row r="134" spans="1:13" x14ac:dyDescent="0.25">
      <c r="A134" s="71" t="s">
        <v>130</v>
      </c>
      <c r="B134" s="71" t="s">
        <v>705</v>
      </c>
      <c r="C134" s="71">
        <v>0.1</v>
      </c>
      <c r="D134" s="71">
        <v>581.83010000000002</v>
      </c>
      <c r="E134" s="71">
        <v>17.605399999999999</v>
      </c>
      <c r="F134" s="71">
        <v>1.7605</v>
      </c>
      <c r="G134" s="71">
        <v>58.183</v>
      </c>
      <c r="H134" s="71">
        <v>0.9</v>
      </c>
      <c r="I134" s="71">
        <v>548.85550000000001</v>
      </c>
      <c r="J134" s="71">
        <v>17.605399999999999</v>
      </c>
      <c r="K134" s="71">
        <v>15.844900000000001</v>
      </c>
      <c r="L134" s="71">
        <v>493.97</v>
      </c>
      <c r="M134" s="71">
        <v>552.15300000000002</v>
      </c>
    </row>
    <row r="135" spans="1:13" x14ac:dyDescent="0.25">
      <c r="A135" s="71" t="s">
        <v>131</v>
      </c>
      <c r="B135" s="71" t="s">
        <v>706</v>
      </c>
      <c r="C135" s="71">
        <v>0.1</v>
      </c>
      <c r="D135" s="71">
        <v>168.15090000000001</v>
      </c>
      <c r="E135" s="71">
        <v>0</v>
      </c>
      <c r="F135" s="71">
        <v>0</v>
      </c>
      <c r="G135" s="71">
        <v>16.815100000000001</v>
      </c>
      <c r="H135" s="71">
        <v>0.9</v>
      </c>
      <c r="I135" s="71">
        <v>160.87729999999999</v>
      </c>
      <c r="J135" s="71">
        <v>0</v>
      </c>
      <c r="K135" s="71">
        <v>0</v>
      </c>
      <c r="L135" s="71">
        <v>144.78960000000001</v>
      </c>
      <c r="M135" s="71">
        <v>161.60470000000001</v>
      </c>
    </row>
    <row r="136" spans="1:13" x14ac:dyDescent="0.25">
      <c r="A136" s="71" t="s">
        <v>132</v>
      </c>
      <c r="B136" s="71" t="s">
        <v>707</v>
      </c>
      <c r="C136" s="71">
        <v>0.1</v>
      </c>
      <c r="D136" s="71">
        <v>127.985</v>
      </c>
      <c r="E136" s="71">
        <v>0</v>
      </c>
      <c r="F136" s="71">
        <v>0</v>
      </c>
      <c r="G136" s="71">
        <v>12.798500000000001</v>
      </c>
      <c r="H136" s="71">
        <v>0.9</v>
      </c>
      <c r="I136" s="71">
        <v>118.4623</v>
      </c>
      <c r="J136" s="71">
        <v>0</v>
      </c>
      <c r="K136" s="71">
        <v>0</v>
      </c>
      <c r="L136" s="71">
        <v>106.6161</v>
      </c>
      <c r="M136" s="71">
        <v>119.41459999999999</v>
      </c>
    </row>
    <row r="137" spans="1:13" x14ac:dyDescent="0.25">
      <c r="A137" s="71" t="s">
        <v>133</v>
      </c>
      <c r="B137" s="71" t="s">
        <v>708</v>
      </c>
      <c r="C137" s="71">
        <v>0.1</v>
      </c>
      <c r="D137" s="71">
        <v>478.07229999999998</v>
      </c>
      <c r="E137" s="71">
        <v>0</v>
      </c>
      <c r="F137" s="71">
        <v>0</v>
      </c>
      <c r="G137" s="71">
        <v>47.807200000000002</v>
      </c>
      <c r="H137" s="71">
        <v>0.9</v>
      </c>
      <c r="I137" s="71">
        <v>452.51749999999998</v>
      </c>
      <c r="J137" s="71">
        <v>0</v>
      </c>
      <c r="K137" s="71">
        <v>0</v>
      </c>
      <c r="L137" s="71">
        <v>407.26580000000001</v>
      </c>
      <c r="M137" s="71">
        <v>455.07299999999998</v>
      </c>
    </row>
    <row r="138" spans="1:13" x14ac:dyDescent="0.25">
      <c r="A138" s="71" t="s">
        <v>134</v>
      </c>
      <c r="B138" s="71" t="s">
        <v>709</v>
      </c>
      <c r="C138" s="71">
        <v>0.1</v>
      </c>
      <c r="D138" s="71">
        <v>170.0241</v>
      </c>
      <c r="E138" s="71">
        <v>0</v>
      </c>
      <c r="F138" s="71">
        <v>0</v>
      </c>
      <c r="G138" s="71">
        <v>17.002400000000002</v>
      </c>
      <c r="H138" s="71">
        <v>0.9</v>
      </c>
      <c r="I138" s="71">
        <v>162.36600000000001</v>
      </c>
      <c r="J138" s="71">
        <v>0</v>
      </c>
      <c r="K138" s="71">
        <v>0</v>
      </c>
      <c r="L138" s="71">
        <v>146.1294</v>
      </c>
      <c r="M138" s="71">
        <v>163.1318</v>
      </c>
    </row>
    <row r="139" spans="1:13" x14ac:dyDescent="0.25">
      <c r="A139" s="71" t="s">
        <v>135</v>
      </c>
      <c r="B139" s="71" t="s">
        <v>710</v>
      </c>
      <c r="C139" s="71">
        <v>0.1</v>
      </c>
      <c r="D139" s="71">
        <v>248.70580000000001</v>
      </c>
      <c r="E139" s="71">
        <v>0</v>
      </c>
      <c r="F139" s="71">
        <v>0</v>
      </c>
      <c r="G139" s="71">
        <v>24.8706</v>
      </c>
      <c r="H139" s="71">
        <v>0.9</v>
      </c>
      <c r="I139" s="71">
        <v>232.49180000000001</v>
      </c>
      <c r="J139" s="71">
        <v>0</v>
      </c>
      <c r="K139" s="71">
        <v>0</v>
      </c>
      <c r="L139" s="71">
        <v>209.24260000000001</v>
      </c>
      <c r="M139" s="71">
        <v>234.11320000000001</v>
      </c>
    </row>
    <row r="140" spans="1:13" x14ac:dyDescent="0.25">
      <c r="A140" s="71" t="s">
        <v>136</v>
      </c>
      <c r="B140" s="71" t="s">
        <v>711</v>
      </c>
      <c r="C140" s="71">
        <v>0.1</v>
      </c>
      <c r="D140" s="73">
        <v>1217.9746</v>
      </c>
      <c r="E140" s="71">
        <v>23.272500000000001</v>
      </c>
      <c r="F140" s="71">
        <v>2.3271999999999999</v>
      </c>
      <c r="G140" s="71">
        <v>121.7975</v>
      </c>
      <c r="H140" s="71">
        <v>0.9</v>
      </c>
      <c r="I140" s="73">
        <v>1146.7985000000001</v>
      </c>
      <c r="J140" s="71">
        <v>23.272500000000001</v>
      </c>
      <c r="K140" s="71">
        <v>20.9452</v>
      </c>
      <c r="L140" s="73">
        <v>1032.1186</v>
      </c>
      <c r="M140" s="73">
        <v>1153.9160999999999</v>
      </c>
    </row>
    <row r="141" spans="1:13" x14ac:dyDescent="0.25">
      <c r="A141" s="71" t="s">
        <v>510</v>
      </c>
      <c r="B141" s="71" t="s">
        <v>712</v>
      </c>
      <c r="C141" s="71">
        <v>0.1</v>
      </c>
      <c r="D141" s="71">
        <v>219.31610000000001</v>
      </c>
      <c r="E141" s="71">
        <v>0</v>
      </c>
      <c r="F141" s="71">
        <v>0</v>
      </c>
      <c r="G141" s="71">
        <v>21.9316</v>
      </c>
      <c r="H141" s="71">
        <v>0.9</v>
      </c>
      <c r="I141" s="71">
        <v>205.7963</v>
      </c>
      <c r="J141" s="71">
        <v>0</v>
      </c>
      <c r="K141" s="71">
        <v>0</v>
      </c>
      <c r="L141" s="71">
        <v>185.2167</v>
      </c>
      <c r="M141" s="71">
        <v>207.14830000000001</v>
      </c>
    </row>
    <row r="142" spans="1:13" x14ac:dyDescent="0.25">
      <c r="A142" s="71" t="s">
        <v>511</v>
      </c>
      <c r="B142" s="71" t="s">
        <v>713</v>
      </c>
      <c r="C142" s="71">
        <v>0.1</v>
      </c>
      <c r="D142" s="71">
        <v>237.7123</v>
      </c>
      <c r="E142" s="71">
        <v>0</v>
      </c>
      <c r="F142" s="71">
        <v>0</v>
      </c>
      <c r="G142" s="71">
        <v>23.7712</v>
      </c>
      <c r="H142" s="71">
        <v>0.9</v>
      </c>
      <c r="I142" s="71">
        <v>225.7133</v>
      </c>
      <c r="J142" s="71">
        <v>0</v>
      </c>
      <c r="K142" s="71">
        <v>0</v>
      </c>
      <c r="L142" s="71">
        <v>203.142</v>
      </c>
      <c r="M142" s="71">
        <v>226.91319999999999</v>
      </c>
    </row>
    <row r="143" spans="1:13" x14ac:dyDescent="0.25">
      <c r="A143" s="71" t="s">
        <v>512</v>
      </c>
      <c r="B143" s="71" t="s">
        <v>714</v>
      </c>
      <c r="C143" s="71">
        <v>0.1</v>
      </c>
      <c r="D143" s="71">
        <v>375.95510000000002</v>
      </c>
      <c r="E143" s="71">
        <v>0</v>
      </c>
      <c r="F143" s="71">
        <v>0</v>
      </c>
      <c r="G143" s="71">
        <v>37.595500000000001</v>
      </c>
      <c r="H143" s="71">
        <v>0.9</v>
      </c>
      <c r="I143" s="71">
        <v>356.87240000000003</v>
      </c>
      <c r="J143" s="71">
        <v>0</v>
      </c>
      <c r="K143" s="71">
        <v>0</v>
      </c>
      <c r="L143" s="71">
        <v>321.18520000000001</v>
      </c>
      <c r="M143" s="71">
        <v>358.78070000000002</v>
      </c>
    </row>
    <row r="144" spans="1:13" x14ac:dyDescent="0.25">
      <c r="A144" s="71" t="s">
        <v>513</v>
      </c>
      <c r="B144" s="71" t="s">
        <v>715</v>
      </c>
      <c r="C144" s="71">
        <v>0.1</v>
      </c>
      <c r="D144" s="71">
        <v>253.006</v>
      </c>
      <c r="E144" s="71">
        <v>0</v>
      </c>
      <c r="F144" s="71">
        <v>0</v>
      </c>
      <c r="G144" s="71">
        <v>25.300599999999999</v>
      </c>
      <c r="H144" s="71">
        <v>0.9</v>
      </c>
      <c r="I144" s="71">
        <v>238.7585</v>
      </c>
      <c r="J144" s="71">
        <v>0</v>
      </c>
      <c r="K144" s="71">
        <v>0</v>
      </c>
      <c r="L144" s="71">
        <v>214.8826</v>
      </c>
      <c r="M144" s="71">
        <v>240.1832</v>
      </c>
    </row>
    <row r="145" spans="1:13" x14ac:dyDescent="0.25">
      <c r="A145" s="71" t="s">
        <v>514</v>
      </c>
      <c r="B145" s="71" t="s">
        <v>716</v>
      </c>
      <c r="C145" s="71">
        <v>0.1</v>
      </c>
      <c r="D145" s="71">
        <v>131.66919999999999</v>
      </c>
      <c r="E145" s="71">
        <v>0</v>
      </c>
      <c r="F145" s="71">
        <v>0</v>
      </c>
      <c r="G145" s="71">
        <v>13.1669</v>
      </c>
      <c r="H145" s="71">
        <v>0.9</v>
      </c>
      <c r="I145" s="71">
        <v>122.1978</v>
      </c>
      <c r="J145" s="71">
        <v>0</v>
      </c>
      <c r="K145" s="71">
        <v>0</v>
      </c>
      <c r="L145" s="71">
        <v>109.97799999999999</v>
      </c>
      <c r="M145" s="71">
        <v>123.14490000000001</v>
      </c>
    </row>
    <row r="146" spans="1:13" x14ac:dyDescent="0.25">
      <c r="A146" s="71" t="s">
        <v>515</v>
      </c>
      <c r="B146" s="71" t="s">
        <v>717</v>
      </c>
      <c r="C146" s="71">
        <v>0.1</v>
      </c>
      <c r="D146" s="71">
        <v>125.0282</v>
      </c>
      <c r="E146" s="71">
        <v>11.1564</v>
      </c>
      <c r="F146" s="71">
        <v>1.1155999999999999</v>
      </c>
      <c r="G146" s="71">
        <v>12.502800000000001</v>
      </c>
      <c r="H146" s="71">
        <v>0.9</v>
      </c>
      <c r="I146" s="71">
        <v>117.0415</v>
      </c>
      <c r="J146" s="71">
        <v>11.1564</v>
      </c>
      <c r="K146" s="71">
        <v>10.040800000000001</v>
      </c>
      <c r="L146" s="71">
        <v>105.3374</v>
      </c>
      <c r="M146" s="71">
        <v>117.8402</v>
      </c>
    </row>
    <row r="147" spans="1:13" x14ac:dyDescent="0.25">
      <c r="A147" s="71" t="s">
        <v>137</v>
      </c>
      <c r="B147" s="71" t="s">
        <v>718</v>
      </c>
      <c r="C147" s="71">
        <v>0.1</v>
      </c>
      <c r="D147" s="73">
        <v>1435.5794000000001</v>
      </c>
      <c r="E147" s="71">
        <v>49.454500000000003</v>
      </c>
      <c r="F147" s="71">
        <v>4.9454000000000002</v>
      </c>
      <c r="G147" s="71">
        <v>143.55789999999999</v>
      </c>
      <c r="H147" s="71">
        <v>0.9</v>
      </c>
      <c r="I147" s="73">
        <v>1350.3371999999999</v>
      </c>
      <c r="J147" s="71">
        <v>49.4544</v>
      </c>
      <c r="K147" s="71">
        <v>44.509</v>
      </c>
      <c r="L147" s="73">
        <v>1215.3035</v>
      </c>
      <c r="M147" s="73">
        <v>1358.8614</v>
      </c>
    </row>
    <row r="148" spans="1:13" x14ac:dyDescent="0.25">
      <c r="A148" s="71" t="s">
        <v>138</v>
      </c>
      <c r="B148" s="71" t="s">
        <v>719</v>
      </c>
      <c r="C148" s="71">
        <v>0.1</v>
      </c>
      <c r="D148" s="71">
        <v>895.47760000000005</v>
      </c>
      <c r="E148" s="71">
        <v>26.3371</v>
      </c>
      <c r="F148" s="71">
        <v>2.6337000000000002</v>
      </c>
      <c r="G148" s="71">
        <v>89.547799999999995</v>
      </c>
      <c r="H148" s="71">
        <v>0.9</v>
      </c>
      <c r="I148" s="71">
        <v>839.82960000000003</v>
      </c>
      <c r="J148" s="71">
        <v>26.3371</v>
      </c>
      <c r="K148" s="71">
        <v>23.703399999999998</v>
      </c>
      <c r="L148" s="71">
        <v>755.84659999999997</v>
      </c>
      <c r="M148" s="71">
        <v>845.39440000000002</v>
      </c>
    </row>
    <row r="149" spans="1:13" x14ac:dyDescent="0.25">
      <c r="A149" s="71" t="s">
        <v>139</v>
      </c>
      <c r="B149" s="71" t="s">
        <v>720</v>
      </c>
      <c r="C149" s="71">
        <v>0.1</v>
      </c>
      <c r="D149" s="71">
        <v>600.2405</v>
      </c>
      <c r="E149" s="71">
        <v>21.8931</v>
      </c>
      <c r="F149" s="71">
        <v>2.1892999999999998</v>
      </c>
      <c r="G149" s="71">
        <v>60.024000000000001</v>
      </c>
      <c r="H149" s="71">
        <v>0.9</v>
      </c>
      <c r="I149" s="71">
        <v>554.53859999999997</v>
      </c>
      <c r="J149" s="71">
        <v>21.8931</v>
      </c>
      <c r="K149" s="71">
        <v>19.703800000000001</v>
      </c>
      <c r="L149" s="71">
        <v>499.0847</v>
      </c>
      <c r="M149" s="71">
        <v>559.1087</v>
      </c>
    </row>
    <row r="150" spans="1:13" x14ac:dyDescent="0.25">
      <c r="A150" s="71" t="s">
        <v>140</v>
      </c>
      <c r="B150" s="71" t="s">
        <v>721</v>
      </c>
      <c r="C150" s="71">
        <v>0.1</v>
      </c>
      <c r="D150" s="71">
        <v>473.82729999999998</v>
      </c>
      <c r="E150" s="71">
        <v>16.896100000000001</v>
      </c>
      <c r="F150" s="71">
        <v>1.6896</v>
      </c>
      <c r="G150" s="71">
        <v>47.3827</v>
      </c>
      <c r="H150" s="71">
        <v>0.9</v>
      </c>
      <c r="I150" s="71">
        <v>453.11970000000002</v>
      </c>
      <c r="J150" s="71">
        <v>16.896100000000001</v>
      </c>
      <c r="K150" s="71">
        <v>15.2065</v>
      </c>
      <c r="L150" s="71">
        <v>407.80770000000001</v>
      </c>
      <c r="M150" s="71">
        <v>455.19040000000001</v>
      </c>
    </row>
    <row r="151" spans="1:13" x14ac:dyDescent="0.25">
      <c r="A151" s="71" t="s">
        <v>141</v>
      </c>
      <c r="B151" s="71" t="s">
        <v>722</v>
      </c>
      <c r="C151" s="71">
        <v>0.1</v>
      </c>
      <c r="D151" s="71">
        <v>321.20740000000001</v>
      </c>
      <c r="E151" s="71">
        <v>7.0305</v>
      </c>
      <c r="F151" s="71">
        <v>0.70299999999999996</v>
      </c>
      <c r="G151" s="71">
        <v>32.120699999999999</v>
      </c>
      <c r="H151" s="71">
        <v>0.9</v>
      </c>
      <c r="I151" s="71">
        <v>295.74360000000001</v>
      </c>
      <c r="J151" s="71">
        <v>7.0305</v>
      </c>
      <c r="K151" s="71">
        <v>6.3273999999999999</v>
      </c>
      <c r="L151" s="71">
        <v>266.16919999999999</v>
      </c>
      <c r="M151" s="71">
        <v>298.28989999999999</v>
      </c>
    </row>
    <row r="152" spans="1:13" x14ac:dyDescent="0.25">
      <c r="A152" s="71" t="s">
        <v>142</v>
      </c>
      <c r="B152" s="71" t="s">
        <v>723</v>
      </c>
      <c r="C152" s="71">
        <v>0.1</v>
      </c>
      <c r="D152" s="71">
        <v>829.2079</v>
      </c>
      <c r="E152" s="71">
        <v>17.026700000000002</v>
      </c>
      <c r="F152" s="71">
        <v>1.7027000000000001</v>
      </c>
      <c r="G152" s="71">
        <v>82.9208</v>
      </c>
      <c r="H152" s="71">
        <v>0.9</v>
      </c>
      <c r="I152" s="71">
        <v>780.34450000000004</v>
      </c>
      <c r="J152" s="71">
        <v>17.026700000000002</v>
      </c>
      <c r="K152" s="71">
        <v>15.324</v>
      </c>
      <c r="L152" s="71">
        <v>702.31</v>
      </c>
      <c r="M152" s="71">
        <v>785.23080000000004</v>
      </c>
    </row>
    <row r="153" spans="1:13" x14ac:dyDescent="0.25">
      <c r="A153" s="71" t="s">
        <v>143</v>
      </c>
      <c r="B153" s="71" t="s">
        <v>724</v>
      </c>
      <c r="C153" s="71">
        <v>0.1</v>
      </c>
      <c r="D153" s="71">
        <v>230.18719999999999</v>
      </c>
      <c r="E153" s="71">
        <v>0</v>
      </c>
      <c r="F153" s="71">
        <v>0</v>
      </c>
      <c r="G153" s="71">
        <v>23.018699999999999</v>
      </c>
      <c r="H153" s="71">
        <v>0.9</v>
      </c>
      <c r="I153" s="71">
        <v>271.09480000000002</v>
      </c>
      <c r="J153" s="71">
        <v>0</v>
      </c>
      <c r="K153" s="71">
        <v>0</v>
      </c>
      <c r="L153" s="71">
        <v>243.9853</v>
      </c>
      <c r="M153" s="71">
        <v>267.00400000000002</v>
      </c>
    </row>
    <row r="154" spans="1:13" x14ac:dyDescent="0.25">
      <c r="A154" s="71" t="s">
        <v>144</v>
      </c>
      <c r="B154" s="71" t="s">
        <v>725</v>
      </c>
      <c r="C154" s="71">
        <v>0.1</v>
      </c>
      <c r="D154" s="73">
        <v>2059.5904999999998</v>
      </c>
      <c r="E154" s="71">
        <v>45.744100000000003</v>
      </c>
      <c r="F154" s="71">
        <v>4.5743999999999998</v>
      </c>
      <c r="G154" s="71">
        <v>205.959</v>
      </c>
      <c r="H154" s="71">
        <v>0.9</v>
      </c>
      <c r="I154" s="73">
        <v>1928.2392</v>
      </c>
      <c r="J154" s="71">
        <v>45.744100000000003</v>
      </c>
      <c r="K154" s="71">
        <v>41.169699999999999</v>
      </c>
      <c r="L154" s="73">
        <v>1735.4152999999999</v>
      </c>
      <c r="M154" s="73">
        <v>1941.3742999999999</v>
      </c>
    </row>
    <row r="155" spans="1:13" x14ac:dyDescent="0.25">
      <c r="A155" s="71" t="s">
        <v>516</v>
      </c>
      <c r="B155" s="71" t="s">
        <v>726</v>
      </c>
      <c r="C155" s="71">
        <v>0.1</v>
      </c>
      <c r="D155" s="71">
        <v>182.37649999999999</v>
      </c>
      <c r="E155" s="71">
        <v>0.1236</v>
      </c>
      <c r="F155" s="71">
        <v>1.24E-2</v>
      </c>
      <c r="G155" s="71">
        <v>18.2376</v>
      </c>
      <c r="H155" s="71">
        <v>0.9</v>
      </c>
      <c r="I155" s="71">
        <v>174.64070000000001</v>
      </c>
      <c r="J155" s="71">
        <v>0.1236</v>
      </c>
      <c r="K155" s="71">
        <v>0.11119999999999999</v>
      </c>
      <c r="L155" s="71">
        <v>157.17660000000001</v>
      </c>
      <c r="M155" s="71">
        <v>175.41419999999999</v>
      </c>
    </row>
    <row r="156" spans="1:13" x14ac:dyDescent="0.25">
      <c r="A156" s="71" t="s">
        <v>145</v>
      </c>
      <c r="B156" s="71" t="s">
        <v>727</v>
      </c>
      <c r="C156" s="71">
        <v>0.1</v>
      </c>
      <c r="D156" s="73">
        <v>3227.2341000000001</v>
      </c>
      <c r="E156" s="71">
        <v>125.87690000000001</v>
      </c>
      <c r="F156" s="71">
        <v>12.5877</v>
      </c>
      <c r="G156" s="71">
        <v>322.72340000000003</v>
      </c>
      <c r="H156" s="71">
        <v>0.9</v>
      </c>
      <c r="I156" s="73">
        <v>3041.0324999999998</v>
      </c>
      <c r="J156" s="71">
        <v>125.87690000000001</v>
      </c>
      <c r="K156" s="71">
        <v>113.28919999999999</v>
      </c>
      <c r="L156" s="73">
        <v>2736.9292</v>
      </c>
      <c r="M156" s="73">
        <v>3059.6525999999999</v>
      </c>
    </row>
    <row r="157" spans="1:13" x14ac:dyDescent="0.25">
      <c r="A157" s="71" t="s">
        <v>146</v>
      </c>
      <c r="B157" s="71" t="s">
        <v>728</v>
      </c>
      <c r="C157" s="71">
        <v>0.1</v>
      </c>
      <c r="D157" s="73">
        <v>3289.5124999999998</v>
      </c>
      <c r="E157" s="71">
        <v>122.80070000000001</v>
      </c>
      <c r="F157" s="71">
        <v>12.280099999999999</v>
      </c>
      <c r="G157" s="71">
        <v>328.95119999999997</v>
      </c>
      <c r="H157" s="71">
        <v>0.9</v>
      </c>
      <c r="I157" s="73">
        <v>3066.7159000000001</v>
      </c>
      <c r="J157" s="71">
        <v>122.8006</v>
      </c>
      <c r="K157" s="71">
        <v>110.5205</v>
      </c>
      <c r="L157" s="73">
        <v>2760.0443</v>
      </c>
      <c r="M157" s="73">
        <v>3088.9955</v>
      </c>
    </row>
    <row r="158" spans="1:13" x14ac:dyDescent="0.25">
      <c r="A158" s="71" t="s">
        <v>517</v>
      </c>
      <c r="B158" s="71" t="s">
        <v>1235</v>
      </c>
      <c r="C158" s="71">
        <v>0.1</v>
      </c>
      <c r="D158" s="71">
        <v>475.03789999999998</v>
      </c>
      <c r="E158" s="71">
        <v>25.9619</v>
      </c>
      <c r="F158" s="71">
        <v>2.5962000000000001</v>
      </c>
      <c r="G158" s="71">
        <v>47.503799999999998</v>
      </c>
      <c r="H158" s="71">
        <v>0.9</v>
      </c>
      <c r="I158" s="71">
        <v>449.089</v>
      </c>
      <c r="J158" s="71">
        <v>25.9618</v>
      </c>
      <c r="K158" s="71">
        <v>23.365600000000001</v>
      </c>
      <c r="L158" s="71">
        <v>404.18009999999998</v>
      </c>
      <c r="M158" s="71">
        <v>451.68389999999999</v>
      </c>
    </row>
    <row r="159" spans="1:13" x14ac:dyDescent="0.25">
      <c r="A159" s="71" t="s">
        <v>518</v>
      </c>
      <c r="B159" s="71" t="s">
        <v>730</v>
      </c>
      <c r="C159" s="71">
        <v>0.1</v>
      </c>
      <c r="D159" s="71">
        <v>294.49029999999999</v>
      </c>
      <c r="E159" s="71">
        <v>11.580299999999999</v>
      </c>
      <c r="F159" s="71">
        <v>1.1579999999999999</v>
      </c>
      <c r="G159" s="71">
        <v>29.449000000000002</v>
      </c>
      <c r="H159" s="71">
        <v>0.9</v>
      </c>
      <c r="I159" s="71">
        <v>281.45890000000003</v>
      </c>
      <c r="J159" s="71">
        <v>11.580299999999999</v>
      </c>
      <c r="K159" s="71">
        <v>10.4223</v>
      </c>
      <c r="L159" s="71">
        <v>253.31299999999999</v>
      </c>
      <c r="M159" s="71">
        <v>282.762</v>
      </c>
    </row>
    <row r="160" spans="1:13" x14ac:dyDescent="0.25">
      <c r="A160" s="71" t="s">
        <v>519</v>
      </c>
      <c r="B160" s="71" t="s">
        <v>731</v>
      </c>
      <c r="C160" s="71">
        <v>0.1</v>
      </c>
      <c r="D160" s="71">
        <v>119.47190000000001</v>
      </c>
      <c r="E160" s="71">
        <v>0</v>
      </c>
      <c r="F160" s="71">
        <v>0</v>
      </c>
      <c r="G160" s="71">
        <v>11.9472</v>
      </c>
      <c r="H160" s="71">
        <v>0.9</v>
      </c>
      <c r="I160" s="71">
        <v>111.40219999999999</v>
      </c>
      <c r="J160" s="71">
        <v>0</v>
      </c>
      <c r="K160" s="71">
        <v>0</v>
      </c>
      <c r="L160" s="71">
        <v>100.262</v>
      </c>
      <c r="M160" s="71">
        <v>112.2092</v>
      </c>
    </row>
    <row r="161" spans="1:13" x14ac:dyDescent="0.25">
      <c r="A161" s="71" t="s">
        <v>147</v>
      </c>
      <c r="B161" s="71" t="s">
        <v>732</v>
      </c>
      <c r="C161" s="71">
        <v>0.1</v>
      </c>
      <c r="D161" s="73">
        <v>2122.6415000000002</v>
      </c>
      <c r="E161" s="71">
        <v>126.45229999999999</v>
      </c>
      <c r="F161" s="71">
        <v>12.645200000000001</v>
      </c>
      <c r="G161" s="71">
        <v>212.26419999999999</v>
      </c>
      <c r="H161" s="71">
        <v>0.9</v>
      </c>
      <c r="I161" s="73">
        <v>2047.1895</v>
      </c>
      <c r="J161" s="71">
        <v>126.45229999999999</v>
      </c>
      <c r="K161" s="71">
        <v>113.80710000000001</v>
      </c>
      <c r="L161" s="73">
        <v>1842.4706000000001</v>
      </c>
      <c r="M161" s="73">
        <v>2054.7348000000002</v>
      </c>
    </row>
    <row r="162" spans="1:13" x14ac:dyDescent="0.25">
      <c r="A162" s="71" t="s">
        <v>148</v>
      </c>
      <c r="B162" s="71" t="s">
        <v>1185</v>
      </c>
      <c r="C162" s="71">
        <v>0.1</v>
      </c>
      <c r="D162" s="73">
        <v>1948.9695999999999</v>
      </c>
      <c r="E162" s="71">
        <v>55.204500000000003</v>
      </c>
      <c r="F162" s="71">
        <v>5.5204000000000004</v>
      </c>
      <c r="G162" s="71">
        <v>194.89699999999999</v>
      </c>
      <c r="H162" s="71">
        <v>0.9</v>
      </c>
      <c r="I162" s="73">
        <v>1845.9779000000001</v>
      </c>
      <c r="J162" s="71">
        <v>55.204500000000003</v>
      </c>
      <c r="K162" s="71">
        <v>49.683999999999997</v>
      </c>
      <c r="L162" s="73">
        <v>1661.3801000000001</v>
      </c>
      <c r="M162" s="73">
        <v>1856.2771</v>
      </c>
    </row>
    <row r="163" spans="1:13" x14ac:dyDescent="0.25">
      <c r="A163" s="71" t="s">
        <v>149</v>
      </c>
      <c r="B163" s="71" t="s">
        <v>734</v>
      </c>
      <c r="C163" s="71">
        <v>0.1</v>
      </c>
      <c r="D163" s="71">
        <v>477.00920000000002</v>
      </c>
      <c r="E163" s="71">
        <v>26.323899999999998</v>
      </c>
      <c r="F163" s="71">
        <v>2.6324000000000001</v>
      </c>
      <c r="G163" s="71">
        <v>47.700899999999997</v>
      </c>
      <c r="H163" s="71">
        <v>0.9</v>
      </c>
      <c r="I163" s="71">
        <v>458.7826</v>
      </c>
      <c r="J163" s="71">
        <v>26.323899999999998</v>
      </c>
      <c r="K163" s="71">
        <v>23.691500000000001</v>
      </c>
      <c r="L163" s="71">
        <v>412.90429999999998</v>
      </c>
      <c r="M163" s="71">
        <v>460.60520000000002</v>
      </c>
    </row>
    <row r="164" spans="1:13" x14ac:dyDescent="0.25">
      <c r="A164" s="71" t="s">
        <v>150</v>
      </c>
      <c r="B164" s="71" t="s">
        <v>735</v>
      </c>
      <c r="C164" s="71">
        <v>0.1</v>
      </c>
      <c r="D164" s="73">
        <v>3532.6729</v>
      </c>
      <c r="E164" s="71">
        <v>73.486000000000004</v>
      </c>
      <c r="F164" s="71">
        <v>7.3486000000000002</v>
      </c>
      <c r="G164" s="71">
        <v>353.26729999999998</v>
      </c>
      <c r="H164" s="71">
        <v>0.9</v>
      </c>
      <c r="I164" s="73">
        <v>3369.1021999999998</v>
      </c>
      <c r="J164" s="71">
        <v>73.485900000000001</v>
      </c>
      <c r="K164" s="71">
        <v>66.137299999999996</v>
      </c>
      <c r="L164" s="73">
        <v>3032.192</v>
      </c>
      <c r="M164" s="73">
        <v>3385.4593</v>
      </c>
    </row>
    <row r="165" spans="1:13" x14ac:dyDescent="0.25">
      <c r="A165" s="71" t="s">
        <v>151</v>
      </c>
      <c r="B165" s="71" t="s">
        <v>736</v>
      </c>
      <c r="C165" s="71">
        <v>0.1</v>
      </c>
      <c r="D165" s="73">
        <v>1859.9437</v>
      </c>
      <c r="E165" s="71">
        <v>62.094499999999996</v>
      </c>
      <c r="F165" s="71">
        <v>6.2093999999999996</v>
      </c>
      <c r="G165" s="71">
        <v>185.99440000000001</v>
      </c>
      <c r="H165" s="71">
        <v>0.9</v>
      </c>
      <c r="I165" s="73">
        <v>1741.4452000000001</v>
      </c>
      <c r="J165" s="71">
        <v>62.094499999999996</v>
      </c>
      <c r="K165" s="71">
        <v>55.884999999999998</v>
      </c>
      <c r="L165" s="73">
        <v>1567.3007</v>
      </c>
      <c r="M165" s="73">
        <v>1753.2951</v>
      </c>
    </row>
    <row r="166" spans="1:13" x14ac:dyDescent="0.25">
      <c r="A166" s="71" t="s">
        <v>152</v>
      </c>
      <c r="B166" s="71" t="s">
        <v>737</v>
      </c>
      <c r="C166" s="71">
        <v>0.1</v>
      </c>
      <c r="D166" s="71">
        <v>839.54340000000002</v>
      </c>
      <c r="E166" s="71">
        <v>21.387599999999999</v>
      </c>
      <c r="F166" s="71">
        <v>2.1387999999999998</v>
      </c>
      <c r="G166" s="71">
        <v>83.954300000000003</v>
      </c>
      <c r="H166" s="71">
        <v>0.9</v>
      </c>
      <c r="I166" s="71">
        <v>800.13210000000004</v>
      </c>
      <c r="J166" s="71">
        <v>21.387699999999999</v>
      </c>
      <c r="K166" s="71">
        <v>19.248899999999999</v>
      </c>
      <c r="L166" s="71">
        <v>720.11890000000005</v>
      </c>
      <c r="M166" s="71">
        <v>804.07320000000004</v>
      </c>
    </row>
    <row r="167" spans="1:13" x14ac:dyDescent="0.25">
      <c r="A167" s="71" t="s">
        <v>153</v>
      </c>
      <c r="B167" s="71" t="s">
        <v>738</v>
      </c>
      <c r="C167" s="71">
        <v>0.1</v>
      </c>
      <c r="D167" s="71">
        <v>335.44959999999998</v>
      </c>
      <c r="E167" s="71">
        <v>0</v>
      </c>
      <c r="F167" s="71">
        <v>0</v>
      </c>
      <c r="G167" s="71">
        <v>33.545000000000002</v>
      </c>
      <c r="H167" s="71">
        <v>0.9</v>
      </c>
      <c r="I167" s="71">
        <v>320.6096</v>
      </c>
      <c r="J167" s="71">
        <v>0</v>
      </c>
      <c r="K167" s="71">
        <v>0</v>
      </c>
      <c r="L167" s="71">
        <v>288.54860000000002</v>
      </c>
      <c r="M167" s="71">
        <v>322.09359999999998</v>
      </c>
    </row>
    <row r="168" spans="1:13" x14ac:dyDescent="0.25">
      <c r="A168" s="71" t="s">
        <v>154</v>
      </c>
      <c r="B168" s="71" t="s">
        <v>739</v>
      </c>
      <c r="C168" s="71">
        <v>0.1</v>
      </c>
      <c r="D168" s="71">
        <v>377.1121</v>
      </c>
      <c r="E168" s="71">
        <v>0</v>
      </c>
      <c r="F168" s="71">
        <v>0</v>
      </c>
      <c r="G168" s="71">
        <v>37.711199999999998</v>
      </c>
      <c r="H168" s="71">
        <v>0.9</v>
      </c>
      <c r="I168" s="71">
        <v>361.66129999999998</v>
      </c>
      <c r="J168" s="71">
        <v>0</v>
      </c>
      <c r="K168" s="71">
        <v>0</v>
      </c>
      <c r="L168" s="71">
        <v>325.49520000000001</v>
      </c>
      <c r="M168" s="71">
        <v>363.20639999999997</v>
      </c>
    </row>
    <row r="169" spans="1:13" x14ac:dyDescent="0.25">
      <c r="A169" s="71" t="s">
        <v>155</v>
      </c>
      <c r="B169" s="71" t="s">
        <v>740</v>
      </c>
      <c r="C169" s="71">
        <v>0.1</v>
      </c>
      <c r="D169" s="71">
        <v>470.89229999999998</v>
      </c>
      <c r="E169" s="71">
        <v>20.259699999999999</v>
      </c>
      <c r="F169" s="71">
        <v>2.0259999999999998</v>
      </c>
      <c r="G169" s="71">
        <v>47.089199999999998</v>
      </c>
      <c r="H169" s="71">
        <v>0.9</v>
      </c>
      <c r="I169" s="71">
        <v>450.31330000000003</v>
      </c>
      <c r="J169" s="71">
        <v>20.259699999999999</v>
      </c>
      <c r="K169" s="71">
        <v>18.233699999999999</v>
      </c>
      <c r="L169" s="71">
        <v>405.28199999999998</v>
      </c>
      <c r="M169" s="71">
        <v>452.37119999999999</v>
      </c>
    </row>
    <row r="170" spans="1:13" x14ac:dyDescent="0.25">
      <c r="A170" s="71" t="s">
        <v>156</v>
      </c>
      <c r="B170" s="71" t="s">
        <v>741</v>
      </c>
      <c r="C170" s="71">
        <v>0.1</v>
      </c>
      <c r="D170" s="73">
        <v>4764.0991000000004</v>
      </c>
      <c r="E170" s="71">
        <v>123.4315</v>
      </c>
      <c r="F170" s="71">
        <v>12.3432</v>
      </c>
      <c r="G170" s="71">
        <v>476.40989999999999</v>
      </c>
      <c r="H170" s="71">
        <v>0.9</v>
      </c>
      <c r="I170" s="73">
        <v>4433.6135000000004</v>
      </c>
      <c r="J170" s="71">
        <v>123.4315</v>
      </c>
      <c r="K170" s="71">
        <v>111.08839999999999</v>
      </c>
      <c r="L170" s="73">
        <v>3990.2521999999999</v>
      </c>
      <c r="M170" s="73">
        <v>4466.6620999999996</v>
      </c>
    </row>
    <row r="171" spans="1:13" x14ac:dyDescent="0.25">
      <c r="A171" s="71" t="s">
        <v>157</v>
      </c>
      <c r="B171" s="71" t="s">
        <v>742</v>
      </c>
      <c r="C171" s="71">
        <v>0.1</v>
      </c>
      <c r="D171" s="73">
        <v>5447.3316999999997</v>
      </c>
      <c r="E171" s="71">
        <v>156.84479999999999</v>
      </c>
      <c r="F171" s="71">
        <v>15.6845</v>
      </c>
      <c r="G171" s="71">
        <v>544.73320000000001</v>
      </c>
      <c r="H171" s="71">
        <v>0.9</v>
      </c>
      <c r="I171" s="73">
        <v>5160.3220000000001</v>
      </c>
      <c r="J171" s="71">
        <v>156.84479999999999</v>
      </c>
      <c r="K171" s="71">
        <v>141.16030000000001</v>
      </c>
      <c r="L171" s="73">
        <v>4644.2897999999996</v>
      </c>
      <c r="M171" s="73">
        <v>5189.0230000000001</v>
      </c>
    </row>
    <row r="172" spans="1:13" x14ac:dyDescent="0.25">
      <c r="A172" s="71" t="s">
        <v>158</v>
      </c>
      <c r="B172" s="71" t="s">
        <v>743</v>
      </c>
      <c r="C172" s="71">
        <v>0.1</v>
      </c>
      <c r="D172" s="71">
        <v>799.62459999999999</v>
      </c>
      <c r="E172" s="71">
        <v>27.5215</v>
      </c>
      <c r="F172" s="71">
        <v>2.7522000000000002</v>
      </c>
      <c r="G172" s="71">
        <v>79.962500000000006</v>
      </c>
      <c r="H172" s="71">
        <v>0.9</v>
      </c>
      <c r="I172" s="71">
        <v>749.51909999999998</v>
      </c>
      <c r="J172" s="71">
        <v>27.5215</v>
      </c>
      <c r="K172" s="71">
        <v>24.769400000000001</v>
      </c>
      <c r="L172" s="71">
        <v>674.56719999999996</v>
      </c>
      <c r="M172" s="71">
        <v>754.52970000000005</v>
      </c>
    </row>
    <row r="173" spans="1:13" x14ac:dyDescent="0.25">
      <c r="A173" s="71" t="s">
        <v>159</v>
      </c>
      <c r="B173" s="71" t="s">
        <v>744</v>
      </c>
      <c r="C173" s="71">
        <v>0.1</v>
      </c>
      <c r="D173" s="71">
        <v>297.45960000000002</v>
      </c>
      <c r="E173" s="71">
        <v>0</v>
      </c>
      <c r="F173" s="71">
        <v>0</v>
      </c>
      <c r="G173" s="71">
        <v>29.745999999999999</v>
      </c>
      <c r="H173" s="71">
        <v>0.9</v>
      </c>
      <c r="I173" s="71">
        <v>284.3107</v>
      </c>
      <c r="J173" s="71">
        <v>0</v>
      </c>
      <c r="K173" s="71">
        <v>0</v>
      </c>
      <c r="L173" s="71">
        <v>255.87960000000001</v>
      </c>
      <c r="M173" s="71">
        <v>285.62560000000002</v>
      </c>
    </row>
    <row r="174" spans="1:13" x14ac:dyDescent="0.25">
      <c r="A174" s="71" t="s">
        <v>160</v>
      </c>
      <c r="B174" s="71" t="s">
        <v>745</v>
      </c>
      <c r="C174" s="71">
        <v>0.1</v>
      </c>
      <c r="D174" s="73">
        <v>1411.2203999999999</v>
      </c>
      <c r="E174" s="71">
        <v>15.9636</v>
      </c>
      <c r="F174" s="71">
        <v>1.5964</v>
      </c>
      <c r="G174" s="71">
        <v>141.12200000000001</v>
      </c>
      <c r="H174" s="71">
        <v>0.9</v>
      </c>
      <c r="I174" s="73">
        <v>1345.0667000000001</v>
      </c>
      <c r="J174" s="71">
        <v>15.9636</v>
      </c>
      <c r="K174" s="71">
        <v>14.3672</v>
      </c>
      <c r="L174" s="73">
        <v>1210.56</v>
      </c>
      <c r="M174" s="73">
        <v>1351.682</v>
      </c>
    </row>
    <row r="175" spans="1:13" x14ac:dyDescent="0.25">
      <c r="A175" s="71" t="s">
        <v>161</v>
      </c>
      <c r="B175" s="71" t="s">
        <v>746</v>
      </c>
      <c r="C175" s="71">
        <v>0.1</v>
      </c>
      <c r="D175" s="73">
        <v>2600.0671000000002</v>
      </c>
      <c r="E175" s="71">
        <v>105.26179999999999</v>
      </c>
      <c r="F175" s="71">
        <v>10.526199999999999</v>
      </c>
      <c r="G175" s="71">
        <v>260.00670000000002</v>
      </c>
      <c r="H175" s="71">
        <v>0.9</v>
      </c>
      <c r="I175" s="73">
        <v>2460.5509000000002</v>
      </c>
      <c r="J175" s="71">
        <v>105.26179999999999</v>
      </c>
      <c r="K175" s="71">
        <v>94.735600000000005</v>
      </c>
      <c r="L175" s="73">
        <v>2214.4958000000001</v>
      </c>
      <c r="M175" s="73">
        <v>2474.5025000000001</v>
      </c>
    </row>
    <row r="176" spans="1:13" x14ac:dyDescent="0.25">
      <c r="A176" s="71" t="s">
        <v>162</v>
      </c>
      <c r="B176" s="71" t="s">
        <v>747</v>
      </c>
      <c r="C176" s="71">
        <v>0.1</v>
      </c>
      <c r="D176" s="73">
        <v>26094.229299999999</v>
      </c>
      <c r="E176" s="73">
        <v>1185.8190999999999</v>
      </c>
      <c r="F176" s="71">
        <v>118.5819</v>
      </c>
      <c r="G176" s="73">
        <v>2609.4229</v>
      </c>
      <c r="H176" s="71">
        <v>0.9</v>
      </c>
      <c r="I176" s="73">
        <v>24460.577600000001</v>
      </c>
      <c r="J176" s="73">
        <v>1185.8185000000001</v>
      </c>
      <c r="K176" s="73">
        <v>1067.2366</v>
      </c>
      <c r="L176" s="73">
        <v>22014.519799999998</v>
      </c>
      <c r="M176" s="73">
        <v>24623.9427</v>
      </c>
    </row>
    <row r="177" spans="1:13" x14ac:dyDescent="0.25">
      <c r="A177" s="71" t="s">
        <v>163</v>
      </c>
      <c r="B177" s="71" t="s">
        <v>748</v>
      </c>
      <c r="C177" s="71">
        <v>0.1</v>
      </c>
      <c r="D177" s="73">
        <v>1308.8677</v>
      </c>
      <c r="E177" s="71">
        <v>35.8371</v>
      </c>
      <c r="F177" s="71">
        <v>3.5836999999999999</v>
      </c>
      <c r="G177" s="71">
        <v>130.88679999999999</v>
      </c>
      <c r="H177" s="71">
        <v>0.9</v>
      </c>
      <c r="I177" s="73">
        <v>1269.5932</v>
      </c>
      <c r="J177" s="71">
        <v>35.8371</v>
      </c>
      <c r="K177" s="71">
        <v>32.253399999999999</v>
      </c>
      <c r="L177" s="73">
        <v>1142.6339</v>
      </c>
      <c r="M177" s="73">
        <v>1273.5207</v>
      </c>
    </row>
    <row r="178" spans="1:13" x14ac:dyDescent="0.25">
      <c r="A178" s="71" t="s">
        <v>164</v>
      </c>
      <c r="B178" s="71" t="s">
        <v>1186</v>
      </c>
      <c r="C178" s="71">
        <v>0.1</v>
      </c>
      <c r="D178" s="71">
        <v>117.99890000000001</v>
      </c>
      <c r="E178" s="71">
        <v>0.34189999999999998</v>
      </c>
      <c r="F178" s="71">
        <v>3.4200000000000001E-2</v>
      </c>
      <c r="G178" s="71">
        <v>11.799899999999999</v>
      </c>
      <c r="H178" s="71">
        <v>0.9</v>
      </c>
      <c r="I178" s="71">
        <v>114.3386</v>
      </c>
      <c r="J178" s="71">
        <v>0.34189999999999998</v>
      </c>
      <c r="K178" s="71">
        <v>0.30769999999999997</v>
      </c>
      <c r="L178" s="71">
        <v>102.90470000000001</v>
      </c>
      <c r="M178" s="71">
        <v>114.7046</v>
      </c>
    </row>
    <row r="179" spans="1:13" x14ac:dyDescent="0.25">
      <c r="A179" s="71" t="s">
        <v>520</v>
      </c>
      <c r="B179" s="71" t="s">
        <v>750</v>
      </c>
      <c r="C179" s="71">
        <v>0.1</v>
      </c>
      <c r="D179" s="71">
        <v>49.289499999999997</v>
      </c>
      <c r="E179" s="71">
        <v>0.1542</v>
      </c>
      <c r="F179" s="71">
        <v>1.54E-2</v>
      </c>
      <c r="G179" s="71">
        <v>4.9290000000000003</v>
      </c>
      <c r="H179" s="71">
        <v>0.9</v>
      </c>
      <c r="I179" s="71">
        <v>45.319899999999997</v>
      </c>
      <c r="J179" s="71">
        <v>0.1542</v>
      </c>
      <c r="K179" s="71">
        <v>0.13880000000000001</v>
      </c>
      <c r="L179" s="71">
        <v>40.7879</v>
      </c>
      <c r="M179" s="71">
        <v>45.716900000000003</v>
      </c>
    </row>
    <row r="180" spans="1:13" x14ac:dyDescent="0.25">
      <c r="A180" s="71" t="s">
        <v>521</v>
      </c>
      <c r="B180" s="71" t="s">
        <v>751</v>
      </c>
      <c r="C180" s="71">
        <v>0.1</v>
      </c>
      <c r="D180" s="71">
        <v>92.218199999999996</v>
      </c>
      <c r="E180" s="71">
        <v>1.0013000000000001</v>
      </c>
      <c r="F180" s="71">
        <v>0.10009999999999999</v>
      </c>
      <c r="G180" s="71">
        <v>9.2218</v>
      </c>
      <c r="H180" s="71">
        <v>0.9</v>
      </c>
      <c r="I180" s="71">
        <v>88.0792</v>
      </c>
      <c r="J180" s="71">
        <v>1.0013000000000001</v>
      </c>
      <c r="K180" s="71">
        <v>0.9012</v>
      </c>
      <c r="L180" s="71">
        <v>79.271299999999997</v>
      </c>
      <c r="M180" s="71">
        <v>88.493099999999998</v>
      </c>
    </row>
    <row r="181" spans="1:13" x14ac:dyDescent="0.25">
      <c r="A181" s="71" t="s">
        <v>522</v>
      </c>
      <c r="B181" s="71" t="s">
        <v>752</v>
      </c>
      <c r="C181" s="71">
        <v>0.1</v>
      </c>
      <c r="D181" s="71">
        <v>81.585999999999999</v>
      </c>
      <c r="E181" s="71">
        <v>0.31509999999999999</v>
      </c>
      <c r="F181" s="71">
        <v>3.15E-2</v>
      </c>
      <c r="G181" s="71">
        <v>8.1585999999999999</v>
      </c>
      <c r="H181" s="71">
        <v>0.9</v>
      </c>
      <c r="I181" s="71">
        <v>79.224800000000002</v>
      </c>
      <c r="J181" s="71">
        <v>0.31509999999999999</v>
      </c>
      <c r="K181" s="71">
        <v>0.28360000000000002</v>
      </c>
      <c r="L181" s="71">
        <v>71.302300000000002</v>
      </c>
      <c r="M181" s="71">
        <v>79.460899999999995</v>
      </c>
    </row>
    <row r="182" spans="1:13" x14ac:dyDescent="0.25">
      <c r="A182" s="71" t="s">
        <v>165</v>
      </c>
      <c r="B182" s="71" t="s">
        <v>753</v>
      </c>
      <c r="C182" s="71">
        <v>0.1</v>
      </c>
      <c r="D182" s="73">
        <v>1084.3017</v>
      </c>
      <c r="E182" s="71">
        <v>26.814699999999998</v>
      </c>
      <c r="F182" s="71">
        <v>2.6815000000000002</v>
      </c>
      <c r="G182" s="71">
        <v>108.4302</v>
      </c>
      <c r="H182" s="71">
        <v>0.9</v>
      </c>
      <c r="I182" s="73">
        <v>1035.6867</v>
      </c>
      <c r="J182" s="71">
        <v>26.814699999999998</v>
      </c>
      <c r="K182" s="71">
        <v>24.133199999999999</v>
      </c>
      <c r="L182" s="71">
        <v>932.11800000000005</v>
      </c>
      <c r="M182" s="73">
        <v>1040.5482</v>
      </c>
    </row>
    <row r="183" spans="1:13" x14ac:dyDescent="0.25">
      <c r="A183" s="71" t="s">
        <v>166</v>
      </c>
      <c r="B183" s="71" t="s">
        <v>754</v>
      </c>
      <c r="C183" s="71">
        <v>0.1</v>
      </c>
      <c r="D183" s="71">
        <v>77.943700000000007</v>
      </c>
      <c r="E183" s="71">
        <v>0</v>
      </c>
      <c r="F183" s="71">
        <v>0</v>
      </c>
      <c r="G183" s="71">
        <v>7.7944000000000004</v>
      </c>
      <c r="H183" s="71">
        <v>0.9</v>
      </c>
      <c r="I183" s="71">
        <v>74.724400000000003</v>
      </c>
      <c r="J183" s="71">
        <v>0</v>
      </c>
      <c r="K183" s="71">
        <v>0</v>
      </c>
      <c r="L183" s="71">
        <v>67.251999999999995</v>
      </c>
      <c r="M183" s="71">
        <v>75.046400000000006</v>
      </c>
    </row>
    <row r="184" spans="1:13" x14ac:dyDescent="0.25">
      <c r="A184" s="71" t="s">
        <v>167</v>
      </c>
      <c r="B184" s="71" t="s">
        <v>755</v>
      </c>
      <c r="C184" s="71">
        <v>0.1</v>
      </c>
      <c r="D184" s="71">
        <v>801.68719999999996</v>
      </c>
      <c r="E184" s="71">
        <v>9.9440000000000008</v>
      </c>
      <c r="F184" s="71">
        <v>0.99439999999999995</v>
      </c>
      <c r="G184" s="71">
        <v>80.168700000000001</v>
      </c>
      <c r="H184" s="71">
        <v>0.9</v>
      </c>
      <c r="I184" s="71">
        <v>761.80709999999999</v>
      </c>
      <c r="J184" s="71">
        <v>9.9440000000000008</v>
      </c>
      <c r="K184" s="71">
        <v>8.9496000000000002</v>
      </c>
      <c r="L184" s="71">
        <v>685.62639999999999</v>
      </c>
      <c r="M184" s="71">
        <v>765.79510000000005</v>
      </c>
    </row>
    <row r="185" spans="1:13" x14ac:dyDescent="0.25">
      <c r="A185" s="71" t="s">
        <v>168</v>
      </c>
      <c r="B185" s="71" t="s">
        <v>756</v>
      </c>
      <c r="C185" s="71">
        <v>0.1</v>
      </c>
      <c r="D185" s="71">
        <v>211.42679999999999</v>
      </c>
      <c r="E185" s="71">
        <v>0</v>
      </c>
      <c r="F185" s="71">
        <v>0</v>
      </c>
      <c r="G185" s="71">
        <v>21.142700000000001</v>
      </c>
      <c r="H185" s="71">
        <v>0.9</v>
      </c>
      <c r="I185" s="71">
        <v>200.3946</v>
      </c>
      <c r="J185" s="71">
        <v>0</v>
      </c>
      <c r="K185" s="71">
        <v>0</v>
      </c>
      <c r="L185" s="71">
        <v>180.35509999999999</v>
      </c>
      <c r="M185" s="71">
        <v>201.49780000000001</v>
      </c>
    </row>
    <row r="186" spans="1:13" x14ac:dyDescent="0.25">
      <c r="A186" s="71" t="s">
        <v>169</v>
      </c>
      <c r="B186" s="71" t="s">
        <v>757</v>
      </c>
      <c r="C186" s="71">
        <v>0.1</v>
      </c>
      <c r="D186" s="71">
        <v>163.7499</v>
      </c>
      <c r="E186" s="71">
        <v>2.9943</v>
      </c>
      <c r="F186" s="71">
        <v>0.2994</v>
      </c>
      <c r="G186" s="71">
        <v>16.375</v>
      </c>
      <c r="H186" s="71">
        <v>0.9</v>
      </c>
      <c r="I186" s="71">
        <v>159.0291</v>
      </c>
      <c r="J186" s="71">
        <v>2.9943</v>
      </c>
      <c r="K186" s="71">
        <v>2.6949000000000001</v>
      </c>
      <c r="L186" s="71">
        <v>143.12620000000001</v>
      </c>
      <c r="M186" s="71">
        <v>159.50120000000001</v>
      </c>
    </row>
    <row r="187" spans="1:13" x14ac:dyDescent="0.25">
      <c r="A187" s="71" t="s">
        <v>170</v>
      </c>
      <c r="B187" s="71" t="s">
        <v>758</v>
      </c>
      <c r="C187" s="71">
        <v>0.1</v>
      </c>
      <c r="D187" s="71">
        <v>74.456299999999999</v>
      </c>
      <c r="E187" s="71">
        <v>0</v>
      </c>
      <c r="F187" s="71">
        <v>0</v>
      </c>
      <c r="G187" s="71">
        <v>7.4455999999999998</v>
      </c>
      <c r="H187" s="71">
        <v>0.9</v>
      </c>
      <c r="I187" s="71">
        <v>68.837599999999995</v>
      </c>
      <c r="J187" s="71">
        <v>0</v>
      </c>
      <c r="K187" s="71">
        <v>0</v>
      </c>
      <c r="L187" s="71">
        <v>61.953800000000001</v>
      </c>
      <c r="M187" s="71">
        <v>69.3994</v>
      </c>
    </row>
    <row r="188" spans="1:13" x14ac:dyDescent="0.25">
      <c r="A188" s="71" t="s">
        <v>171</v>
      </c>
      <c r="B188" s="71" t="s">
        <v>759</v>
      </c>
      <c r="C188" s="71">
        <v>0.1</v>
      </c>
      <c r="D188" s="71">
        <v>781.90779999999995</v>
      </c>
      <c r="E188" s="71">
        <v>13.2813</v>
      </c>
      <c r="F188" s="71">
        <v>1.3281000000000001</v>
      </c>
      <c r="G188" s="71">
        <v>78.190799999999996</v>
      </c>
      <c r="H188" s="71">
        <v>0.9</v>
      </c>
      <c r="I188" s="71">
        <v>731.471</v>
      </c>
      <c r="J188" s="71">
        <v>13.2813</v>
      </c>
      <c r="K188" s="71">
        <v>11.953200000000001</v>
      </c>
      <c r="L188" s="71">
        <v>658.32389999999998</v>
      </c>
      <c r="M188" s="71">
        <v>736.51469999999995</v>
      </c>
    </row>
    <row r="189" spans="1:13" x14ac:dyDescent="0.25">
      <c r="A189" s="71" t="s">
        <v>523</v>
      </c>
      <c r="B189" s="71" t="s">
        <v>760</v>
      </c>
      <c r="C189" s="71">
        <v>0.1</v>
      </c>
      <c r="D189" s="71">
        <v>77.113100000000003</v>
      </c>
      <c r="E189" s="71">
        <v>0</v>
      </c>
      <c r="F189" s="71">
        <v>0</v>
      </c>
      <c r="G189" s="71">
        <v>7.7112999999999996</v>
      </c>
      <c r="H189" s="71">
        <v>0.9</v>
      </c>
      <c r="I189" s="71">
        <v>71.750600000000006</v>
      </c>
      <c r="J189" s="71">
        <v>0</v>
      </c>
      <c r="K189" s="71">
        <v>0</v>
      </c>
      <c r="L189" s="71">
        <v>64.575500000000005</v>
      </c>
      <c r="M189" s="71">
        <v>72.286799999999999</v>
      </c>
    </row>
    <row r="190" spans="1:13" x14ac:dyDescent="0.25">
      <c r="A190" s="71" t="s">
        <v>172</v>
      </c>
      <c r="B190" s="71" t="s">
        <v>761</v>
      </c>
      <c r="C190" s="71">
        <v>0.1</v>
      </c>
      <c r="D190" s="71">
        <v>79.849500000000006</v>
      </c>
      <c r="E190" s="71">
        <v>0</v>
      </c>
      <c r="F190" s="71">
        <v>0</v>
      </c>
      <c r="G190" s="71">
        <v>7.9850000000000003</v>
      </c>
      <c r="H190" s="71">
        <v>0.9</v>
      </c>
      <c r="I190" s="71">
        <v>75.596199999999996</v>
      </c>
      <c r="J190" s="71">
        <v>0</v>
      </c>
      <c r="K190" s="71">
        <v>0</v>
      </c>
      <c r="L190" s="71">
        <v>68.036600000000007</v>
      </c>
      <c r="M190" s="71">
        <v>76.021600000000007</v>
      </c>
    </row>
    <row r="191" spans="1:13" x14ac:dyDescent="0.25">
      <c r="A191" s="71" t="s">
        <v>524</v>
      </c>
      <c r="B191" s="71" t="s">
        <v>762</v>
      </c>
      <c r="C191" s="71">
        <v>0.1</v>
      </c>
      <c r="D191" s="71">
        <v>123.3891</v>
      </c>
      <c r="E191" s="71">
        <v>0</v>
      </c>
      <c r="F191" s="71">
        <v>0</v>
      </c>
      <c r="G191" s="71">
        <v>12.338900000000001</v>
      </c>
      <c r="H191" s="71">
        <v>0.9</v>
      </c>
      <c r="I191" s="71">
        <v>118.06950000000001</v>
      </c>
      <c r="J191" s="71">
        <v>0</v>
      </c>
      <c r="K191" s="71">
        <v>0</v>
      </c>
      <c r="L191" s="71">
        <v>106.26260000000001</v>
      </c>
      <c r="M191" s="71">
        <v>118.6015</v>
      </c>
    </row>
    <row r="192" spans="1:13" x14ac:dyDescent="0.25">
      <c r="A192" s="71" t="s">
        <v>525</v>
      </c>
      <c r="B192" s="71" t="s">
        <v>763</v>
      </c>
      <c r="C192" s="71">
        <v>0.1</v>
      </c>
      <c r="D192" s="71">
        <v>60.851999999999997</v>
      </c>
      <c r="E192" s="71">
        <v>9.4500000000000001E-2</v>
      </c>
      <c r="F192" s="71">
        <v>9.4000000000000004E-3</v>
      </c>
      <c r="G192" s="71">
        <v>6.0852000000000004</v>
      </c>
      <c r="H192" s="71">
        <v>0.9</v>
      </c>
      <c r="I192" s="71">
        <v>57.463299999999997</v>
      </c>
      <c r="J192" s="71">
        <v>9.4500000000000001E-2</v>
      </c>
      <c r="K192" s="71">
        <v>8.5000000000000006E-2</v>
      </c>
      <c r="L192" s="71">
        <v>51.716999999999999</v>
      </c>
      <c r="M192" s="71">
        <v>57.802199999999999</v>
      </c>
    </row>
    <row r="193" spans="1:13" x14ac:dyDescent="0.25">
      <c r="A193" s="71" t="s">
        <v>173</v>
      </c>
      <c r="B193" s="71" t="s">
        <v>764</v>
      </c>
      <c r="C193" s="71">
        <v>0.1</v>
      </c>
      <c r="D193" s="71">
        <v>70.363900000000001</v>
      </c>
      <c r="E193" s="71">
        <v>0</v>
      </c>
      <c r="F193" s="71">
        <v>0</v>
      </c>
      <c r="G193" s="71">
        <v>7.0364000000000004</v>
      </c>
      <c r="H193" s="71">
        <v>0.9</v>
      </c>
      <c r="I193" s="71">
        <v>68.500900000000001</v>
      </c>
      <c r="J193" s="71">
        <v>0</v>
      </c>
      <c r="K193" s="71">
        <v>0</v>
      </c>
      <c r="L193" s="71">
        <v>61.650799999999997</v>
      </c>
      <c r="M193" s="71">
        <v>68.687200000000004</v>
      </c>
    </row>
    <row r="194" spans="1:13" x14ac:dyDescent="0.25">
      <c r="A194" s="71" t="s">
        <v>174</v>
      </c>
      <c r="B194" s="71" t="s">
        <v>765</v>
      </c>
      <c r="C194" s="71">
        <v>0.1</v>
      </c>
      <c r="D194" s="73">
        <v>1918.6410000000001</v>
      </c>
      <c r="E194" s="71">
        <v>52.849899999999998</v>
      </c>
      <c r="F194" s="71">
        <v>5.2850000000000001</v>
      </c>
      <c r="G194" s="71">
        <v>191.86410000000001</v>
      </c>
      <c r="H194" s="71">
        <v>0.9</v>
      </c>
      <c r="I194" s="73">
        <v>1840.3054999999999</v>
      </c>
      <c r="J194" s="71">
        <v>52.849899999999998</v>
      </c>
      <c r="K194" s="71">
        <v>47.564900000000002</v>
      </c>
      <c r="L194" s="73">
        <v>1656.2750000000001</v>
      </c>
      <c r="M194" s="73">
        <v>1848.1391000000001</v>
      </c>
    </row>
    <row r="195" spans="1:13" x14ac:dyDescent="0.25">
      <c r="A195" s="71" t="s">
        <v>175</v>
      </c>
      <c r="B195" s="71" t="s">
        <v>766</v>
      </c>
      <c r="C195" s="71">
        <v>0.1</v>
      </c>
      <c r="D195" s="71">
        <v>743.84400000000005</v>
      </c>
      <c r="E195" s="71">
        <v>25.0623</v>
      </c>
      <c r="F195" s="71">
        <v>2.5062000000000002</v>
      </c>
      <c r="G195" s="71">
        <v>74.384399999999999</v>
      </c>
      <c r="H195" s="71">
        <v>0.9</v>
      </c>
      <c r="I195" s="71">
        <v>712.20360000000005</v>
      </c>
      <c r="J195" s="71">
        <v>25.0623</v>
      </c>
      <c r="K195" s="71">
        <v>22.556100000000001</v>
      </c>
      <c r="L195" s="71">
        <v>640.98320000000001</v>
      </c>
      <c r="M195" s="71">
        <v>715.36760000000004</v>
      </c>
    </row>
    <row r="196" spans="1:13" x14ac:dyDescent="0.25">
      <c r="A196" s="71" t="s">
        <v>176</v>
      </c>
      <c r="B196" s="71" t="s">
        <v>767</v>
      </c>
      <c r="C196" s="71">
        <v>0.1</v>
      </c>
      <c r="D196" s="71">
        <v>263.416</v>
      </c>
      <c r="E196" s="71">
        <v>0</v>
      </c>
      <c r="F196" s="71">
        <v>0</v>
      </c>
      <c r="G196" s="71">
        <v>26.3416</v>
      </c>
      <c r="H196" s="71">
        <v>0.9</v>
      </c>
      <c r="I196" s="71">
        <v>254.16300000000001</v>
      </c>
      <c r="J196" s="71">
        <v>0</v>
      </c>
      <c r="K196" s="71">
        <v>0</v>
      </c>
      <c r="L196" s="71">
        <v>228.7467</v>
      </c>
      <c r="M196" s="71">
        <v>255.0883</v>
      </c>
    </row>
    <row r="197" spans="1:13" x14ac:dyDescent="0.25">
      <c r="A197" s="71" t="s">
        <v>177</v>
      </c>
      <c r="B197" s="71" t="s">
        <v>768</v>
      </c>
      <c r="C197" s="71">
        <v>0.1</v>
      </c>
      <c r="D197" s="71">
        <v>375.42489999999998</v>
      </c>
      <c r="E197" s="71">
        <v>0</v>
      </c>
      <c r="F197" s="71">
        <v>0</v>
      </c>
      <c r="G197" s="71">
        <v>37.542499999999997</v>
      </c>
      <c r="H197" s="71">
        <v>0.9</v>
      </c>
      <c r="I197" s="71">
        <v>353.9169</v>
      </c>
      <c r="J197" s="71">
        <v>0</v>
      </c>
      <c r="K197" s="71">
        <v>0</v>
      </c>
      <c r="L197" s="71">
        <v>318.52519999999998</v>
      </c>
      <c r="M197" s="71">
        <v>356.0677</v>
      </c>
    </row>
    <row r="198" spans="1:13" x14ac:dyDescent="0.25">
      <c r="A198" s="71" t="s">
        <v>178</v>
      </c>
      <c r="B198" s="71" t="s">
        <v>769</v>
      </c>
      <c r="C198" s="71">
        <v>0.1</v>
      </c>
      <c r="D198" s="71">
        <v>293.93220000000002</v>
      </c>
      <c r="E198" s="71">
        <v>0</v>
      </c>
      <c r="F198" s="71">
        <v>0</v>
      </c>
      <c r="G198" s="71">
        <v>29.3932</v>
      </c>
      <c r="H198" s="71">
        <v>0.9</v>
      </c>
      <c r="I198" s="71">
        <v>270.51639999999998</v>
      </c>
      <c r="J198" s="71">
        <v>0</v>
      </c>
      <c r="K198" s="71">
        <v>0</v>
      </c>
      <c r="L198" s="71">
        <v>243.4648</v>
      </c>
      <c r="M198" s="71">
        <v>272.858</v>
      </c>
    </row>
    <row r="199" spans="1:13" x14ac:dyDescent="0.25">
      <c r="A199" s="71" t="s">
        <v>179</v>
      </c>
      <c r="B199" s="71" t="s">
        <v>770</v>
      </c>
      <c r="C199" s="71">
        <v>0.1</v>
      </c>
      <c r="D199" s="71">
        <v>66.673599999999993</v>
      </c>
      <c r="E199" s="71">
        <v>2.3999999999999998E-3</v>
      </c>
      <c r="F199" s="71">
        <v>2.0000000000000001E-4</v>
      </c>
      <c r="G199" s="71">
        <v>6.6673999999999998</v>
      </c>
      <c r="H199" s="71">
        <v>0.9</v>
      </c>
      <c r="I199" s="71">
        <v>64.141599999999997</v>
      </c>
      <c r="J199" s="71">
        <v>2.3999999999999998E-3</v>
      </c>
      <c r="K199" s="71">
        <v>2.2000000000000001E-3</v>
      </c>
      <c r="L199" s="71">
        <v>57.727400000000003</v>
      </c>
      <c r="M199" s="71">
        <v>64.394800000000004</v>
      </c>
    </row>
    <row r="200" spans="1:13" x14ac:dyDescent="0.25">
      <c r="A200" s="71" t="s">
        <v>180</v>
      </c>
      <c r="B200" s="71" t="s">
        <v>771</v>
      </c>
      <c r="C200" s="71">
        <v>0.1</v>
      </c>
      <c r="D200" s="71">
        <v>253.14830000000001</v>
      </c>
      <c r="E200" s="71">
        <v>0</v>
      </c>
      <c r="F200" s="71">
        <v>0</v>
      </c>
      <c r="G200" s="71">
        <v>25.314800000000002</v>
      </c>
      <c r="H200" s="71">
        <v>0.9</v>
      </c>
      <c r="I200" s="71">
        <v>243.828</v>
      </c>
      <c r="J200" s="71">
        <v>0</v>
      </c>
      <c r="K200" s="71">
        <v>0</v>
      </c>
      <c r="L200" s="71">
        <v>219.4452</v>
      </c>
      <c r="M200" s="71">
        <v>244.76</v>
      </c>
    </row>
    <row r="201" spans="1:13" x14ac:dyDescent="0.25">
      <c r="A201" s="71" t="s">
        <v>181</v>
      </c>
      <c r="B201" s="71" t="s">
        <v>772</v>
      </c>
      <c r="C201" s="71">
        <v>0.1</v>
      </c>
      <c r="D201" s="71">
        <v>236.54660000000001</v>
      </c>
      <c r="E201" s="71">
        <v>0</v>
      </c>
      <c r="F201" s="71">
        <v>0</v>
      </c>
      <c r="G201" s="71">
        <v>23.654699999999998</v>
      </c>
      <c r="H201" s="71">
        <v>0.9</v>
      </c>
      <c r="I201" s="71">
        <v>225.96629999999999</v>
      </c>
      <c r="J201" s="71">
        <v>0</v>
      </c>
      <c r="K201" s="71">
        <v>0</v>
      </c>
      <c r="L201" s="71">
        <v>203.36969999999999</v>
      </c>
      <c r="M201" s="71">
        <v>227.02440000000001</v>
      </c>
    </row>
    <row r="202" spans="1:13" x14ac:dyDescent="0.25">
      <c r="A202" s="71" t="s">
        <v>182</v>
      </c>
      <c r="B202" s="71" t="s">
        <v>773</v>
      </c>
      <c r="C202" s="71">
        <v>0.1</v>
      </c>
      <c r="D202" s="71">
        <v>387.11610000000002</v>
      </c>
      <c r="E202" s="71">
        <v>10.780799999999999</v>
      </c>
      <c r="F202" s="71">
        <v>1.0781000000000001</v>
      </c>
      <c r="G202" s="71">
        <v>38.711599999999997</v>
      </c>
      <c r="H202" s="71">
        <v>0.9</v>
      </c>
      <c r="I202" s="71">
        <v>363.42360000000002</v>
      </c>
      <c r="J202" s="71">
        <v>10.780799999999999</v>
      </c>
      <c r="K202" s="71">
        <v>9.7027000000000001</v>
      </c>
      <c r="L202" s="71">
        <v>327.08120000000002</v>
      </c>
      <c r="M202" s="71">
        <v>365.7928</v>
      </c>
    </row>
    <row r="203" spans="1:13" x14ac:dyDescent="0.25">
      <c r="A203" s="71" t="s">
        <v>183</v>
      </c>
      <c r="B203" s="71" t="s">
        <v>774</v>
      </c>
      <c r="C203" s="71">
        <v>0.1</v>
      </c>
      <c r="D203" s="71">
        <v>673.26850000000002</v>
      </c>
      <c r="E203" s="71">
        <v>6.8166000000000002</v>
      </c>
      <c r="F203" s="71">
        <v>0.68169999999999997</v>
      </c>
      <c r="G203" s="71">
        <v>67.326800000000006</v>
      </c>
      <c r="H203" s="71">
        <v>0.9</v>
      </c>
      <c r="I203" s="71">
        <v>637.17589999999996</v>
      </c>
      <c r="J203" s="71">
        <v>6.8166000000000002</v>
      </c>
      <c r="K203" s="71">
        <v>6.1349</v>
      </c>
      <c r="L203" s="71">
        <v>573.45830000000001</v>
      </c>
      <c r="M203" s="71">
        <v>640.78510000000006</v>
      </c>
    </row>
    <row r="204" spans="1:13" x14ac:dyDescent="0.25">
      <c r="A204" s="71" t="s">
        <v>184</v>
      </c>
      <c r="B204" s="71" t="s">
        <v>775</v>
      </c>
      <c r="C204" s="71">
        <v>0.1</v>
      </c>
      <c r="D204" s="71">
        <v>294.7704</v>
      </c>
      <c r="E204" s="71">
        <v>0</v>
      </c>
      <c r="F204" s="71">
        <v>0</v>
      </c>
      <c r="G204" s="71">
        <v>29.477</v>
      </c>
      <c r="H204" s="71">
        <v>0.9</v>
      </c>
      <c r="I204" s="71">
        <v>279.48750000000001</v>
      </c>
      <c r="J204" s="71">
        <v>0</v>
      </c>
      <c r="K204" s="71">
        <v>0</v>
      </c>
      <c r="L204" s="71">
        <v>251.53880000000001</v>
      </c>
      <c r="M204" s="71">
        <v>281.01580000000001</v>
      </c>
    </row>
    <row r="205" spans="1:13" x14ac:dyDescent="0.25">
      <c r="A205" s="71" t="s">
        <v>526</v>
      </c>
      <c r="B205" s="71" t="s">
        <v>776</v>
      </c>
      <c r="C205" s="71">
        <v>0.1</v>
      </c>
      <c r="D205" s="71">
        <v>306.82900000000001</v>
      </c>
      <c r="E205" s="71">
        <v>13.2423</v>
      </c>
      <c r="F205" s="71">
        <v>1.3242</v>
      </c>
      <c r="G205" s="71">
        <v>30.6829</v>
      </c>
      <c r="H205" s="71">
        <v>0.9</v>
      </c>
      <c r="I205" s="71">
        <v>293.67579999999998</v>
      </c>
      <c r="J205" s="71">
        <v>13.2423</v>
      </c>
      <c r="K205" s="71">
        <v>11.918100000000001</v>
      </c>
      <c r="L205" s="71">
        <v>264.3082</v>
      </c>
      <c r="M205" s="71">
        <v>294.99110000000002</v>
      </c>
    </row>
    <row r="206" spans="1:13" x14ac:dyDescent="0.25">
      <c r="A206" s="71" t="s">
        <v>185</v>
      </c>
      <c r="B206" s="71" t="s">
        <v>777</v>
      </c>
      <c r="C206" s="71">
        <v>0.1</v>
      </c>
      <c r="D206" s="73">
        <v>1359.221</v>
      </c>
      <c r="E206" s="71">
        <v>41.947400000000002</v>
      </c>
      <c r="F206" s="71">
        <v>4.1947000000000001</v>
      </c>
      <c r="G206" s="71">
        <v>135.9221</v>
      </c>
      <c r="H206" s="71">
        <v>0.9</v>
      </c>
      <c r="I206" s="73">
        <v>1273.7478000000001</v>
      </c>
      <c r="J206" s="71">
        <v>41.947400000000002</v>
      </c>
      <c r="K206" s="71">
        <v>37.752699999999997</v>
      </c>
      <c r="L206" s="73">
        <v>1146.373</v>
      </c>
      <c r="M206" s="73">
        <v>1282.2951</v>
      </c>
    </row>
    <row r="207" spans="1:13" x14ac:dyDescent="0.25">
      <c r="A207" s="71" t="s">
        <v>186</v>
      </c>
      <c r="B207" s="71" t="s">
        <v>778</v>
      </c>
      <c r="C207" s="71">
        <v>0.1</v>
      </c>
      <c r="D207" s="73">
        <v>1217.0902000000001</v>
      </c>
      <c r="E207" s="71">
        <v>32.311799999999998</v>
      </c>
      <c r="F207" s="71">
        <v>3.2311999999999999</v>
      </c>
      <c r="G207" s="71">
        <v>121.709</v>
      </c>
      <c r="H207" s="71">
        <v>0.9</v>
      </c>
      <c r="I207" s="73">
        <v>1150.2547</v>
      </c>
      <c r="J207" s="71">
        <v>32.311799999999998</v>
      </c>
      <c r="K207" s="71">
        <v>29.0806</v>
      </c>
      <c r="L207" s="73">
        <v>1035.2292</v>
      </c>
      <c r="M207" s="73">
        <v>1156.9382000000001</v>
      </c>
    </row>
    <row r="208" spans="1:13" x14ac:dyDescent="0.25">
      <c r="A208" s="71" t="s">
        <v>527</v>
      </c>
      <c r="B208" s="71" t="s">
        <v>779</v>
      </c>
      <c r="C208" s="71">
        <v>0.1</v>
      </c>
      <c r="D208" s="71">
        <v>569.52179999999998</v>
      </c>
      <c r="E208" s="71">
        <v>15.915800000000001</v>
      </c>
      <c r="F208" s="71">
        <v>1.5915999999999999</v>
      </c>
      <c r="G208" s="71">
        <v>56.952199999999998</v>
      </c>
      <c r="H208" s="71">
        <v>0.9</v>
      </c>
      <c r="I208" s="71">
        <v>539.90200000000004</v>
      </c>
      <c r="J208" s="71">
        <v>15.915800000000001</v>
      </c>
      <c r="K208" s="71">
        <v>14.324199999999999</v>
      </c>
      <c r="L208" s="71">
        <v>485.91180000000003</v>
      </c>
      <c r="M208" s="71">
        <v>542.86400000000003</v>
      </c>
    </row>
    <row r="209" spans="1:13" x14ac:dyDescent="0.25">
      <c r="A209" s="71" t="s">
        <v>187</v>
      </c>
      <c r="B209" s="71" t="s">
        <v>780</v>
      </c>
      <c r="C209" s="71">
        <v>0.1</v>
      </c>
      <c r="D209" s="73">
        <v>2444.2051000000001</v>
      </c>
      <c r="E209" s="71">
        <v>109.2735</v>
      </c>
      <c r="F209" s="71">
        <v>10.9274</v>
      </c>
      <c r="G209" s="71">
        <v>244.4205</v>
      </c>
      <c r="H209" s="71">
        <v>0.9</v>
      </c>
      <c r="I209" s="73">
        <v>2306.4675000000002</v>
      </c>
      <c r="J209" s="71">
        <v>109.2735</v>
      </c>
      <c r="K209" s="71">
        <v>98.346199999999996</v>
      </c>
      <c r="L209" s="73">
        <v>2075.8208</v>
      </c>
      <c r="M209" s="73">
        <v>2320.2413000000001</v>
      </c>
    </row>
    <row r="210" spans="1:13" x14ac:dyDescent="0.25">
      <c r="A210" s="71" t="s">
        <v>528</v>
      </c>
      <c r="B210" s="71" t="s">
        <v>781</v>
      </c>
      <c r="C210" s="71">
        <v>0.1</v>
      </c>
      <c r="D210" s="71">
        <v>354.13099999999997</v>
      </c>
      <c r="E210" s="71">
        <v>0</v>
      </c>
      <c r="F210" s="71">
        <v>0</v>
      </c>
      <c r="G210" s="71">
        <v>35.4131</v>
      </c>
      <c r="H210" s="71">
        <v>0.9</v>
      </c>
      <c r="I210" s="71">
        <v>337.30700000000002</v>
      </c>
      <c r="J210" s="71">
        <v>0</v>
      </c>
      <c r="K210" s="71">
        <v>0</v>
      </c>
      <c r="L210" s="71">
        <v>303.5763</v>
      </c>
      <c r="M210" s="71">
        <v>338.98939999999999</v>
      </c>
    </row>
    <row r="211" spans="1:13" x14ac:dyDescent="0.25">
      <c r="A211" s="71" t="s">
        <v>529</v>
      </c>
      <c r="B211" s="71" t="s">
        <v>782</v>
      </c>
      <c r="C211" s="71">
        <v>0.1</v>
      </c>
      <c r="D211" s="71">
        <v>274.30860000000001</v>
      </c>
      <c r="E211" s="71">
        <v>10.089600000000001</v>
      </c>
      <c r="F211" s="71">
        <v>1.0089999999999999</v>
      </c>
      <c r="G211" s="71">
        <v>27.430900000000001</v>
      </c>
      <c r="H211" s="71">
        <v>0.9</v>
      </c>
      <c r="I211" s="71">
        <v>262.33240000000001</v>
      </c>
      <c r="J211" s="71">
        <v>10.089600000000001</v>
      </c>
      <c r="K211" s="71">
        <v>9.0806000000000004</v>
      </c>
      <c r="L211" s="71">
        <v>236.0992</v>
      </c>
      <c r="M211" s="71">
        <v>263.5301</v>
      </c>
    </row>
    <row r="212" spans="1:13" x14ac:dyDescent="0.25">
      <c r="A212" s="71" t="s">
        <v>530</v>
      </c>
      <c r="B212" s="71" t="s">
        <v>783</v>
      </c>
      <c r="C212" s="71">
        <v>0.1</v>
      </c>
      <c r="D212" s="71">
        <v>671.59169999999995</v>
      </c>
      <c r="E212" s="71">
        <v>18.730799999999999</v>
      </c>
      <c r="F212" s="71">
        <v>1.8731</v>
      </c>
      <c r="G212" s="71">
        <v>67.159199999999998</v>
      </c>
      <c r="H212" s="71">
        <v>0.9</v>
      </c>
      <c r="I212" s="71">
        <v>639.87919999999997</v>
      </c>
      <c r="J212" s="71">
        <v>18.730799999999999</v>
      </c>
      <c r="K212" s="71">
        <v>16.857700000000001</v>
      </c>
      <c r="L212" s="71">
        <v>575.8913</v>
      </c>
      <c r="M212" s="71">
        <v>643.05050000000006</v>
      </c>
    </row>
    <row r="213" spans="1:13" x14ac:dyDescent="0.25">
      <c r="A213" s="71" t="s">
        <v>188</v>
      </c>
      <c r="B213" s="71" t="s">
        <v>784</v>
      </c>
      <c r="C213" s="71">
        <v>0.1</v>
      </c>
      <c r="D213" s="71">
        <v>301.92079999999999</v>
      </c>
      <c r="E213" s="71">
        <v>0</v>
      </c>
      <c r="F213" s="71">
        <v>0</v>
      </c>
      <c r="G213" s="71">
        <v>30.1921</v>
      </c>
      <c r="H213" s="71">
        <v>0.9</v>
      </c>
      <c r="I213" s="71">
        <v>285.6447</v>
      </c>
      <c r="J213" s="71">
        <v>0</v>
      </c>
      <c r="K213" s="71">
        <v>0</v>
      </c>
      <c r="L213" s="71">
        <v>257.08019999999999</v>
      </c>
      <c r="M213" s="71">
        <v>287.27229999999997</v>
      </c>
    </row>
    <row r="214" spans="1:13" x14ac:dyDescent="0.25">
      <c r="A214" s="71" t="s">
        <v>189</v>
      </c>
      <c r="B214" s="71" t="s">
        <v>785</v>
      </c>
      <c r="C214" s="71">
        <v>0.1</v>
      </c>
      <c r="D214" s="73">
        <v>1061.1043</v>
      </c>
      <c r="E214" s="71">
        <v>43.524099999999997</v>
      </c>
      <c r="F214" s="71">
        <v>4.3524000000000003</v>
      </c>
      <c r="G214" s="71">
        <v>106.1104</v>
      </c>
      <c r="H214" s="71">
        <v>0.9</v>
      </c>
      <c r="I214" s="73">
        <v>1014.8262999999999</v>
      </c>
      <c r="J214" s="71">
        <v>43.524099999999997</v>
      </c>
      <c r="K214" s="71">
        <v>39.171700000000001</v>
      </c>
      <c r="L214" s="71">
        <v>913.34370000000001</v>
      </c>
      <c r="M214" s="73">
        <v>1019.4541</v>
      </c>
    </row>
    <row r="215" spans="1:13" x14ac:dyDescent="0.25">
      <c r="A215" s="71" t="s">
        <v>531</v>
      </c>
      <c r="B215" s="71" t="s">
        <v>786</v>
      </c>
      <c r="C215" s="71">
        <v>0.1</v>
      </c>
      <c r="D215" s="71">
        <v>143.2705</v>
      </c>
      <c r="E215" s="71">
        <v>0</v>
      </c>
      <c r="F215" s="71">
        <v>0</v>
      </c>
      <c r="G215" s="71">
        <v>14.327</v>
      </c>
      <c r="H215" s="71">
        <v>0.9</v>
      </c>
      <c r="I215" s="71">
        <v>132.36250000000001</v>
      </c>
      <c r="J215" s="71">
        <v>0</v>
      </c>
      <c r="K215" s="71">
        <v>0</v>
      </c>
      <c r="L215" s="71">
        <v>119.1262</v>
      </c>
      <c r="M215" s="71">
        <v>133.45320000000001</v>
      </c>
    </row>
    <row r="216" spans="1:13" x14ac:dyDescent="0.25">
      <c r="A216" s="71" t="s">
        <v>190</v>
      </c>
      <c r="B216" s="71" t="s">
        <v>787</v>
      </c>
      <c r="C216" s="71">
        <v>0.1</v>
      </c>
      <c r="D216" s="71">
        <v>370.2645</v>
      </c>
      <c r="E216" s="71">
        <v>0</v>
      </c>
      <c r="F216" s="71">
        <v>0</v>
      </c>
      <c r="G216" s="71">
        <v>37.026400000000002</v>
      </c>
      <c r="H216" s="71">
        <v>0.9</v>
      </c>
      <c r="I216" s="71">
        <v>345.90539999999999</v>
      </c>
      <c r="J216" s="71">
        <v>0</v>
      </c>
      <c r="K216" s="71">
        <v>0</v>
      </c>
      <c r="L216" s="71">
        <v>311.31490000000002</v>
      </c>
      <c r="M216" s="71">
        <v>348.34129999999999</v>
      </c>
    </row>
    <row r="217" spans="1:13" x14ac:dyDescent="0.25">
      <c r="A217" s="71" t="s">
        <v>191</v>
      </c>
      <c r="B217" s="71" t="s">
        <v>788</v>
      </c>
      <c r="C217" s="71">
        <v>0.1</v>
      </c>
      <c r="D217" s="73">
        <v>5127.24</v>
      </c>
      <c r="E217" s="71">
        <v>161.3845</v>
      </c>
      <c r="F217" s="71">
        <v>16.138400000000001</v>
      </c>
      <c r="G217" s="71">
        <v>512.72400000000005</v>
      </c>
      <c r="H217" s="71">
        <v>0.9</v>
      </c>
      <c r="I217" s="73">
        <v>4684.1796000000004</v>
      </c>
      <c r="J217" s="71">
        <v>161.3845</v>
      </c>
      <c r="K217" s="71">
        <v>145.24600000000001</v>
      </c>
      <c r="L217" s="73">
        <v>4215.7615999999998</v>
      </c>
      <c r="M217" s="73">
        <v>4728.4856</v>
      </c>
    </row>
    <row r="218" spans="1:13" x14ac:dyDescent="0.25">
      <c r="A218" s="71" t="s">
        <v>192</v>
      </c>
      <c r="B218" s="71" t="s">
        <v>789</v>
      </c>
      <c r="C218" s="71">
        <v>0.1</v>
      </c>
      <c r="D218" s="73">
        <v>15180.8807</v>
      </c>
      <c r="E218" s="71">
        <v>352.06470000000002</v>
      </c>
      <c r="F218" s="71">
        <v>35.206499999999998</v>
      </c>
      <c r="G218" s="73">
        <v>1518.0880999999999</v>
      </c>
      <c r="H218" s="71">
        <v>0.9</v>
      </c>
      <c r="I218" s="73">
        <v>14269.3174</v>
      </c>
      <c r="J218" s="71">
        <v>352.9058</v>
      </c>
      <c r="K218" s="71">
        <v>317.61520000000002</v>
      </c>
      <c r="L218" s="73">
        <v>12842.385700000001</v>
      </c>
      <c r="M218" s="73">
        <v>14360.4738</v>
      </c>
    </row>
    <row r="219" spans="1:13" x14ac:dyDescent="0.25">
      <c r="A219" s="71" t="s">
        <v>193</v>
      </c>
      <c r="B219" s="71" t="s">
        <v>790</v>
      </c>
      <c r="C219" s="71">
        <v>0.1</v>
      </c>
      <c r="D219" s="73">
        <v>4585.9121999999998</v>
      </c>
      <c r="E219" s="71">
        <v>123.879</v>
      </c>
      <c r="F219" s="71">
        <v>12.3879</v>
      </c>
      <c r="G219" s="71">
        <v>458.59120000000001</v>
      </c>
      <c r="H219" s="71">
        <v>0.9</v>
      </c>
      <c r="I219" s="73">
        <v>4318.1597000000002</v>
      </c>
      <c r="J219" s="71">
        <v>123.879</v>
      </c>
      <c r="K219" s="71">
        <v>111.4911</v>
      </c>
      <c r="L219" s="73">
        <v>3886.3436999999999</v>
      </c>
      <c r="M219" s="73">
        <v>4344.9349000000002</v>
      </c>
    </row>
    <row r="220" spans="1:13" x14ac:dyDescent="0.25">
      <c r="A220" s="71" t="s">
        <v>194</v>
      </c>
      <c r="B220" s="71" t="s">
        <v>791</v>
      </c>
      <c r="C220" s="71">
        <v>0.1</v>
      </c>
      <c r="D220" s="73">
        <v>2010.0841</v>
      </c>
      <c r="E220" s="71">
        <v>31.7807</v>
      </c>
      <c r="F220" s="71">
        <v>3.1781000000000001</v>
      </c>
      <c r="G220" s="71">
        <v>201.00839999999999</v>
      </c>
      <c r="H220" s="71">
        <v>0.9</v>
      </c>
      <c r="I220" s="73">
        <v>1878.6479999999999</v>
      </c>
      <c r="J220" s="71">
        <v>31.7807</v>
      </c>
      <c r="K220" s="71">
        <v>28.602599999999999</v>
      </c>
      <c r="L220" s="73">
        <v>1690.7832000000001</v>
      </c>
      <c r="M220" s="73">
        <v>1891.7916</v>
      </c>
    </row>
    <row r="221" spans="1:13" x14ac:dyDescent="0.25">
      <c r="A221" s="71" t="s">
        <v>195</v>
      </c>
      <c r="B221" s="71" t="s">
        <v>792</v>
      </c>
      <c r="C221" s="71">
        <v>0.1</v>
      </c>
      <c r="D221" s="73">
        <v>18089.930100000001</v>
      </c>
      <c r="E221" s="71">
        <v>464.4699</v>
      </c>
      <c r="F221" s="71">
        <v>46.447000000000003</v>
      </c>
      <c r="G221" s="73">
        <v>1808.9929999999999</v>
      </c>
      <c r="H221" s="71">
        <v>0.9</v>
      </c>
      <c r="I221" s="73">
        <v>16930.421900000001</v>
      </c>
      <c r="J221" s="71">
        <v>464.4699</v>
      </c>
      <c r="K221" s="71">
        <v>418.02289999999999</v>
      </c>
      <c r="L221" s="73">
        <v>15237.3797</v>
      </c>
      <c r="M221" s="73">
        <v>17046.3727</v>
      </c>
    </row>
    <row r="222" spans="1:13" x14ac:dyDescent="0.25">
      <c r="A222" s="71" t="s">
        <v>196</v>
      </c>
      <c r="B222" s="71" t="s">
        <v>793</v>
      </c>
      <c r="C222" s="71">
        <v>0.1</v>
      </c>
      <c r="D222" s="73">
        <v>6222.1968999999999</v>
      </c>
      <c r="E222" s="71">
        <v>10.744400000000001</v>
      </c>
      <c r="F222" s="71">
        <v>1.0744</v>
      </c>
      <c r="G222" s="71">
        <v>622.21969999999999</v>
      </c>
      <c r="H222" s="71">
        <v>0.9</v>
      </c>
      <c r="I222" s="73">
        <v>5599.2461000000003</v>
      </c>
      <c r="J222" s="71">
        <v>10.744400000000001</v>
      </c>
      <c r="K222" s="71">
        <v>9.67</v>
      </c>
      <c r="L222" s="73">
        <v>5039.3215</v>
      </c>
      <c r="M222" s="73">
        <v>5661.5411999999997</v>
      </c>
    </row>
    <row r="223" spans="1:13" x14ac:dyDescent="0.25">
      <c r="A223" s="71" t="s">
        <v>197</v>
      </c>
      <c r="B223" s="71" t="s">
        <v>794</v>
      </c>
      <c r="C223" s="71">
        <v>0.1</v>
      </c>
      <c r="D223" s="73">
        <v>9225.4806000000008</v>
      </c>
      <c r="E223" s="71">
        <v>290.5505</v>
      </c>
      <c r="F223" s="71">
        <v>29.055</v>
      </c>
      <c r="G223" s="71">
        <v>922.54809999999998</v>
      </c>
      <c r="H223" s="71">
        <v>0.9</v>
      </c>
      <c r="I223" s="73">
        <v>8427.6025000000009</v>
      </c>
      <c r="J223" s="71">
        <v>293.1112</v>
      </c>
      <c r="K223" s="71">
        <v>263.80009999999999</v>
      </c>
      <c r="L223" s="73">
        <v>7584.8422</v>
      </c>
      <c r="M223" s="73">
        <v>8507.3902999999991</v>
      </c>
    </row>
    <row r="224" spans="1:13" x14ac:dyDescent="0.25">
      <c r="A224" s="71" t="s">
        <v>198</v>
      </c>
      <c r="B224" s="71" t="s">
        <v>795</v>
      </c>
      <c r="C224" s="71">
        <v>0.1</v>
      </c>
      <c r="D224" s="73">
        <v>4262.6489000000001</v>
      </c>
      <c r="E224" s="71">
        <v>78.033299999999997</v>
      </c>
      <c r="F224" s="71">
        <v>7.8033000000000001</v>
      </c>
      <c r="G224" s="71">
        <v>426.26490000000001</v>
      </c>
      <c r="H224" s="71">
        <v>0.9</v>
      </c>
      <c r="I224" s="73">
        <v>3728.3544000000002</v>
      </c>
      <c r="J224" s="71">
        <v>78.033299999999997</v>
      </c>
      <c r="K224" s="71">
        <v>70.23</v>
      </c>
      <c r="L224" s="73">
        <v>3355.5189999999998</v>
      </c>
      <c r="M224" s="73">
        <v>3781.7838999999999</v>
      </c>
    </row>
    <row r="225" spans="1:13" x14ac:dyDescent="0.25">
      <c r="A225" s="71" t="s">
        <v>199</v>
      </c>
      <c r="B225" s="71" t="s">
        <v>796</v>
      </c>
      <c r="C225" s="71">
        <v>0.1</v>
      </c>
      <c r="D225" s="71">
        <v>661.74680000000001</v>
      </c>
      <c r="E225" s="71">
        <v>13.7468</v>
      </c>
      <c r="F225" s="71">
        <v>1.3747</v>
      </c>
      <c r="G225" s="71">
        <v>66.174700000000001</v>
      </c>
      <c r="H225" s="71">
        <v>0.9</v>
      </c>
      <c r="I225" s="71">
        <v>607.52059999999994</v>
      </c>
      <c r="J225" s="71">
        <v>13.7468</v>
      </c>
      <c r="K225" s="71">
        <v>12.3721</v>
      </c>
      <c r="L225" s="71">
        <v>546.76850000000002</v>
      </c>
      <c r="M225" s="71">
        <v>612.94320000000005</v>
      </c>
    </row>
    <row r="226" spans="1:13" x14ac:dyDescent="0.25">
      <c r="A226" s="71" t="s">
        <v>200</v>
      </c>
      <c r="B226" s="71" t="s">
        <v>797</v>
      </c>
      <c r="C226" s="71">
        <v>0.1</v>
      </c>
      <c r="D226" s="73">
        <v>16442.4794</v>
      </c>
      <c r="E226" s="71">
        <v>345.47289999999998</v>
      </c>
      <c r="F226" s="71">
        <v>34.5473</v>
      </c>
      <c r="G226" s="73">
        <v>1644.2479000000001</v>
      </c>
      <c r="H226" s="71">
        <v>0.9</v>
      </c>
      <c r="I226" s="73">
        <v>15323.209199999999</v>
      </c>
      <c r="J226" s="71">
        <v>345.47289999999998</v>
      </c>
      <c r="K226" s="71">
        <v>310.92559999999997</v>
      </c>
      <c r="L226" s="73">
        <v>13790.888300000001</v>
      </c>
      <c r="M226" s="73">
        <v>15435.136200000001</v>
      </c>
    </row>
    <row r="227" spans="1:13" x14ac:dyDescent="0.25">
      <c r="A227" s="71" t="s">
        <v>201</v>
      </c>
      <c r="B227" s="71" t="s">
        <v>798</v>
      </c>
      <c r="C227" s="71">
        <v>0.1</v>
      </c>
      <c r="D227" s="73">
        <v>20225.271400000001</v>
      </c>
      <c r="E227" s="71">
        <v>410.54559999999998</v>
      </c>
      <c r="F227" s="71">
        <v>41.054600000000001</v>
      </c>
      <c r="G227" s="73">
        <v>2022.5271</v>
      </c>
      <c r="H227" s="71">
        <v>0.9</v>
      </c>
      <c r="I227" s="73">
        <v>17404.833900000001</v>
      </c>
      <c r="J227" s="71">
        <v>414.7525</v>
      </c>
      <c r="K227" s="71">
        <v>373.27719999999999</v>
      </c>
      <c r="L227" s="73">
        <v>15664.3505</v>
      </c>
      <c r="M227" s="73">
        <v>17686.8776</v>
      </c>
    </row>
    <row r="228" spans="1:13" x14ac:dyDescent="0.25">
      <c r="A228" s="71" t="s">
        <v>202</v>
      </c>
      <c r="B228" s="71" t="s">
        <v>799</v>
      </c>
      <c r="C228" s="71">
        <v>0.1</v>
      </c>
      <c r="D228" s="73">
        <v>2660.5560999999998</v>
      </c>
      <c r="E228" s="71">
        <v>12.859</v>
      </c>
      <c r="F228" s="71">
        <v>1.2859</v>
      </c>
      <c r="G228" s="71">
        <v>266.05560000000003</v>
      </c>
      <c r="H228" s="71">
        <v>0.9</v>
      </c>
      <c r="I228" s="73">
        <v>2374.1568000000002</v>
      </c>
      <c r="J228" s="71">
        <v>12.859</v>
      </c>
      <c r="K228" s="71">
        <v>11.5731</v>
      </c>
      <c r="L228" s="73">
        <v>2136.7411000000002</v>
      </c>
      <c r="M228" s="73">
        <v>2402.7966999999999</v>
      </c>
    </row>
    <row r="229" spans="1:13" x14ac:dyDescent="0.25">
      <c r="A229" s="71" t="s">
        <v>203</v>
      </c>
      <c r="B229" s="71" t="s">
        <v>800</v>
      </c>
      <c r="C229" s="71">
        <v>0.1</v>
      </c>
      <c r="D229" s="73">
        <v>1299.4757999999999</v>
      </c>
      <c r="E229" s="71">
        <v>50.427</v>
      </c>
      <c r="F229" s="71">
        <v>5.0427</v>
      </c>
      <c r="G229" s="71">
        <v>129.94759999999999</v>
      </c>
      <c r="H229" s="71">
        <v>0.9</v>
      </c>
      <c r="I229" s="73">
        <v>1214.7195999999999</v>
      </c>
      <c r="J229" s="71">
        <v>50.427</v>
      </c>
      <c r="K229" s="71">
        <v>45.384300000000003</v>
      </c>
      <c r="L229" s="73">
        <v>1093.2475999999999</v>
      </c>
      <c r="M229" s="73">
        <v>1223.1952000000001</v>
      </c>
    </row>
    <row r="230" spans="1:13" x14ac:dyDescent="0.25">
      <c r="A230" s="71" t="s">
        <v>204</v>
      </c>
      <c r="B230" s="71" t="s">
        <v>1207</v>
      </c>
      <c r="C230" s="71">
        <v>0.1</v>
      </c>
      <c r="D230" s="73">
        <v>2607.8242</v>
      </c>
      <c r="E230" s="71">
        <v>127.87730000000001</v>
      </c>
      <c r="F230" s="71">
        <v>12.787699999999999</v>
      </c>
      <c r="G230" s="71">
        <v>260.7824</v>
      </c>
      <c r="H230" s="71">
        <v>0.9</v>
      </c>
      <c r="I230" s="73">
        <v>2461.6532999999999</v>
      </c>
      <c r="J230" s="71">
        <v>127.87730000000001</v>
      </c>
      <c r="K230" s="71">
        <v>115.0896</v>
      </c>
      <c r="L230" s="73">
        <v>2215.4879999999998</v>
      </c>
      <c r="M230" s="73">
        <v>2476.2703999999999</v>
      </c>
    </row>
    <row r="231" spans="1:13" x14ac:dyDescent="0.25">
      <c r="A231" s="71" t="s">
        <v>205</v>
      </c>
      <c r="B231" s="71" t="s">
        <v>802</v>
      </c>
      <c r="C231" s="71">
        <v>0.1</v>
      </c>
      <c r="D231" s="71">
        <v>1017.7637999999999</v>
      </c>
      <c r="E231" s="71">
        <v>7.56</v>
      </c>
      <c r="F231" s="71">
        <v>0.75600000000000001</v>
      </c>
      <c r="G231" s="71">
        <v>101.7764</v>
      </c>
      <c r="H231" s="71">
        <v>0.9</v>
      </c>
      <c r="I231" s="71">
        <v>815.31299999999999</v>
      </c>
      <c r="J231" s="71">
        <v>7.56</v>
      </c>
      <c r="K231" s="71">
        <v>6.8040000000000003</v>
      </c>
      <c r="L231" s="71">
        <v>733.7817</v>
      </c>
      <c r="M231" s="71">
        <v>835.55809999999997</v>
      </c>
    </row>
    <row r="232" spans="1:13" x14ac:dyDescent="0.25">
      <c r="A232" s="71" t="s">
        <v>206</v>
      </c>
      <c r="B232" s="71" t="s">
        <v>1181</v>
      </c>
      <c r="C232" s="71">
        <v>0.1</v>
      </c>
      <c r="D232" s="71">
        <v>229.209</v>
      </c>
      <c r="E232" s="71">
        <v>7.2039</v>
      </c>
      <c r="F232" s="71">
        <v>0.72040000000000004</v>
      </c>
      <c r="G232" s="71">
        <v>22.9209</v>
      </c>
      <c r="H232" s="71">
        <v>0.9</v>
      </c>
      <c r="I232" s="71">
        <v>208.72479999999999</v>
      </c>
      <c r="J232" s="71">
        <v>7.2039</v>
      </c>
      <c r="K232" s="71">
        <v>6.4835000000000003</v>
      </c>
      <c r="L232" s="71">
        <v>187.85230000000001</v>
      </c>
      <c r="M232" s="71">
        <v>210.7732</v>
      </c>
    </row>
    <row r="233" spans="1:13" x14ac:dyDescent="0.25">
      <c r="A233" s="71" t="s">
        <v>207</v>
      </c>
      <c r="B233" s="71" t="s">
        <v>804</v>
      </c>
      <c r="C233" s="71">
        <v>0.1</v>
      </c>
      <c r="D233" s="71">
        <v>537.85659999999996</v>
      </c>
      <c r="E233" s="71">
        <v>20.7286</v>
      </c>
      <c r="F233" s="71">
        <v>2.0729000000000002</v>
      </c>
      <c r="G233" s="71">
        <v>53.785699999999999</v>
      </c>
      <c r="H233" s="71">
        <v>0.9</v>
      </c>
      <c r="I233" s="71">
        <v>509.83819999999997</v>
      </c>
      <c r="J233" s="71">
        <v>20.7286</v>
      </c>
      <c r="K233" s="71">
        <v>18.6557</v>
      </c>
      <c r="L233" s="71">
        <v>458.8544</v>
      </c>
      <c r="M233" s="71">
        <v>512.64009999999996</v>
      </c>
    </row>
    <row r="234" spans="1:13" x14ac:dyDescent="0.25">
      <c r="A234" s="71" t="s">
        <v>208</v>
      </c>
      <c r="B234" s="71" t="s">
        <v>805</v>
      </c>
      <c r="C234" s="71">
        <v>0.1</v>
      </c>
      <c r="D234" s="71">
        <v>501.62819999999999</v>
      </c>
      <c r="E234" s="71">
        <v>19.442499999999999</v>
      </c>
      <c r="F234" s="71">
        <v>1.9441999999999999</v>
      </c>
      <c r="G234" s="71">
        <v>50.162799999999997</v>
      </c>
      <c r="H234" s="71">
        <v>0.9</v>
      </c>
      <c r="I234" s="71">
        <v>438.76639999999998</v>
      </c>
      <c r="J234" s="71">
        <v>19.442499999999999</v>
      </c>
      <c r="K234" s="71">
        <v>17.498200000000001</v>
      </c>
      <c r="L234" s="71">
        <v>394.88979999999998</v>
      </c>
      <c r="M234" s="71">
        <v>445.05259999999998</v>
      </c>
    </row>
    <row r="235" spans="1:13" x14ac:dyDescent="0.25">
      <c r="A235" s="71" t="s">
        <v>210</v>
      </c>
      <c r="B235" s="71" t="s">
        <v>1208</v>
      </c>
      <c r="C235" s="71">
        <v>0.1</v>
      </c>
      <c r="D235" s="73">
        <v>1025.9577999999999</v>
      </c>
      <c r="E235" s="71">
        <v>10.679</v>
      </c>
      <c r="F235" s="71">
        <v>1.0679000000000001</v>
      </c>
      <c r="G235" s="71">
        <v>102.5958</v>
      </c>
      <c r="H235" s="71">
        <v>0.9</v>
      </c>
      <c r="I235" s="71">
        <v>937.78589999999997</v>
      </c>
      <c r="J235" s="71">
        <v>10.679</v>
      </c>
      <c r="K235" s="71">
        <v>9.6111000000000004</v>
      </c>
      <c r="L235" s="71">
        <v>844.00729999999999</v>
      </c>
      <c r="M235" s="71">
        <v>946.60310000000004</v>
      </c>
    </row>
    <row r="236" spans="1:13" x14ac:dyDescent="0.25">
      <c r="A236" s="71" t="s">
        <v>211</v>
      </c>
      <c r="B236" s="71" t="s">
        <v>808</v>
      </c>
      <c r="C236" s="71">
        <v>0.1</v>
      </c>
      <c r="D236" s="71">
        <v>166.96440000000001</v>
      </c>
      <c r="E236" s="71">
        <v>5.5780000000000003</v>
      </c>
      <c r="F236" s="71">
        <v>0.55779999999999996</v>
      </c>
      <c r="G236" s="71">
        <v>16.696400000000001</v>
      </c>
      <c r="H236" s="71">
        <v>0.9</v>
      </c>
      <c r="I236" s="71">
        <v>154.81790000000001</v>
      </c>
      <c r="J236" s="71">
        <v>5.5780000000000003</v>
      </c>
      <c r="K236" s="71">
        <v>5.0202</v>
      </c>
      <c r="L236" s="71">
        <v>139.33609999999999</v>
      </c>
      <c r="M236" s="71">
        <v>156.0325</v>
      </c>
    </row>
    <row r="237" spans="1:13" x14ac:dyDescent="0.25">
      <c r="A237" s="71" t="s">
        <v>212</v>
      </c>
      <c r="B237" s="71" t="s">
        <v>809</v>
      </c>
      <c r="C237" s="71">
        <v>0.1</v>
      </c>
      <c r="D237" s="73">
        <v>1568.1849</v>
      </c>
      <c r="E237" s="71">
        <v>109.8623</v>
      </c>
      <c r="F237" s="71">
        <v>10.9862</v>
      </c>
      <c r="G237" s="71">
        <v>156.8185</v>
      </c>
      <c r="H237" s="71">
        <v>0.9</v>
      </c>
      <c r="I237" s="73">
        <v>1447.6458</v>
      </c>
      <c r="J237" s="71">
        <v>109.8623</v>
      </c>
      <c r="K237" s="71">
        <v>98.876099999999994</v>
      </c>
      <c r="L237" s="73">
        <v>1302.8812</v>
      </c>
      <c r="M237" s="73">
        <v>1459.6996999999999</v>
      </c>
    </row>
    <row r="238" spans="1:13" x14ac:dyDescent="0.25">
      <c r="A238" s="71" t="s">
        <v>213</v>
      </c>
      <c r="B238" s="71" t="s">
        <v>810</v>
      </c>
      <c r="C238" s="71">
        <v>0.1</v>
      </c>
      <c r="D238" s="71">
        <v>548.55010000000004</v>
      </c>
      <c r="E238" s="71">
        <v>6.9105999999999996</v>
      </c>
      <c r="F238" s="71">
        <v>0.69110000000000005</v>
      </c>
      <c r="G238" s="71">
        <v>54.854999999999997</v>
      </c>
      <c r="H238" s="71">
        <v>0.9</v>
      </c>
      <c r="I238" s="71">
        <v>517.80930000000001</v>
      </c>
      <c r="J238" s="71">
        <v>6.9105999999999996</v>
      </c>
      <c r="K238" s="71">
        <v>6.2195</v>
      </c>
      <c r="L238" s="71">
        <v>466.02839999999998</v>
      </c>
      <c r="M238" s="71">
        <v>520.88340000000005</v>
      </c>
    </row>
    <row r="239" spans="1:13" x14ac:dyDescent="0.25">
      <c r="A239" s="71" t="s">
        <v>214</v>
      </c>
      <c r="B239" s="71" t="s">
        <v>1182</v>
      </c>
      <c r="C239" s="71">
        <v>0.1</v>
      </c>
      <c r="D239" s="73">
        <v>1015.1174</v>
      </c>
      <c r="E239" s="71">
        <v>34.805399999999999</v>
      </c>
      <c r="F239" s="71">
        <v>3.4805000000000001</v>
      </c>
      <c r="G239" s="71">
        <v>101.5117</v>
      </c>
      <c r="H239" s="71">
        <v>0.9</v>
      </c>
      <c r="I239" s="71">
        <v>949.88390000000004</v>
      </c>
      <c r="J239" s="71">
        <v>34.805399999999999</v>
      </c>
      <c r="K239" s="71">
        <v>31.3249</v>
      </c>
      <c r="L239" s="71">
        <v>854.89549999999997</v>
      </c>
      <c r="M239" s="71">
        <v>956.40719999999999</v>
      </c>
    </row>
    <row r="240" spans="1:13" x14ac:dyDescent="0.25">
      <c r="A240" s="71" t="s">
        <v>215</v>
      </c>
      <c r="B240" s="71" t="s">
        <v>812</v>
      </c>
      <c r="C240" s="71">
        <v>0.1</v>
      </c>
      <c r="D240" s="73">
        <v>1246.4469999999999</v>
      </c>
      <c r="E240" s="71">
        <v>1.0831</v>
      </c>
      <c r="F240" s="71">
        <v>0.10829999999999999</v>
      </c>
      <c r="G240" s="71">
        <v>124.6447</v>
      </c>
      <c r="H240" s="71">
        <v>0.9</v>
      </c>
      <c r="I240" s="73">
        <v>1041.1639</v>
      </c>
      <c r="J240" s="71">
        <v>1.0831</v>
      </c>
      <c r="K240" s="71">
        <v>0.9748</v>
      </c>
      <c r="L240" s="71">
        <v>937.04750000000001</v>
      </c>
      <c r="M240" s="73">
        <v>1061.6922</v>
      </c>
    </row>
    <row r="241" spans="1:13" x14ac:dyDescent="0.25">
      <c r="A241" s="71" t="s">
        <v>217</v>
      </c>
      <c r="B241" s="71" t="s">
        <v>1209</v>
      </c>
      <c r="C241" s="71">
        <v>0.1</v>
      </c>
      <c r="D241" s="73">
        <v>2226.4434999999999</v>
      </c>
      <c r="E241" s="71">
        <v>74.179900000000004</v>
      </c>
      <c r="F241" s="71">
        <v>7.4180000000000001</v>
      </c>
      <c r="G241" s="71">
        <v>222.64439999999999</v>
      </c>
      <c r="H241" s="71">
        <v>0.9</v>
      </c>
      <c r="I241" s="73">
        <v>2108.9216999999999</v>
      </c>
      <c r="J241" s="71">
        <v>74.179900000000004</v>
      </c>
      <c r="K241" s="71">
        <v>66.761899999999997</v>
      </c>
      <c r="L241" s="73">
        <v>1898.0295000000001</v>
      </c>
      <c r="M241" s="73">
        <v>2120.6738999999998</v>
      </c>
    </row>
    <row r="242" spans="1:13" x14ac:dyDescent="0.25">
      <c r="A242" s="71" t="s">
        <v>218</v>
      </c>
      <c r="B242" s="71" t="s">
        <v>815</v>
      </c>
      <c r="C242" s="71">
        <v>0.1</v>
      </c>
      <c r="D242" s="71">
        <v>263.06689999999998</v>
      </c>
      <c r="E242" s="71">
        <v>4.7099000000000002</v>
      </c>
      <c r="F242" s="71">
        <v>0.47099999999999997</v>
      </c>
      <c r="G242" s="71">
        <v>26.306699999999999</v>
      </c>
      <c r="H242" s="71">
        <v>0.9</v>
      </c>
      <c r="I242" s="71">
        <v>228.67679999999999</v>
      </c>
      <c r="J242" s="71">
        <v>4.7099000000000002</v>
      </c>
      <c r="K242" s="71">
        <v>4.2389000000000001</v>
      </c>
      <c r="L242" s="71">
        <v>205.8091</v>
      </c>
      <c r="M242" s="71">
        <v>232.11580000000001</v>
      </c>
    </row>
    <row r="243" spans="1:13" x14ac:dyDescent="0.25">
      <c r="A243" s="71" t="s">
        <v>219</v>
      </c>
      <c r="B243" s="71" t="s">
        <v>816</v>
      </c>
      <c r="C243" s="71">
        <v>0.1</v>
      </c>
      <c r="D243" s="73">
        <v>1142.6886999999999</v>
      </c>
      <c r="E243" s="71">
        <v>0</v>
      </c>
      <c r="F243" s="71">
        <v>0</v>
      </c>
      <c r="G243" s="71">
        <v>114.2689</v>
      </c>
      <c r="H243" s="71">
        <v>0.9</v>
      </c>
      <c r="I243" s="73">
        <v>1032.2777000000001</v>
      </c>
      <c r="J243" s="71">
        <v>0</v>
      </c>
      <c r="K243" s="71">
        <v>0</v>
      </c>
      <c r="L243" s="71">
        <v>929.04989999999998</v>
      </c>
      <c r="M243" s="73">
        <v>1043.3188</v>
      </c>
    </row>
    <row r="244" spans="1:13" x14ac:dyDescent="0.25">
      <c r="A244" s="71" t="s">
        <v>220</v>
      </c>
      <c r="B244" s="71" t="s">
        <v>817</v>
      </c>
      <c r="C244" s="71">
        <v>0.1</v>
      </c>
      <c r="D244" s="71">
        <v>130.5179</v>
      </c>
      <c r="E244" s="71">
        <v>0</v>
      </c>
      <c r="F244" s="71">
        <v>0</v>
      </c>
      <c r="G244" s="71">
        <v>13.0518</v>
      </c>
      <c r="H244" s="71">
        <v>0.9</v>
      </c>
      <c r="I244" s="71">
        <v>112.79640000000001</v>
      </c>
      <c r="J244" s="71">
        <v>0</v>
      </c>
      <c r="K244" s="71">
        <v>0</v>
      </c>
      <c r="L244" s="71">
        <v>101.5168</v>
      </c>
      <c r="M244" s="71">
        <v>114.5686</v>
      </c>
    </row>
    <row r="245" spans="1:13" x14ac:dyDescent="0.25">
      <c r="A245" s="71" t="s">
        <v>221</v>
      </c>
      <c r="B245" s="71" t="s">
        <v>1210</v>
      </c>
      <c r="C245" s="71">
        <v>0.1</v>
      </c>
      <c r="D245" s="73">
        <v>1625.2647999999999</v>
      </c>
      <c r="E245" s="71">
        <v>443.05470000000003</v>
      </c>
      <c r="F245" s="71">
        <v>44.305500000000002</v>
      </c>
      <c r="G245" s="71">
        <v>162.5265</v>
      </c>
      <c r="H245" s="71">
        <v>0.9</v>
      </c>
      <c r="I245" s="73">
        <v>1492.6455000000001</v>
      </c>
      <c r="J245" s="71">
        <v>443.05470000000003</v>
      </c>
      <c r="K245" s="71">
        <v>398.74919999999997</v>
      </c>
      <c r="L245" s="73">
        <v>1343.3810000000001</v>
      </c>
      <c r="M245" s="73">
        <v>1505.9075</v>
      </c>
    </row>
    <row r="246" spans="1:13" x14ac:dyDescent="0.25">
      <c r="A246" s="71" t="s">
        <v>222</v>
      </c>
      <c r="B246" s="71" t="s">
        <v>819</v>
      </c>
      <c r="C246" s="71">
        <v>0.1</v>
      </c>
      <c r="D246" s="71">
        <v>276.59089999999998</v>
      </c>
      <c r="E246" s="71">
        <v>0</v>
      </c>
      <c r="F246" s="71">
        <v>0</v>
      </c>
      <c r="G246" s="71">
        <v>27.659099999999999</v>
      </c>
      <c r="H246" s="71">
        <v>0.9</v>
      </c>
      <c r="I246" s="71">
        <v>245.75210000000001</v>
      </c>
      <c r="J246" s="71">
        <v>0</v>
      </c>
      <c r="K246" s="71">
        <v>0</v>
      </c>
      <c r="L246" s="71">
        <v>221.17689999999999</v>
      </c>
      <c r="M246" s="71">
        <v>248.83600000000001</v>
      </c>
    </row>
    <row r="247" spans="1:13" x14ac:dyDescent="0.25">
      <c r="A247" s="71" t="s">
        <v>1165</v>
      </c>
      <c r="B247" s="71" t="s">
        <v>1157</v>
      </c>
      <c r="C247" s="71">
        <v>0.1</v>
      </c>
      <c r="D247" s="71">
        <v>492.50389999999999</v>
      </c>
      <c r="E247" s="71">
        <v>15.882999999999999</v>
      </c>
      <c r="F247" s="71">
        <v>1.5883</v>
      </c>
      <c r="G247" s="71">
        <v>49.250399999999999</v>
      </c>
      <c r="H247" s="71">
        <v>0.9</v>
      </c>
      <c r="I247" s="71">
        <v>454.48989999999998</v>
      </c>
      <c r="J247" s="71">
        <v>15.882999999999999</v>
      </c>
      <c r="K247" s="71">
        <v>14.294700000000001</v>
      </c>
      <c r="L247" s="71">
        <v>409.04090000000002</v>
      </c>
      <c r="M247" s="71">
        <v>458.29129999999998</v>
      </c>
    </row>
    <row r="248" spans="1:13" x14ac:dyDescent="0.25">
      <c r="A248" s="71" t="s">
        <v>1223</v>
      </c>
      <c r="B248" s="71" t="s">
        <v>1226</v>
      </c>
      <c r="C248" s="71">
        <v>0.1</v>
      </c>
      <c r="D248" s="71">
        <v>144.1969</v>
      </c>
      <c r="E248" s="71">
        <v>0</v>
      </c>
      <c r="F248" s="71">
        <v>0</v>
      </c>
      <c r="G248" s="71">
        <v>14.419700000000001</v>
      </c>
      <c r="H248" s="71">
        <v>0.9</v>
      </c>
      <c r="I248" s="71">
        <v>128.9659</v>
      </c>
      <c r="J248" s="71">
        <v>0</v>
      </c>
      <c r="K248" s="71">
        <v>0</v>
      </c>
      <c r="L248" s="71">
        <v>116.0693</v>
      </c>
      <c r="M248" s="71">
        <v>130.489</v>
      </c>
    </row>
    <row r="249" spans="1:13" x14ac:dyDescent="0.25">
      <c r="A249" s="71" t="s">
        <v>223</v>
      </c>
      <c r="B249" s="71" t="s">
        <v>820</v>
      </c>
      <c r="C249" s="71">
        <v>0.1</v>
      </c>
      <c r="D249" s="73">
        <v>3358.1154999999999</v>
      </c>
      <c r="E249" s="71">
        <v>59.9848</v>
      </c>
      <c r="F249" s="71">
        <v>5.9984999999999999</v>
      </c>
      <c r="G249" s="71">
        <v>335.8116</v>
      </c>
      <c r="H249" s="71">
        <v>0.9</v>
      </c>
      <c r="I249" s="73">
        <v>3148.2053000000001</v>
      </c>
      <c r="J249" s="71">
        <v>59.9848</v>
      </c>
      <c r="K249" s="71">
        <v>53.9863</v>
      </c>
      <c r="L249" s="73">
        <v>2833.3847999999998</v>
      </c>
      <c r="M249" s="73">
        <v>3169.1963999999998</v>
      </c>
    </row>
    <row r="250" spans="1:13" x14ac:dyDescent="0.25">
      <c r="A250" s="71" t="s">
        <v>532</v>
      </c>
      <c r="B250" s="71" t="s">
        <v>821</v>
      </c>
      <c r="C250" s="71">
        <v>0.1</v>
      </c>
      <c r="D250" s="71">
        <v>185.50800000000001</v>
      </c>
      <c r="E250" s="71">
        <v>0.2011</v>
      </c>
      <c r="F250" s="71">
        <v>2.01E-2</v>
      </c>
      <c r="G250" s="71">
        <v>18.550799999999999</v>
      </c>
      <c r="H250" s="71">
        <v>0.9</v>
      </c>
      <c r="I250" s="71">
        <v>177.83420000000001</v>
      </c>
      <c r="J250" s="71">
        <v>0.2011</v>
      </c>
      <c r="K250" s="71">
        <v>0.18099999999999999</v>
      </c>
      <c r="L250" s="71">
        <v>160.05080000000001</v>
      </c>
      <c r="M250" s="71">
        <v>178.60159999999999</v>
      </c>
    </row>
    <row r="251" spans="1:13" x14ac:dyDescent="0.25">
      <c r="A251" s="71" t="s">
        <v>224</v>
      </c>
      <c r="B251" s="71" t="s">
        <v>822</v>
      </c>
      <c r="C251" s="71">
        <v>0.1</v>
      </c>
      <c r="D251" s="71">
        <v>493.75630000000001</v>
      </c>
      <c r="E251" s="71">
        <v>10.695499999999999</v>
      </c>
      <c r="F251" s="71">
        <v>1.0696000000000001</v>
      </c>
      <c r="G251" s="71">
        <v>49.375599999999999</v>
      </c>
      <c r="H251" s="71">
        <v>0.9</v>
      </c>
      <c r="I251" s="71">
        <v>468.29539999999997</v>
      </c>
      <c r="J251" s="71">
        <v>10.695499999999999</v>
      </c>
      <c r="K251" s="71">
        <v>9.6259999999999994</v>
      </c>
      <c r="L251" s="71">
        <v>421.46589999999998</v>
      </c>
      <c r="M251" s="71">
        <v>470.8415</v>
      </c>
    </row>
    <row r="252" spans="1:13" x14ac:dyDescent="0.25">
      <c r="A252" s="71" t="s">
        <v>225</v>
      </c>
      <c r="B252" s="71" t="s">
        <v>823</v>
      </c>
      <c r="C252" s="71">
        <v>0.1</v>
      </c>
      <c r="D252" s="71">
        <v>802.74609999999996</v>
      </c>
      <c r="E252" s="71">
        <v>62.859400000000001</v>
      </c>
      <c r="F252" s="71">
        <v>6.2858999999999998</v>
      </c>
      <c r="G252" s="71">
        <v>80.274600000000007</v>
      </c>
      <c r="H252" s="71">
        <v>0.9</v>
      </c>
      <c r="I252" s="71">
        <v>774.44010000000003</v>
      </c>
      <c r="J252" s="71">
        <v>62.859400000000001</v>
      </c>
      <c r="K252" s="71">
        <v>56.573500000000003</v>
      </c>
      <c r="L252" s="71">
        <v>696.99609999999996</v>
      </c>
      <c r="M252" s="71">
        <v>777.27070000000003</v>
      </c>
    </row>
    <row r="253" spans="1:13" x14ac:dyDescent="0.25">
      <c r="A253" s="71" t="s">
        <v>226</v>
      </c>
      <c r="B253" s="71" t="s">
        <v>824</v>
      </c>
      <c r="C253" s="71">
        <v>0.1</v>
      </c>
      <c r="D253" s="73">
        <v>6260.3525</v>
      </c>
      <c r="E253" s="71">
        <v>151.08459999999999</v>
      </c>
      <c r="F253" s="71">
        <v>15.108499999999999</v>
      </c>
      <c r="G253" s="71">
        <v>626.03520000000003</v>
      </c>
      <c r="H253" s="71">
        <v>0.9</v>
      </c>
      <c r="I253" s="73">
        <v>5954.2519000000002</v>
      </c>
      <c r="J253" s="71">
        <v>151.08459999999999</v>
      </c>
      <c r="K253" s="71">
        <v>135.9761</v>
      </c>
      <c r="L253" s="73">
        <v>5358.8266999999996</v>
      </c>
      <c r="M253" s="73">
        <v>5984.8618999999999</v>
      </c>
    </row>
    <row r="254" spans="1:13" x14ac:dyDescent="0.25">
      <c r="A254" s="71" t="s">
        <v>227</v>
      </c>
      <c r="B254" s="71" t="s">
        <v>825</v>
      </c>
      <c r="C254" s="71">
        <v>0.1</v>
      </c>
      <c r="D254" s="73">
        <v>4920.0405000000001</v>
      </c>
      <c r="E254" s="71">
        <v>134.07470000000001</v>
      </c>
      <c r="F254" s="71">
        <v>13.407500000000001</v>
      </c>
      <c r="G254" s="71">
        <v>492.00400000000002</v>
      </c>
      <c r="H254" s="71">
        <v>0.9</v>
      </c>
      <c r="I254" s="73">
        <v>4669.1459999999997</v>
      </c>
      <c r="J254" s="71">
        <v>134.07470000000001</v>
      </c>
      <c r="K254" s="71">
        <v>120.66719999999999</v>
      </c>
      <c r="L254" s="73">
        <v>4202.2313999999997</v>
      </c>
      <c r="M254" s="73">
        <v>4694.2353999999996</v>
      </c>
    </row>
    <row r="255" spans="1:13" x14ac:dyDescent="0.25">
      <c r="A255" s="71" t="s">
        <v>228</v>
      </c>
      <c r="B255" s="71" t="s">
        <v>826</v>
      </c>
      <c r="C255" s="71">
        <v>0.1</v>
      </c>
      <c r="D255" s="73">
        <v>8921.07</v>
      </c>
      <c r="E255" s="71">
        <v>257.92090000000002</v>
      </c>
      <c r="F255" s="71">
        <v>25.792100000000001</v>
      </c>
      <c r="G255" s="71">
        <v>892.10699999999997</v>
      </c>
      <c r="H255" s="71">
        <v>0.9</v>
      </c>
      <c r="I255" s="73">
        <v>8395.6226999999999</v>
      </c>
      <c r="J255" s="71">
        <v>257.92090000000002</v>
      </c>
      <c r="K255" s="71">
        <v>232.12880000000001</v>
      </c>
      <c r="L255" s="73">
        <v>7556.0604000000003</v>
      </c>
      <c r="M255" s="73">
        <v>8448.1674000000003</v>
      </c>
    </row>
    <row r="256" spans="1:13" x14ac:dyDescent="0.25">
      <c r="A256" s="71" t="s">
        <v>229</v>
      </c>
      <c r="B256" s="71" t="s">
        <v>827</v>
      </c>
      <c r="C256" s="71">
        <v>0.1</v>
      </c>
      <c r="D256" s="73">
        <v>6053.1596</v>
      </c>
      <c r="E256" s="71">
        <v>213.70830000000001</v>
      </c>
      <c r="F256" s="71">
        <v>21.370799999999999</v>
      </c>
      <c r="G256" s="71">
        <v>605.31600000000003</v>
      </c>
      <c r="H256" s="71">
        <v>0.9</v>
      </c>
      <c r="I256" s="73">
        <v>5671.0001000000002</v>
      </c>
      <c r="J256" s="71">
        <v>213.70830000000001</v>
      </c>
      <c r="K256" s="71">
        <v>192.33750000000001</v>
      </c>
      <c r="L256" s="73">
        <v>5103.9000999999998</v>
      </c>
      <c r="M256" s="73">
        <v>5709.2160999999996</v>
      </c>
    </row>
    <row r="257" spans="1:13" x14ac:dyDescent="0.25">
      <c r="A257" s="71" t="s">
        <v>230</v>
      </c>
      <c r="B257" s="71" t="s">
        <v>828</v>
      </c>
      <c r="C257" s="71">
        <v>0.1</v>
      </c>
      <c r="D257" s="71">
        <v>756.47249999999997</v>
      </c>
      <c r="E257" s="71">
        <v>217.505</v>
      </c>
      <c r="F257" s="71">
        <v>21.750499999999999</v>
      </c>
      <c r="G257" s="71">
        <v>75.647199999999998</v>
      </c>
      <c r="H257" s="71">
        <v>0.9</v>
      </c>
      <c r="I257" s="71">
        <v>727.55340000000001</v>
      </c>
      <c r="J257" s="71">
        <v>217.505</v>
      </c>
      <c r="K257" s="71">
        <v>195.75450000000001</v>
      </c>
      <c r="L257" s="71">
        <v>654.79809999999998</v>
      </c>
      <c r="M257" s="71">
        <v>730.44529999999997</v>
      </c>
    </row>
    <row r="258" spans="1:13" x14ac:dyDescent="0.25">
      <c r="A258" s="71" t="s">
        <v>231</v>
      </c>
      <c r="B258" s="71" t="s">
        <v>829</v>
      </c>
      <c r="C258" s="71">
        <v>0.1</v>
      </c>
      <c r="D258" s="73">
        <v>3306.7449000000001</v>
      </c>
      <c r="E258" s="71">
        <v>79.835400000000007</v>
      </c>
      <c r="F258" s="71">
        <v>7.9835000000000003</v>
      </c>
      <c r="G258" s="71">
        <v>330.67450000000002</v>
      </c>
      <c r="H258" s="71">
        <v>0.9</v>
      </c>
      <c r="I258" s="73">
        <v>3122.2874000000002</v>
      </c>
      <c r="J258" s="71">
        <v>80.344999999999999</v>
      </c>
      <c r="K258" s="71">
        <v>72.310500000000005</v>
      </c>
      <c r="L258" s="73">
        <v>2810.0587</v>
      </c>
      <c r="M258" s="73">
        <v>3140.7332000000001</v>
      </c>
    </row>
    <row r="259" spans="1:13" x14ac:dyDescent="0.25">
      <c r="A259" s="71" t="s">
        <v>232</v>
      </c>
      <c r="B259" s="71" t="s">
        <v>830</v>
      </c>
      <c r="C259" s="71">
        <v>0.1</v>
      </c>
      <c r="D259" s="73">
        <v>1717.3462999999999</v>
      </c>
      <c r="E259" s="71">
        <v>63.576500000000003</v>
      </c>
      <c r="F259" s="71">
        <v>6.3575999999999997</v>
      </c>
      <c r="G259" s="71">
        <v>171.7346</v>
      </c>
      <c r="H259" s="71">
        <v>0.9</v>
      </c>
      <c r="I259" s="73">
        <v>1607.5141000000001</v>
      </c>
      <c r="J259" s="71">
        <v>63.576500000000003</v>
      </c>
      <c r="K259" s="71">
        <v>57.218800000000002</v>
      </c>
      <c r="L259" s="73">
        <v>1446.7627</v>
      </c>
      <c r="M259" s="73">
        <v>1618.4973</v>
      </c>
    </row>
    <row r="260" spans="1:13" x14ac:dyDescent="0.25">
      <c r="A260" s="71" t="s">
        <v>233</v>
      </c>
      <c r="B260" s="71" t="s">
        <v>831</v>
      </c>
      <c r="C260" s="71">
        <v>0.1</v>
      </c>
      <c r="D260" s="73">
        <v>3548.8544999999999</v>
      </c>
      <c r="E260" s="71">
        <v>117.6811</v>
      </c>
      <c r="F260" s="71">
        <v>11.7681</v>
      </c>
      <c r="G260" s="71">
        <v>354.8854</v>
      </c>
      <c r="H260" s="71">
        <v>0.9</v>
      </c>
      <c r="I260" s="73">
        <v>3333.6017000000002</v>
      </c>
      <c r="J260" s="71">
        <v>117.6811</v>
      </c>
      <c r="K260" s="71">
        <v>105.913</v>
      </c>
      <c r="L260" s="73">
        <v>3000.2415000000001</v>
      </c>
      <c r="M260" s="73">
        <v>3355.1269000000002</v>
      </c>
    </row>
    <row r="261" spans="1:13" x14ac:dyDescent="0.25">
      <c r="A261" s="71" t="s">
        <v>234</v>
      </c>
      <c r="B261" s="71" t="s">
        <v>832</v>
      </c>
      <c r="C261" s="71">
        <v>0.1</v>
      </c>
      <c r="D261" s="71">
        <v>998.56320000000005</v>
      </c>
      <c r="E261" s="71">
        <v>14.7958</v>
      </c>
      <c r="F261" s="71">
        <v>1.4796</v>
      </c>
      <c r="G261" s="71">
        <v>99.856300000000005</v>
      </c>
      <c r="H261" s="71">
        <v>0.9</v>
      </c>
      <c r="I261" s="71">
        <v>917.52949999999998</v>
      </c>
      <c r="J261" s="71">
        <v>14.7958</v>
      </c>
      <c r="K261" s="71">
        <v>13.3162</v>
      </c>
      <c r="L261" s="71">
        <v>825.77660000000003</v>
      </c>
      <c r="M261" s="71">
        <v>925.63289999999995</v>
      </c>
    </row>
    <row r="262" spans="1:13" x14ac:dyDescent="0.25">
      <c r="A262" s="71" t="s">
        <v>533</v>
      </c>
      <c r="B262" s="71" t="s">
        <v>833</v>
      </c>
      <c r="C262" s="71">
        <v>0.1</v>
      </c>
      <c r="D262" s="71">
        <v>451.10590000000002</v>
      </c>
      <c r="E262" s="71">
        <v>0</v>
      </c>
      <c r="F262" s="71">
        <v>0</v>
      </c>
      <c r="G262" s="71">
        <v>45.110599999999998</v>
      </c>
      <c r="H262" s="71">
        <v>0.9</v>
      </c>
      <c r="I262" s="71">
        <v>424.09910000000002</v>
      </c>
      <c r="J262" s="71">
        <v>0</v>
      </c>
      <c r="K262" s="71">
        <v>0</v>
      </c>
      <c r="L262" s="71">
        <v>381.68920000000003</v>
      </c>
      <c r="M262" s="71">
        <v>426.7998</v>
      </c>
    </row>
    <row r="263" spans="1:13" x14ac:dyDescent="0.25">
      <c r="A263" s="71" t="s">
        <v>235</v>
      </c>
      <c r="B263" s="71" t="s">
        <v>834</v>
      </c>
      <c r="C263" s="71">
        <v>0.1</v>
      </c>
      <c r="D263" s="73">
        <v>3006.4054999999998</v>
      </c>
      <c r="E263" s="71">
        <v>141.2439</v>
      </c>
      <c r="F263" s="71">
        <v>14.1244</v>
      </c>
      <c r="G263" s="71">
        <v>300.64060000000001</v>
      </c>
      <c r="H263" s="71">
        <v>0.9</v>
      </c>
      <c r="I263" s="73">
        <v>2822.3256000000001</v>
      </c>
      <c r="J263" s="71">
        <v>141.2439</v>
      </c>
      <c r="K263" s="71">
        <v>127.1195</v>
      </c>
      <c r="L263" s="73">
        <v>2540.0929999999998</v>
      </c>
      <c r="M263" s="73">
        <v>2840.7336</v>
      </c>
    </row>
    <row r="264" spans="1:13" x14ac:dyDescent="0.25">
      <c r="A264" s="71" t="s">
        <v>236</v>
      </c>
      <c r="B264" s="71" t="s">
        <v>1239</v>
      </c>
      <c r="C264" s="71">
        <v>0.1</v>
      </c>
      <c r="D264" s="73">
        <v>11042.993200000001</v>
      </c>
      <c r="E264" s="71">
        <v>268.02679999999998</v>
      </c>
      <c r="F264" s="71">
        <v>26.802700000000002</v>
      </c>
      <c r="G264" s="73">
        <v>1104.2992999999999</v>
      </c>
      <c r="H264" s="71">
        <v>0.9</v>
      </c>
      <c r="I264" s="73">
        <v>10373.0947</v>
      </c>
      <c r="J264" s="71">
        <v>268.02690000000001</v>
      </c>
      <c r="K264" s="71">
        <v>241.2242</v>
      </c>
      <c r="L264" s="73">
        <v>9335.7852000000003</v>
      </c>
      <c r="M264" s="73">
        <v>10440.084500000001</v>
      </c>
    </row>
    <row r="265" spans="1:13" x14ac:dyDescent="0.25">
      <c r="A265" s="71" t="s">
        <v>237</v>
      </c>
      <c r="B265" s="71" t="s">
        <v>836</v>
      </c>
      <c r="C265" s="71">
        <v>0.1</v>
      </c>
      <c r="D265" s="71">
        <v>587.57180000000005</v>
      </c>
      <c r="E265" s="71">
        <v>22.0197</v>
      </c>
      <c r="F265" s="71">
        <v>2.202</v>
      </c>
      <c r="G265" s="71">
        <v>58.757199999999997</v>
      </c>
      <c r="H265" s="71">
        <v>0.9</v>
      </c>
      <c r="I265" s="71">
        <v>562.65440000000001</v>
      </c>
      <c r="J265" s="71">
        <v>22.0197</v>
      </c>
      <c r="K265" s="71">
        <v>19.817699999999999</v>
      </c>
      <c r="L265" s="71">
        <v>506.38900000000001</v>
      </c>
      <c r="M265" s="71">
        <v>565.14620000000002</v>
      </c>
    </row>
    <row r="266" spans="1:13" x14ac:dyDescent="0.25">
      <c r="A266" s="71" t="s">
        <v>238</v>
      </c>
      <c r="B266" s="71" t="s">
        <v>837</v>
      </c>
      <c r="C266" s="71">
        <v>0.1</v>
      </c>
      <c r="D266" s="73">
        <v>2512.3128999999999</v>
      </c>
      <c r="E266" s="71">
        <v>81.970299999999995</v>
      </c>
      <c r="F266" s="71">
        <v>8.1969999999999992</v>
      </c>
      <c r="G266" s="71">
        <v>251.2313</v>
      </c>
      <c r="H266" s="71">
        <v>0.9</v>
      </c>
      <c r="I266" s="73">
        <v>2355.4110000000001</v>
      </c>
      <c r="J266" s="71">
        <v>81.970299999999995</v>
      </c>
      <c r="K266" s="71">
        <v>73.773300000000006</v>
      </c>
      <c r="L266" s="73">
        <v>2119.8699000000001</v>
      </c>
      <c r="M266" s="73">
        <v>2371.1012000000001</v>
      </c>
    </row>
    <row r="267" spans="1:13" x14ac:dyDescent="0.25">
      <c r="A267" s="71" t="s">
        <v>239</v>
      </c>
      <c r="B267" s="71" t="s">
        <v>838</v>
      </c>
      <c r="C267" s="71">
        <v>0.1</v>
      </c>
      <c r="D267" s="71">
        <v>243.04089999999999</v>
      </c>
      <c r="E267" s="71">
        <v>0</v>
      </c>
      <c r="F267" s="71">
        <v>0</v>
      </c>
      <c r="G267" s="71">
        <v>24.304099999999998</v>
      </c>
      <c r="H267" s="71">
        <v>0.9</v>
      </c>
      <c r="I267" s="71">
        <v>231.95769999999999</v>
      </c>
      <c r="J267" s="71">
        <v>0</v>
      </c>
      <c r="K267" s="71">
        <v>0</v>
      </c>
      <c r="L267" s="71">
        <v>208.7619</v>
      </c>
      <c r="M267" s="71">
        <v>233.066</v>
      </c>
    </row>
    <row r="268" spans="1:13" x14ac:dyDescent="0.25">
      <c r="A268" s="71" t="s">
        <v>240</v>
      </c>
      <c r="B268" s="71" t="s">
        <v>839</v>
      </c>
      <c r="C268" s="71">
        <v>0.1</v>
      </c>
      <c r="D268" s="73">
        <v>1336.6927000000001</v>
      </c>
      <c r="E268" s="71">
        <v>47.412999999999997</v>
      </c>
      <c r="F268" s="71">
        <v>4.7412999999999998</v>
      </c>
      <c r="G268" s="71">
        <v>133.66929999999999</v>
      </c>
      <c r="H268" s="71">
        <v>0.9</v>
      </c>
      <c r="I268" s="73">
        <v>1253.6141</v>
      </c>
      <c r="J268" s="71">
        <v>47.412999999999997</v>
      </c>
      <c r="K268" s="71">
        <v>42.671700000000001</v>
      </c>
      <c r="L268" s="73">
        <v>1128.2527</v>
      </c>
      <c r="M268" s="73">
        <v>1261.922</v>
      </c>
    </row>
    <row r="269" spans="1:13" x14ac:dyDescent="0.25">
      <c r="A269" s="71" t="s">
        <v>241</v>
      </c>
      <c r="B269" s="71" t="s">
        <v>840</v>
      </c>
      <c r="C269" s="71">
        <v>0.1</v>
      </c>
      <c r="D269" s="71">
        <v>145.72999999999999</v>
      </c>
      <c r="E269" s="71">
        <v>3.2210000000000001</v>
      </c>
      <c r="F269" s="71">
        <v>0.3221</v>
      </c>
      <c r="G269" s="71">
        <v>14.573</v>
      </c>
      <c r="H269" s="71">
        <v>0.9</v>
      </c>
      <c r="I269" s="71">
        <v>137.10040000000001</v>
      </c>
      <c r="J269" s="71">
        <v>3.2210000000000001</v>
      </c>
      <c r="K269" s="71">
        <v>2.8988999999999998</v>
      </c>
      <c r="L269" s="71">
        <v>123.3904</v>
      </c>
      <c r="M269" s="71">
        <v>137.96340000000001</v>
      </c>
    </row>
    <row r="270" spans="1:13" x14ac:dyDescent="0.25">
      <c r="A270" s="71" t="s">
        <v>242</v>
      </c>
      <c r="B270" s="71" t="s">
        <v>841</v>
      </c>
      <c r="C270" s="71">
        <v>0.1</v>
      </c>
      <c r="D270" s="71">
        <v>595.47490000000005</v>
      </c>
      <c r="E270" s="71">
        <v>13.035500000000001</v>
      </c>
      <c r="F270" s="71">
        <v>1.3036000000000001</v>
      </c>
      <c r="G270" s="71">
        <v>59.547499999999999</v>
      </c>
      <c r="H270" s="71">
        <v>0.9</v>
      </c>
      <c r="I270" s="71">
        <v>568.7079</v>
      </c>
      <c r="J270" s="71">
        <v>13.035500000000001</v>
      </c>
      <c r="K270" s="71">
        <v>11.731999999999999</v>
      </c>
      <c r="L270" s="71">
        <v>511.83710000000002</v>
      </c>
      <c r="M270" s="71">
        <v>571.38459999999998</v>
      </c>
    </row>
    <row r="271" spans="1:13" x14ac:dyDescent="0.25">
      <c r="A271" s="71" t="s">
        <v>243</v>
      </c>
      <c r="B271" s="71" t="s">
        <v>842</v>
      </c>
      <c r="C271" s="71">
        <v>0.1</v>
      </c>
      <c r="D271" s="73">
        <v>1419.5616</v>
      </c>
      <c r="E271" s="71">
        <v>53.642499999999998</v>
      </c>
      <c r="F271" s="71">
        <v>5.3642000000000003</v>
      </c>
      <c r="G271" s="71">
        <v>141.9562</v>
      </c>
      <c r="H271" s="71">
        <v>0.9</v>
      </c>
      <c r="I271" s="73">
        <v>1338.5836999999999</v>
      </c>
      <c r="J271" s="71">
        <v>53.642499999999998</v>
      </c>
      <c r="K271" s="71">
        <v>48.278199999999998</v>
      </c>
      <c r="L271" s="73">
        <v>1204.7253000000001</v>
      </c>
      <c r="M271" s="73">
        <v>1346.6814999999999</v>
      </c>
    </row>
    <row r="272" spans="1:13" x14ac:dyDescent="0.25">
      <c r="A272" s="71" t="s">
        <v>244</v>
      </c>
      <c r="B272" s="71" t="s">
        <v>843</v>
      </c>
      <c r="C272" s="71">
        <v>0.1</v>
      </c>
      <c r="D272" s="71">
        <v>264.10680000000002</v>
      </c>
      <c r="E272" s="71">
        <v>0.4234</v>
      </c>
      <c r="F272" s="71">
        <v>4.2299999999999997E-2</v>
      </c>
      <c r="G272" s="71">
        <v>26.410699999999999</v>
      </c>
      <c r="H272" s="71">
        <v>0.9</v>
      </c>
      <c r="I272" s="71">
        <v>251.18860000000001</v>
      </c>
      <c r="J272" s="71">
        <v>0.4234</v>
      </c>
      <c r="K272" s="71">
        <v>0.38109999999999999</v>
      </c>
      <c r="L272" s="71">
        <v>226.06970000000001</v>
      </c>
      <c r="M272" s="71">
        <v>252.4804</v>
      </c>
    </row>
    <row r="273" spans="1:13" x14ac:dyDescent="0.25">
      <c r="A273" s="71" t="s">
        <v>245</v>
      </c>
      <c r="B273" s="71" t="s">
        <v>844</v>
      </c>
      <c r="C273" s="71">
        <v>0.1</v>
      </c>
      <c r="D273" s="73">
        <v>3656.7855</v>
      </c>
      <c r="E273" s="71">
        <v>75.961200000000005</v>
      </c>
      <c r="F273" s="71">
        <v>7.5960999999999999</v>
      </c>
      <c r="G273" s="71">
        <v>365.67860000000002</v>
      </c>
      <c r="H273" s="71">
        <v>0.9</v>
      </c>
      <c r="I273" s="73">
        <v>3443.8881999999999</v>
      </c>
      <c r="J273" s="71">
        <v>75.961299999999994</v>
      </c>
      <c r="K273" s="71">
        <v>68.365200000000002</v>
      </c>
      <c r="L273" s="73">
        <v>3099.4994000000002</v>
      </c>
      <c r="M273" s="73">
        <v>3465.1779999999999</v>
      </c>
    </row>
    <row r="274" spans="1:13" x14ac:dyDescent="0.25">
      <c r="A274" s="71" t="s">
        <v>246</v>
      </c>
      <c r="B274" s="71" t="s">
        <v>845</v>
      </c>
      <c r="C274" s="71">
        <v>0.1</v>
      </c>
      <c r="D274" s="71">
        <v>553.61530000000005</v>
      </c>
      <c r="E274" s="71">
        <v>22.8703</v>
      </c>
      <c r="F274" s="71">
        <v>2.2869999999999999</v>
      </c>
      <c r="G274" s="71">
        <v>55.361499999999999</v>
      </c>
      <c r="H274" s="71">
        <v>0.9</v>
      </c>
      <c r="I274" s="71">
        <v>512.38829999999996</v>
      </c>
      <c r="J274" s="71">
        <v>26.633700000000001</v>
      </c>
      <c r="K274" s="71">
        <v>23.970300000000002</v>
      </c>
      <c r="L274" s="71">
        <v>461.14949999999999</v>
      </c>
      <c r="M274" s="71">
        <v>516.51099999999997</v>
      </c>
    </row>
    <row r="275" spans="1:13" x14ac:dyDescent="0.25">
      <c r="A275" s="71" t="s">
        <v>247</v>
      </c>
      <c r="B275" s="71" t="s">
        <v>846</v>
      </c>
      <c r="C275" s="71">
        <v>0.1</v>
      </c>
      <c r="D275" s="71">
        <v>509.46230000000003</v>
      </c>
      <c r="E275" s="71">
        <v>13.9124</v>
      </c>
      <c r="F275" s="71">
        <v>1.3912</v>
      </c>
      <c r="G275" s="71">
        <v>50.946199999999997</v>
      </c>
      <c r="H275" s="71">
        <v>0.9</v>
      </c>
      <c r="I275" s="71">
        <v>481.94080000000002</v>
      </c>
      <c r="J275" s="71">
        <v>13.9124</v>
      </c>
      <c r="K275" s="71">
        <v>12.5212</v>
      </c>
      <c r="L275" s="71">
        <v>433.74669999999998</v>
      </c>
      <c r="M275" s="71">
        <v>484.69290000000001</v>
      </c>
    </row>
    <row r="276" spans="1:13" x14ac:dyDescent="0.25">
      <c r="A276" s="71" t="s">
        <v>248</v>
      </c>
      <c r="B276" s="71" t="s">
        <v>847</v>
      </c>
      <c r="C276" s="71">
        <v>0.1</v>
      </c>
      <c r="D276" s="71">
        <v>784.94669999999996</v>
      </c>
      <c r="E276" s="71">
        <v>28.031600000000001</v>
      </c>
      <c r="F276" s="71">
        <v>2.8031999999999999</v>
      </c>
      <c r="G276" s="71">
        <v>78.494699999999995</v>
      </c>
      <c r="H276" s="71">
        <v>0.9</v>
      </c>
      <c r="I276" s="71">
        <v>757.80010000000004</v>
      </c>
      <c r="J276" s="71">
        <v>28.031600000000001</v>
      </c>
      <c r="K276" s="71">
        <v>25.228400000000001</v>
      </c>
      <c r="L276" s="71">
        <v>682.02009999999996</v>
      </c>
      <c r="M276" s="71">
        <v>760.51480000000004</v>
      </c>
    </row>
    <row r="277" spans="1:13" x14ac:dyDescent="0.25">
      <c r="A277" s="71" t="s">
        <v>534</v>
      </c>
      <c r="B277" s="71" t="s">
        <v>848</v>
      </c>
      <c r="C277" s="71">
        <v>0.1</v>
      </c>
      <c r="D277" s="71">
        <v>139.97219999999999</v>
      </c>
      <c r="E277" s="71">
        <v>0</v>
      </c>
      <c r="F277" s="71">
        <v>0</v>
      </c>
      <c r="G277" s="71">
        <v>13.997199999999999</v>
      </c>
      <c r="H277" s="71">
        <v>0.9</v>
      </c>
      <c r="I277" s="71">
        <v>129.98599999999999</v>
      </c>
      <c r="J277" s="71">
        <v>0</v>
      </c>
      <c r="K277" s="71">
        <v>0</v>
      </c>
      <c r="L277" s="71">
        <v>116.98739999999999</v>
      </c>
      <c r="M277" s="71">
        <v>130.9846</v>
      </c>
    </row>
    <row r="278" spans="1:13" x14ac:dyDescent="0.25">
      <c r="A278" s="71" t="s">
        <v>249</v>
      </c>
      <c r="B278" s="71" t="s">
        <v>849</v>
      </c>
      <c r="C278" s="71">
        <v>0.1</v>
      </c>
      <c r="D278" s="73">
        <v>4618.3897999999999</v>
      </c>
      <c r="E278" s="71">
        <v>146.32419999999999</v>
      </c>
      <c r="F278" s="71">
        <v>14.632400000000001</v>
      </c>
      <c r="G278" s="71">
        <v>461.839</v>
      </c>
      <c r="H278" s="71">
        <v>0.9</v>
      </c>
      <c r="I278" s="73">
        <v>4405.2381999999998</v>
      </c>
      <c r="J278" s="71">
        <v>146.32419999999999</v>
      </c>
      <c r="K278" s="71">
        <v>131.6918</v>
      </c>
      <c r="L278" s="73">
        <v>3964.7143999999998</v>
      </c>
      <c r="M278" s="73">
        <v>4426.5533999999998</v>
      </c>
    </row>
    <row r="279" spans="1:13" x14ac:dyDescent="0.25">
      <c r="A279" s="71" t="s">
        <v>535</v>
      </c>
      <c r="B279" s="71" t="s">
        <v>850</v>
      </c>
      <c r="C279" s="71">
        <v>0.1</v>
      </c>
      <c r="D279" s="71">
        <v>712.16980000000001</v>
      </c>
      <c r="E279" s="71">
        <v>18.7379</v>
      </c>
      <c r="F279" s="71">
        <v>1.8737999999999999</v>
      </c>
      <c r="G279" s="71">
        <v>71.216999999999999</v>
      </c>
      <c r="H279" s="71">
        <v>0.9</v>
      </c>
      <c r="I279" s="71">
        <v>673.55629999999996</v>
      </c>
      <c r="J279" s="71">
        <v>18.7379</v>
      </c>
      <c r="K279" s="71">
        <v>16.864100000000001</v>
      </c>
      <c r="L279" s="71">
        <v>606.20069999999998</v>
      </c>
      <c r="M279" s="71">
        <v>677.41769999999997</v>
      </c>
    </row>
    <row r="280" spans="1:13" x14ac:dyDescent="0.25">
      <c r="A280" s="71" t="s">
        <v>250</v>
      </c>
      <c r="B280" s="71" t="s">
        <v>851</v>
      </c>
      <c r="C280" s="71">
        <v>0.1</v>
      </c>
      <c r="D280" s="71">
        <v>444.13400000000001</v>
      </c>
      <c r="E280" s="71">
        <v>4.6551999999999998</v>
      </c>
      <c r="F280" s="71">
        <v>0.46550000000000002</v>
      </c>
      <c r="G280" s="71">
        <v>44.413400000000003</v>
      </c>
      <c r="H280" s="71">
        <v>0.9</v>
      </c>
      <c r="I280" s="71">
        <v>425.56689999999998</v>
      </c>
      <c r="J280" s="71">
        <v>4.6551999999999998</v>
      </c>
      <c r="K280" s="71">
        <v>4.1897000000000002</v>
      </c>
      <c r="L280" s="71">
        <v>383.0102</v>
      </c>
      <c r="M280" s="71">
        <v>427.42360000000002</v>
      </c>
    </row>
    <row r="281" spans="1:13" x14ac:dyDescent="0.25">
      <c r="A281" s="71" t="s">
        <v>251</v>
      </c>
      <c r="B281" s="71" t="s">
        <v>852</v>
      </c>
      <c r="C281" s="71">
        <v>0.1</v>
      </c>
      <c r="D281" s="71">
        <v>996.97789999999998</v>
      </c>
      <c r="E281" s="71">
        <v>32.893000000000001</v>
      </c>
      <c r="F281" s="71">
        <v>3.2892999999999999</v>
      </c>
      <c r="G281" s="71">
        <v>99.697800000000001</v>
      </c>
      <c r="H281" s="71">
        <v>0.9</v>
      </c>
      <c r="I281" s="71">
        <v>952.8</v>
      </c>
      <c r="J281" s="71">
        <v>32.893000000000001</v>
      </c>
      <c r="K281" s="71">
        <v>29.6037</v>
      </c>
      <c r="L281" s="71">
        <v>857.52</v>
      </c>
      <c r="M281" s="71">
        <v>957.21780000000001</v>
      </c>
    </row>
    <row r="282" spans="1:13" x14ac:dyDescent="0.25">
      <c r="A282" s="71" t="s">
        <v>252</v>
      </c>
      <c r="B282" s="71" t="s">
        <v>853</v>
      </c>
      <c r="C282" s="71">
        <v>0.1</v>
      </c>
      <c r="D282" s="73">
        <v>2112.7159999999999</v>
      </c>
      <c r="E282" s="71">
        <v>37.6785</v>
      </c>
      <c r="F282" s="71">
        <v>3.7677999999999998</v>
      </c>
      <c r="G282" s="71">
        <v>211.27160000000001</v>
      </c>
      <c r="H282" s="71">
        <v>0.9</v>
      </c>
      <c r="I282" s="73">
        <v>1980.1560999999999</v>
      </c>
      <c r="J282" s="71">
        <v>37.678400000000003</v>
      </c>
      <c r="K282" s="71">
        <v>33.910600000000002</v>
      </c>
      <c r="L282" s="73">
        <v>1782.1405</v>
      </c>
      <c r="M282" s="73">
        <v>1993.4121</v>
      </c>
    </row>
    <row r="283" spans="1:13" x14ac:dyDescent="0.25">
      <c r="A283" s="71" t="s">
        <v>253</v>
      </c>
      <c r="B283" s="71" t="s">
        <v>854</v>
      </c>
      <c r="C283" s="71">
        <v>0.1</v>
      </c>
      <c r="D283" s="71">
        <v>324.38209999999998</v>
      </c>
      <c r="E283" s="71">
        <v>0</v>
      </c>
      <c r="F283" s="71">
        <v>0</v>
      </c>
      <c r="G283" s="71">
        <v>32.438200000000002</v>
      </c>
      <c r="H283" s="71">
        <v>0.9</v>
      </c>
      <c r="I283" s="71">
        <v>313.05029999999999</v>
      </c>
      <c r="J283" s="71">
        <v>0</v>
      </c>
      <c r="K283" s="71">
        <v>0</v>
      </c>
      <c r="L283" s="71">
        <v>281.74529999999999</v>
      </c>
      <c r="M283" s="71">
        <v>314.18349999999998</v>
      </c>
    </row>
    <row r="284" spans="1:13" x14ac:dyDescent="0.25">
      <c r="A284" s="71" t="s">
        <v>254</v>
      </c>
      <c r="B284" s="71" t="s">
        <v>855</v>
      </c>
      <c r="C284" s="71">
        <v>0.1</v>
      </c>
      <c r="D284" s="71">
        <v>371.2122</v>
      </c>
      <c r="E284" s="71">
        <v>0</v>
      </c>
      <c r="F284" s="71">
        <v>0</v>
      </c>
      <c r="G284" s="71">
        <v>37.121200000000002</v>
      </c>
      <c r="H284" s="71">
        <v>0.9</v>
      </c>
      <c r="I284" s="71">
        <v>353.15660000000003</v>
      </c>
      <c r="J284" s="71">
        <v>0</v>
      </c>
      <c r="K284" s="71">
        <v>0</v>
      </c>
      <c r="L284" s="71">
        <v>317.84089999999998</v>
      </c>
      <c r="M284" s="71">
        <v>354.96210000000002</v>
      </c>
    </row>
    <row r="285" spans="1:13" x14ac:dyDescent="0.25">
      <c r="A285" s="71" t="s">
        <v>255</v>
      </c>
      <c r="B285" s="71" t="s">
        <v>856</v>
      </c>
      <c r="C285" s="71">
        <v>0.1</v>
      </c>
      <c r="D285" s="71">
        <v>920.97450000000003</v>
      </c>
      <c r="E285" s="71">
        <v>17.8368</v>
      </c>
      <c r="F285" s="71">
        <v>1.7837000000000001</v>
      </c>
      <c r="G285" s="71">
        <v>92.097399999999993</v>
      </c>
      <c r="H285" s="71">
        <v>0.9</v>
      </c>
      <c r="I285" s="71">
        <v>858.24379999999996</v>
      </c>
      <c r="J285" s="71">
        <v>17.8368</v>
      </c>
      <c r="K285" s="71">
        <v>16.053100000000001</v>
      </c>
      <c r="L285" s="71">
        <v>772.4194</v>
      </c>
      <c r="M285" s="71">
        <v>864.51679999999999</v>
      </c>
    </row>
    <row r="286" spans="1:13" x14ac:dyDescent="0.25">
      <c r="A286" s="71" t="s">
        <v>256</v>
      </c>
      <c r="B286" s="71" t="s">
        <v>857</v>
      </c>
      <c r="C286" s="71">
        <v>0.1</v>
      </c>
      <c r="D286" s="71">
        <v>625.25</v>
      </c>
      <c r="E286" s="71">
        <v>15.8969</v>
      </c>
      <c r="F286" s="71">
        <v>1.5896999999999999</v>
      </c>
      <c r="G286" s="71">
        <v>62.524999999999999</v>
      </c>
      <c r="H286" s="71">
        <v>0.9</v>
      </c>
      <c r="I286" s="71">
        <v>606.27380000000005</v>
      </c>
      <c r="J286" s="71">
        <v>16.346699999999998</v>
      </c>
      <c r="K286" s="71">
        <v>14.712</v>
      </c>
      <c r="L286" s="71">
        <v>545.64639999999997</v>
      </c>
      <c r="M286" s="71">
        <v>608.17139999999995</v>
      </c>
    </row>
    <row r="287" spans="1:13" x14ac:dyDescent="0.25">
      <c r="A287" s="71" t="s">
        <v>257</v>
      </c>
      <c r="B287" s="71" t="s">
        <v>858</v>
      </c>
      <c r="C287" s="71">
        <v>0.1</v>
      </c>
      <c r="D287" s="71">
        <v>760.13869999999997</v>
      </c>
      <c r="E287" s="71">
        <v>32.061100000000003</v>
      </c>
      <c r="F287" s="71">
        <v>3.2061000000000002</v>
      </c>
      <c r="G287" s="71">
        <v>76.013900000000007</v>
      </c>
      <c r="H287" s="71">
        <v>0.9</v>
      </c>
      <c r="I287" s="71">
        <v>696.52819999999997</v>
      </c>
      <c r="J287" s="71">
        <v>32.061100000000003</v>
      </c>
      <c r="K287" s="71">
        <v>28.855</v>
      </c>
      <c r="L287" s="71">
        <v>626.87540000000001</v>
      </c>
      <c r="M287" s="71">
        <v>702.88930000000005</v>
      </c>
    </row>
    <row r="288" spans="1:13" x14ac:dyDescent="0.25">
      <c r="A288" s="71" t="s">
        <v>258</v>
      </c>
      <c r="B288" s="71" t="s">
        <v>859</v>
      </c>
      <c r="C288" s="71">
        <v>0.1</v>
      </c>
      <c r="D288" s="71">
        <v>781.96699999999998</v>
      </c>
      <c r="E288" s="71">
        <v>28.592700000000001</v>
      </c>
      <c r="F288" s="71">
        <v>2.8593000000000002</v>
      </c>
      <c r="G288" s="71">
        <v>78.196700000000007</v>
      </c>
      <c r="H288" s="71">
        <v>0.9</v>
      </c>
      <c r="I288" s="71">
        <v>747.43830000000003</v>
      </c>
      <c r="J288" s="71">
        <v>28.592700000000001</v>
      </c>
      <c r="K288" s="71">
        <v>25.7334</v>
      </c>
      <c r="L288" s="71">
        <v>672.69449999999995</v>
      </c>
      <c r="M288" s="71">
        <v>750.89120000000003</v>
      </c>
    </row>
    <row r="289" spans="1:13" x14ac:dyDescent="0.25">
      <c r="A289" s="71" t="s">
        <v>259</v>
      </c>
      <c r="B289" s="71" t="s">
        <v>860</v>
      </c>
      <c r="C289" s="71">
        <v>0.1</v>
      </c>
      <c r="D289" s="73">
        <v>1636.6487</v>
      </c>
      <c r="E289" s="71">
        <v>55.938400000000001</v>
      </c>
      <c r="F289" s="71">
        <v>5.5937999999999999</v>
      </c>
      <c r="G289" s="71">
        <v>163.66489999999999</v>
      </c>
      <c r="H289" s="71">
        <v>0.9</v>
      </c>
      <c r="I289" s="73">
        <v>1550.4604999999999</v>
      </c>
      <c r="J289" s="71">
        <v>55.938400000000001</v>
      </c>
      <c r="K289" s="71">
        <v>50.3446</v>
      </c>
      <c r="L289" s="73">
        <v>1395.4143999999999</v>
      </c>
      <c r="M289" s="73">
        <v>1559.0793000000001</v>
      </c>
    </row>
    <row r="290" spans="1:13" x14ac:dyDescent="0.25">
      <c r="A290" s="71" t="s">
        <v>260</v>
      </c>
      <c r="B290" s="71" t="s">
        <v>861</v>
      </c>
      <c r="C290" s="71">
        <v>0.1</v>
      </c>
      <c r="D290" s="73">
        <v>2232.3944000000001</v>
      </c>
      <c r="E290" s="71">
        <v>97.323099999999997</v>
      </c>
      <c r="F290" s="71">
        <v>9.7323000000000004</v>
      </c>
      <c r="G290" s="71">
        <v>223.23939999999999</v>
      </c>
      <c r="H290" s="71">
        <v>0.9</v>
      </c>
      <c r="I290" s="73">
        <v>2130.6239999999998</v>
      </c>
      <c r="J290" s="71">
        <v>97.323099999999997</v>
      </c>
      <c r="K290" s="71">
        <v>87.590800000000002</v>
      </c>
      <c r="L290" s="73">
        <v>1917.5616</v>
      </c>
      <c r="M290" s="73">
        <v>2140.8009999999999</v>
      </c>
    </row>
    <row r="291" spans="1:13" x14ac:dyDescent="0.25">
      <c r="A291" s="71" t="s">
        <v>261</v>
      </c>
      <c r="B291" s="71" t="s">
        <v>862</v>
      </c>
      <c r="C291" s="71">
        <v>0.1</v>
      </c>
      <c r="D291" s="71">
        <v>382.04689999999999</v>
      </c>
      <c r="E291" s="71">
        <v>8.0271000000000008</v>
      </c>
      <c r="F291" s="71">
        <v>0.80269999999999997</v>
      </c>
      <c r="G291" s="71">
        <v>38.204700000000003</v>
      </c>
      <c r="H291" s="71">
        <v>0.9</v>
      </c>
      <c r="I291" s="71">
        <v>361.84359999999998</v>
      </c>
      <c r="J291" s="71">
        <v>8.0271000000000008</v>
      </c>
      <c r="K291" s="71">
        <v>7.2244000000000002</v>
      </c>
      <c r="L291" s="71">
        <v>325.6592</v>
      </c>
      <c r="M291" s="71">
        <v>363.8639</v>
      </c>
    </row>
    <row r="292" spans="1:13" x14ac:dyDescent="0.25">
      <c r="A292" s="71" t="s">
        <v>262</v>
      </c>
      <c r="B292" s="71" t="s">
        <v>863</v>
      </c>
      <c r="C292" s="71">
        <v>0.1</v>
      </c>
      <c r="D292" s="71">
        <v>490.22590000000002</v>
      </c>
      <c r="E292" s="71">
        <v>8.0841999999999992</v>
      </c>
      <c r="F292" s="71">
        <v>0.80840000000000001</v>
      </c>
      <c r="G292" s="71">
        <v>49.022599999999997</v>
      </c>
      <c r="H292" s="71">
        <v>0.9</v>
      </c>
      <c r="I292" s="71">
        <v>467.26749999999998</v>
      </c>
      <c r="J292" s="71">
        <v>8.0841999999999992</v>
      </c>
      <c r="K292" s="71">
        <v>7.2758000000000003</v>
      </c>
      <c r="L292" s="71">
        <v>420.54079999999999</v>
      </c>
      <c r="M292" s="71">
        <v>469.5634</v>
      </c>
    </row>
    <row r="293" spans="1:13" x14ac:dyDescent="0.25">
      <c r="A293" s="71" t="s">
        <v>263</v>
      </c>
      <c r="B293" s="71" t="s">
        <v>864</v>
      </c>
      <c r="C293" s="71">
        <v>0.1</v>
      </c>
      <c r="D293" s="71">
        <v>956.25260000000003</v>
      </c>
      <c r="E293" s="71">
        <v>33.364699999999999</v>
      </c>
      <c r="F293" s="71">
        <v>3.3365</v>
      </c>
      <c r="G293" s="71">
        <v>95.625299999999996</v>
      </c>
      <c r="H293" s="71">
        <v>0.9</v>
      </c>
      <c r="I293" s="71">
        <v>906.43690000000004</v>
      </c>
      <c r="J293" s="71">
        <v>33.364699999999999</v>
      </c>
      <c r="K293" s="71">
        <v>30.028199999999998</v>
      </c>
      <c r="L293" s="71">
        <v>815.79319999999996</v>
      </c>
      <c r="M293" s="71">
        <v>911.41849999999999</v>
      </c>
    </row>
    <row r="294" spans="1:13" x14ac:dyDescent="0.25">
      <c r="A294" s="71" t="s">
        <v>264</v>
      </c>
      <c r="B294" s="71" t="s">
        <v>865</v>
      </c>
      <c r="C294" s="71">
        <v>0.1</v>
      </c>
      <c r="D294" s="71">
        <v>443.97280000000001</v>
      </c>
      <c r="E294" s="71">
        <v>3.7959999999999998</v>
      </c>
      <c r="F294" s="71">
        <v>0.37959999999999999</v>
      </c>
      <c r="G294" s="71">
        <v>44.397300000000001</v>
      </c>
      <c r="H294" s="71">
        <v>0.9</v>
      </c>
      <c r="I294" s="71">
        <v>423.18540000000002</v>
      </c>
      <c r="J294" s="71">
        <v>3.7959999999999998</v>
      </c>
      <c r="K294" s="71">
        <v>3.4163999999999999</v>
      </c>
      <c r="L294" s="71">
        <v>380.86689999999999</v>
      </c>
      <c r="M294" s="71">
        <v>425.26420000000002</v>
      </c>
    </row>
    <row r="295" spans="1:13" x14ac:dyDescent="0.25">
      <c r="A295" s="71" t="s">
        <v>265</v>
      </c>
      <c r="B295" s="71" t="s">
        <v>866</v>
      </c>
      <c r="C295" s="71">
        <v>0.1</v>
      </c>
      <c r="D295" s="71">
        <v>887.77160000000003</v>
      </c>
      <c r="E295" s="71">
        <v>24.9026</v>
      </c>
      <c r="F295" s="71">
        <v>2.4903</v>
      </c>
      <c r="G295" s="71">
        <v>88.777199999999993</v>
      </c>
      <c r="H295" s="71">
        <v>0.9</v>
      </c>
      <c r="I295" s="71">
        <v>829.38689999999997</v>
      </c>
      <c r="J295" s="71">
        <v>24.9026</v>
      </c>
      <c r="K295" s="71">
        <v>22.412299999999998</v>
      </c>
      <c r="L295" s="71">
        <v>746.44820000000004</v>
      </c>
      <c r="M295" s="71">
        <v>835.22540000000004</v>
      </c>
    </row>
    <row r="296" spans="1:13" x14ac:dyDescent="0.25">
      <c r="A296" s="71" t="s">
        <v>266</v>
      </c>
      <c r="B296" s="71" t="s">
        <v>867</v>
      </c>
      <c r="C296" s="71">
        <v>0.1</v>
      </c>
      <c r="D296" s="73">
        <v>7164.2640000000001</v>
      </c>
      <c r="E296" s="71">
        <v>199.6814</v>
      </c>
      <c r="F296" s="71">
        <v>19.9681</v>
      </c>
      <c r="G296" s="71">
        <v>716.42639999999994</v>
      </c>
      <c r="H296" s="71">
        <v>0.9</v>
      </c>
      <c r="I296" s="73">
        <v>6632.8788999999997</v>
      </c>
      <c r="J296" s="71">
        <v>199.6816</v>
      </c>
      <c r="K296" s="71">
        <v>179.71340000000001</v>
      </c>
      <c r="L296" s="73">
        <v>5969.5910000000003</v>
      </c>
      <c r="M296" s="73">
        <v>6686.0173999999997</v>
      </c>
    </row>
    <row r="297" spans="1:13" x14ac:dyDescent="0.25">
      <c r="A297" s="71" t="s">
        <v>267</v>
      </c>
      <c r="B297" s="71" t="s">
        <v>868</v>
      </c>
      <c r="C297" s="71">
        <v>0.1</v>
      </c>
      <c r="D297" s="73">
        <v>1664.7556999999999</v>
      </c>
      <c r="E297" s="71">
        <v>37.304499999999997</v>
      </c>
      <c r="F297" s="71">
        <v>3.7303999999999999</v>
      </c>
      <c r="G297" s="71">
        <v>166.47559999999999</v>
      </c>
      <c r="H297" s="71">
        <v>0.9</v>
      </c>
      <c r="I297" s="73">
        <v>1543.5645</v>
      </c>
      <c r="J297" s="71">
        <v>37.304299999999998</v>
      </c>
      <c r="K297" s="71">
        <v>33.573900000000002</v>
      </c>
      <c r="L297" s="73">
        <v>1389.2080000000001</v>
      </c>
      <c r="M297" s="73">
        <v>1555.6836000000001</v>
      </c>
    </row>
    <row r="298" spans="1:13" x14ac:dyDescent="0.25">
      <c r="A298" s="71" t="s">
        <v>268</v>
      </c>
      <c r="B298" s="71" t="s">
        <v>869</v>
      </c>
      <c r="C298" s="71">
        <v>0.1</v>
      </c>
      <c r="D298" s="71">
        <v>177.77269999999999</v>
      </c>
      <c r="E298" s="71">
        <v>0</v>
      </c>
      <c r="F298" s="71">
        <v>0</v>
      </c>
      <c r="G298" s="71">
        <v>17.7773</v>
      </c>
      <c r="H298" s="71">
        <v>0.9</v>
      </c>
      <c r="I298" s="71">
        <v>170.04949999999999</v>
      </c>
      <c r="J298" s="71">
        <v>0</v>
      </c>
      <c r="K298" s="71">
        <v>0</v>
      </c>
      <c r="L298" s="71">
        <v>153.0446</v>
      </c>
      <c r="M298" s="71">
        <v>170.8219</v>
      </c>
    </row>
    <row r="299" spans="1:13" x14ac:dyDescent="0.25">
      <c r="A299" s="71" t="s">
        <v>269</v>
      </c>
      <c r="B299" s="71" t="s">
        <v>870</v>
      </c>
      <c r="C299" s="71">
        <v>0.1</v>
      </c>
      <c r="D299" s="71">
        <v>108.4796</v>
      </c>
      <c r="E299" s="71">
        <v>0</v>
      </c>
      <c r="F299" s="71">
        <v>0</v>
      </c>
      <c r="G299" s="71">
        <v>10.848000000000001</v>
      </c>
      <c r="H299" s="71">
        <v>0.9</v>
      </c>
      <c r="I299" s="71">
        <v>102.1078</v>
      </c>
      <c r="J299" s="71">
        <v>0</v>
      </c>
      <c r="K299" s="71">
        <v>0</v>
      </c>
      <c r="L299" s="71">
        <v>91.897000000000006</v>
      </c>
      <c r="M299" s="71">
        <v>102.745</v>
      </c>
    </row>
    <row r="300" spans="1:13" x14ac:dyDescent="0.25">
      <c r="A300" s="71" t="s">
        <v>270</v>
      </c>
      <c r="B300" s="71" t="s">
        <v>871</v>
      </c>
      <c r="C300" s="71">
        <v>0.1</v>
      </c>
      <c r="D300" s="71">
        <v>232.5334</v>
      </c>
      <c r="E300" s="71">
        <v>7.9955999999999996</v>
      </c>
      <c r="F300" s="71">
        <v>0.79959999999999998</v>
      </c>
      <c r="G300" s="71">
        <v>23.253299999999999</v>
      </c>
      <c r="H300" s="71">
        <v>0.9</v>
      </c>
      <c r="I300" s="71">
        <v>224.14009999999999</v>
      </c>
      <c r="J300" s="71">
        <v>7.9955999999999996</v>
      </c>
      <c r="K300" s="71">
        <v>7.1959999999999997</v>
      </c>
      <c r="L300" s="71">
        <v>201.7261</v>
      </c>
      <c r="M300" s="71">
        <v>224.9794</v>
      </c>
    </row>
    <row r="301" spans="1:13" x14ac:dyDescent="0.25">
      <c r="A301" s="71" t="s">
        <v>271</v>
      </c>
      <c r="B301" s="71" t="s">
        <v>872</v>
      </c>
      <c r="C301" s="71">
        <v>0.1</v>
      </c>
      <c r="D301" s="71">
        <v>658.68179999999995</v>
      </c>
      <c r="E301" s="71">
        <v>28.486899999999999</v>
      </c>
      <c r="F301" s="71">
        <v>2.8487</v>
      </c>
      <c r="G301" s="71">
        <v>65.868200000000002</v>
      </c>
      <c r="H301" s="71">
        <v>0.9</v>
      </c>
      <c r="I301" s="71">
        <v>631.77689999999996</v>
      </c>
      <c r="J301" s="71">
        <v>28.486899999999999</v>
      </c>
      <c r="K301" s="71">
        <v>25.638200000000001</v>
      </c>
      <c r="L301" s="71">
        <v>568.5992</v>
      </c>
      <c r="M301" s="71">
        <v>634.4674</v>
      </c>
    </row>
    <row r="302" spans="1:13" x14ac:dyDescent="0.25">
      <c r="A302" s="71" t="s">
        <v>272</v>
      </c>
      <c r="B302" s="71" t="s">
        <v>873</v>
      </c>
      <c r="C302" s="71">
        <v>0.1</v>
      </c>
      <c r="D302" s="71">
        <v>936.86530000000005</v>
      </c>
      <c r="E302" s="71">
        <v>0</v>
      </c>
      <c r="F302" s="71">
        <v>0</v>
      </c>
      <c r="G302" s="71">
        <v>93.686499999999995</v>
      </c>
      <c r="H302" s="71">
        <v>0.9</v>
      </c>
      <c r="I302" s="71">
        <v>882.15840000000003</v>
      </c>
      <c r="J302" s="71">
        <v>0</v>
      </c>
      <c r="K302" s="71">
        <v>0</v>
      </c>
      <c r="L302" s="71">
        <v>793.94259999999997</v>
      </c>
      <c r="M302" s="71">
        <v>887.62909999999999</v>
      </c>
    </row>
    <row r="303" spans="1:13" x14ac:dyDescent="0.25">
      <c r="A303" s="71" t="s">
        <v>273</v>
      </c>
      <c r="B303" s="71" t="s">
        <v>874</v>
      </c>
      <c r="C303" s="71">
        <v>0.1</v>
      </c>
      <c r="D303" s="71">
        <v>184.26519999999999</v>
      </c>
      <c r="E303" s="71">
        <v>0</v>
      </c>
      <c r="F303" s="71">
        <v>0</v>
      </c>
      <c r="G303" s="71">
        <v>18.426500000000001</v>
      </c>
      <c r="H303" s="71">
        <v>0.9</v>
      </c>
      <c r="I303" s="71">
        <v>173.8939</v>
      </c>
      <c r="J303" s="71">
        <v>0</v>
      </c>
      <c r="K303" s="71">
        <v>0</v>
      </c>
      <c r="L303" s="71">
        <v>156.50450000000001</v>
      </c>
      <c r="M303" s="71">
        <v>174.93100000000001</v>
      </c>
    </row>
    <row r="304" spans="1:13" x14ac:dyDescent="0.25">
      <c r="A304" s="71" t="s">
        <v>536</v>
      </c>
      <c r="B304" s="71" t="s">
        <v>875</v>
      </c>
      <c r="C304" s="71">
        <v>0.1</v>
      </c>
      <c r="D304" s="71">
        <v>70.395700000000005</v>
      </c>
      <c r="E304" s="71">
        <v>0</v>
      </c>
      <c r="F304" s="71">
        <v>0</v>
      </c>
      <c r="G304" s="71">
        <v>7.0396000000000001</v>
      </c>
      <c r="H304" s="71">
        <v>0.9</v>
      </c>
      <c r="I304" s="71">
        <v>65.087999999999994</v>
      </c>
      <c r="J304" s="71">
        <v>0</v>
      </c>
      <c r="K304" s="71">
        <v>0</v>
      </c>
      <c r="L304" s="71">
        <v>58.5792</v>
      </c>
      <c r="M304" s="71">
        <v>65.618799999999993</v>
      </c>
    </row>
    <row r="305" spans="1:13" x14ac:dyDescent="0.25">
      <c r="A305" s="71" t="s">
        <v>274</v>
      </c>
      <c r="B305" s="71" t="s">
        <v>876</v>
      </c>
      <c r="C305" s="71">
        <v>0.1</v>
      </c>
      <c r="D305" s="73">
        <v>1833.7536</v>
      </c>
      <c r="E305" s="71">
        <v>59.415500000000002</v>
      </c>
      <c r="F305" s="71">
        <v>5.9416000000000002</v>
      </c>
      <c r="G305" s="71">
        <v>183.37540000000001</v>
      </c>
      <c r="H305" s="71">
        <v>0.9</v>
      </c>
      <c r="I305" s="73">
        <v>1754.0179000000001</v>
      </c>
      <c r="J305" s="71">
        <v>59.415500000000002</v>
      </c>
      <c r="K305" s="71">
        <v>53.473999999999997</v>
      </c>
      <c r="L305" s="73">
        <v>1578.6161</v>
      </c>
      <c r="M305" s="73">
        <v>1761.9915000000001</v>
      </c>
    </row>
    <row r="306" spans="1:13" x14ac:dyDescent="0.25">
      <c r="A306" s="71" t="s">
        <v>275</v>
      </c>
      <c r="B306" s="71" t="s">
        <v>877</v>
      </c>
      <c r="C306" s="71">
        <v>0.1</v>
      </c>
      <c r="D306" s="73">
        <v>4508.6098000000002</v>
      </c>
      <c r="E306" s="71">
        <v>187.75319999999999</v>
      </c>
      <c r="F306" s="71">
        <v>18.775300000000001</v>
      </c>
      <c r="G306" s="71">
        <v>450.86099999999999</v>
      </c>
      <c r="H306" s="71">
        <v>0.9</v>
      </c>
      <c r="I306" s="73">
        <v>4322.7358000000004</v>
      </c>
      <c r="J306" s="71">
        <v>187.7527</v>
      </c>
      <c r="K306" s="71">
        <v>168.97739999999999</v>
      </c>
      <c r="L306" s="73">
        <v>3890.4621999999999</v>
      </c>
      <c r="M306" s="73">
        <v>4341.3231999999998</v>
      </c>
    </row>
    <row r="307" spans="1:13" x14ac:dyDescent="0.25">
      <c r="A307" s="71" t="s">
        <v>276</v>
      </c>
      <c r="B307" s="71" t="s">
        <v>878</v>
      </c>
      <c r="C307" s="71">
        <v>0.1</v>
      </c>
      <c r="D307" s="71">
        <v>212.51750000000001</v>
      </c>
      <c r="E307" s="71">
        <v>0</v>
      </c>
      <c r="F307" s="71">
        <v>0</v>
      </c>
      <c r="G307" s="71">
        <v>21.251799999999999</v>
      </c>
      <c r="H307" s="71">
        <v>0.9</v>
      </c>
      <c r="I307" s="71">
        <v>199.38550000000001</v>
      </c>
      <c r="J307" s="71">
        <v>0</v>
      </c>
      <c r="K307" s="71">
        <v>0</v>
      </c>
      <c r="L307" s="71">
        <v>179.447</v>
      </c>
      <c r="M307" s="71">
        <v>200.69880000000001</v>
      </c>
    </row>
    <row r="308" spans="1:13" x14ac:dyDescent="0.25">
      <c r="A308" s="71" t="s">
        <v>277</v>
      </c>
      <c r="B308" s="71" t="s">
        <v>879</v>
      </c>
      <c r="C308" s="71">
        <v>0.1</v>
      </c>
      <c r="D308" s="71">
        <v>215.31120000000001</v>
      </c>
      <c r="E308" s="71">
        <v>0</v>
      </c>
      <c r="F308" s="71">
        <v>0</v>
      </c>
      <c r="G308" s="71">
        <v>21.531099999999999</v>
      </c>
      <c r="H308" s="71">
        <v>0.9</v>
      </c>
      <c r="I308" s="71">
        <v>205.66040000000001</v>
      </c>
      <c r="J308" s="71">
        <v>0</v>
      </c>
      <c r="K308" s="71">
        <v>0</v>
      </c>
      <c r="L308" s="71">
        <v>185.09440000000001</v>
      </c>
      <c r="M308" s="71">
        <v>206.62549999999999</v>
      </c>
    </row>
    <row r="309" spans="1:13" x14ac:dyDescent="0.25">
      <c r="A309" s="71" t="s">
        <v>278</v>
      </c>
      <c r="B309" s="71" t="s">
        <v>880</v>
      </c>
      <c r="C309" s="71">
        <v>0.1</v>
      </c>
      <c r="D309" s="71">
        <v>303.26620000000003</v>
      </c>
      <c r="E309" s="71">
        <v>0</v>
      </c>
      <c r="F309" s="71">
        <v>0</v>
      </c>
      <c r="G309" s="71">
        <v>30.326599999999999</v>
      </c>
      <c r="H309" s="71">
        <v>0.9</v>
      </c>
      <c r="I309" s="71">
        <v>284.35489999999999</v>
      </c>
      <c r="J309" s="71">
        <v>0</v>
      </c>
      <c r="K309" s="71">
        <v>0</v>
      </c>
      <c r="L309" s="71">
        <v>255.9194</v>
      </c>
      <c r="M309" s="71">
        <v>286.24599999999998</v>
      </c>
    </row>
    <row r="310" spans="1:13" x14ac:dyDescent="0.25">
      <c r="A310" s="71" t="s">
        <v>279</v>
      </c>
      <c r="B310" s="71" t="s">
        <v>881</v>
      </c>
      <c r="C310" s="71">
        <v>0.1</v>
      </c>
      <c r="D310" s="73">
        <v>1256.9557</v>
      </c>
      <c r="E310" s="71">
        <v>49.377699999999997</v>
      </c>
      <c r="F310" s="71">
        <v>4.9378000000000002</v>
      </c>
      <c r="G310" s="71">
        <v>125.6956</v>
      </c>
      <c r="H310" s="71">
        <v>0.9</v>
      </c>
      <c r="I310" s="73">
        <v>1185.7719999999999</v>
      </c>
      <c r="J310" s="71">
        <v>49.377699999999997</v>
      </c>
      <c r="K310" s="71">
        <v>44.439900000000002</v>
      </c>
      <c r="L310" s="73">
        <v>1067.1948</v>
      </c>
      <c r="M310" s="73">
        <v>1192.8904</v>
      </c>
    </row>
    <row r="311" spans="1:13" x14ac:dyDescent="0.25">
      <c r="A311" s="71" t="s">
        <v>537</v>
      </c>
      <c r="B311" s="71" t="s">
        <v>882</v>
      </c>
      <c r="C311" s="71">
        <v>0.1</v>
      </c>
      <c r="D311" s="71">
        <v>63.262099999999997</v>
      </c>
      <c r="E311" s="71">
        <v>0</v>
      </c>
      <c r="F311" s="71">
        <v>0</v>
      </c>
      <c r="G311" s="71">
        <v>6.3262</v>
      </c>
      <c r="H311" s="71">
        <v>0.9</v>
      </c>
      <c r="I311" s="71">
        <v>60.331200000000003</v>
      </c>
      <c r="J311" s="71">
        <v>0</v>
      </c>
      <c r="K311" s="71">
        <v>0</v>
      </c>
      <c r="L311" s="71">
        <v>54.298099999999998</v>
      </c>
      <c r="M311" s="71">
        <v>60.624299999999998</v>
      </c>
    </row>
    <row r="312" spans="1:13" x14ac:dyDescent="0.25">
      <c r="A312" s="71" t="s">
        <v>280</v>
      </c>
      <c r="B312" s="71" t="s">
        <v>883</v>
      </c>
      <c r="C312" s="71">
        <v>0.1</v>
      </c>
      <c r="D312" s="71">
        <v>91.4285</v>
      </c>
      <c r="E312" s="71">
        <v>0</v>
      </c>
      <c r="F312" s="71">
        <v>0</v>
      </c>
      <c r="G312" s="71">
        <v>9.1427999999999994</v>
      </c>
      <c r="H312" s="71">
        <v>0.9</v>
      </c>
      <c r="I312" s="71">
        <v>88.023499999999999</v>
      </c>
      <c r="J312" s="71">
        <v>0</v>
      </c>
      <c r="K312" s="71">
        <v>0</v>
      </c>
      <c r="L312" s="71">
        <v>79.221199999999996</v>
      </c>
      <c r="M312" s="71">
        <v>88.364000000000004</v>
      </c>
    </row>
    <row r="313" spans="1:13" x14ac:dyDescent="0.25">
      <c r="A313" s="71" t="s">
        <v>281</v>
      </c>
      <c r="B313" s="71" t="s">
        <v>884</v>
      </c>
      <c r="C313" s="71">
        <v>0.1</v>
      </c>
      <c r="D313" s="71">
        <v>132.35239999999999</v>
      </c>
      <c r="E313" s="71">
        <v>0</v>
      </c>
      <c r="F313" s="71">
        <v>0</v>
      </c>
      <c r="G313" s="71">
        <v>13.235200000000001</v>
      </c>
      <c r="H313" s="71">
        <v>0.9</v>
      </c>
      <c r="I313" s="71">
        <v>124.1249</v>
      </c>
      <c r="J313" s="71">
        <v>0</v>
      </c>
      <c r="K313" s="71">
        <v>0</v>
      </c>
      <c r="L313" s="71">
        <v>111.7124</v>
      </c>
      <c r="M313" s="71">
        <v>124.94759999999999</v>
      </c>
    </row>
    <row r="314" spans="1:13" x14ac:dyDescent="0.25">
      <c r="A314" s="71" t="s">
        <v>282</v>
      </c>
      <c r="B314" s="71" t="s">
        <v>885</v>
      </c>
      <c r="C314" s="71">
        <v>0.1</v>
      </c>
      <c r="D314" s="73">
        <v>2024.4982</v>
      </c>
      <c r="E314" s="71">
        <v>47.465800000000002</v>
      </c>
      <c r="F314" s="71">
        <v>4.7465999999999999</v>
      </c>
      <c r="G314" s="71">
        <v>202.44980000000001</v>
      </c>
      <c r="H314" s="71">
        <v>0.9</v>
      </c>
      <c r="I314" s="73">
        <v>1917.9701</v>
      </c>
      <c r="J314" s="71">
        <v>47.465800000000002</v>
      </c>
      <c r="K314" s="71">
        <v>42.719200000000001</v>
      </c>
      <c r="L314" s="73">
        <v>1726.1731</v>
      </c>
      <c r="M314" s="73">
        <v>1928.6229000000001</v>
      </c>
    </row>
    <row r="315" spans="1:13" x14ac:dyDescent="0.25">
      <c r="A315" s="71" t="s">
        <v>283</v>
      </c>
      <c r="B315" s="71" t="s">
        <v>886</v>
      </c>
      <c r="C315" s="71">
        <v>0.1</v>
      </c>
      <c r="D315" s="71">
        <v>440.51440000000002</v>
      </c>
      <c r="E315" s="71">
        <v>22.7226</v>
      </c>
      <c r="F315" s="71">
        <v>2.2723</v>
      </c>
      <c r="G315" s="71">
        <v>44.051400000000001</v>
      </c>
      <c r="H315" s="71">
        <v>0.9</v>
      </c>
      <c r="I315" s="71">
        <v>426.98669999999998</v>
      </c>
      <c r="J315" s="71">
        <v>22.7226</v>
      </c>
      <c r="K315" s="71">
        <v>20.450299999999999</v>
      </c>
      <c r="L315" s="71">
        <v>384.28800000000001</v>
      </c>
      <c r="M315" s="71">
        <v>428.33940000000001</v>
      </c>
    </row>
    <row r="316" spans="1:13" x14ac:dyDescent="0.25">
      <c r="A316" s="71" t="s">
        <v>284</v>
      </c>
      <c r="B316" s="71" t="s">
        <v>887</v>
      </c>
      <c r="C316" s="71">
        <v>0.1</v>
      </c>
      <c r="D316" s="71">
        <v>708.23609999999996</v>
      </c>
      <c r="E316" s="71">
        <v>11.137</v>
      </c>
      <c r="F316" s="71">
        <v>1.1136999999999999</v>
      </c>
      <c r="G316" s="71">
        <v>70.823599999999999</v>
      </c>
      <c r="H316" s="71">
        <v>0.9</v>
      </c>
      <c r="I316" s="71">
        <v>683.75279999999998</v>
      </c>
      <c r="J316" s="71">
        <v>11.137</v>
      </c>
      <c r="K316" s="71">
        <v>10.023300000000001</v>
      </c>
      <c r="L316" s="71">
        <v>615.37750000000005</v>
      </c>
      <c r="M316" s="71">
        <v>686.2011</v>
      </c>
    </row>
    <row r="317" spans="1:13" x14ac:dyDescent="0.25">
      <c r="A317" s="71" t="s">
        <v>285</v>
      </c>
      <c r="B317" s="71" t="s">
        <v>888</v>
      </c>
      <c r="C317" s="71">
        <v>0.1</v>
      </c>
      <c r="D317" s="71">
        <v>201.63030000000001</v>
      </c>
      <c r="E317" s="71">
        <v>8.0399999999999999E-2</v>
      </c>
      <c r="F317" s="71">
        <v>8.0000000000000002E-3</v>
      </c>
      <c r="G317" s="71">
        <v>20.163</v>
      </c>
      <c r="H317" s="71">
        <v>0.9</v>
      </c>
      <c r="I317" s="71">
        <v>195.03270000000001</v>
      </c>
      <c r="J317" s="71">
        <v>8.0399999999999999E-2</v>
      </c>
      <c r="K317" s="71">
        <v>7.2400000000000006E-2</v>
      </c>
      <c r="L317" s="71">
        <v>175.52940000000001</v>
      </c>
      <c r="M317" s="71">
        <v>195.69239999999999</v>
      </c>
    </row>
    <row r="318" spans="1:13" x14ac:dyDescent="0.25">
      <c r="A318" s="71" t="s">
        <v>286</v>
      </c>
      <c r="B318" s="71" t="s">
        <v>889</v>
      </c>
      <c r="C318" s="71">
        <v>0.1</v>
      </c>
      <c r="D318" s="73">
        <v>1165.0592999999999</v>
      </c>
      <c r="E318" s="71">
        <v>25.4421</v>
      </c>
      <c r="F318" s="71">
        <v>2.5442</v>
      </c>
      <c r="G318" s="71">
        <v>116.5059</v>
      </c>
      <c r="H318" s="71">
        <v>0.9</v>
      </c>
      <c r="I318" s="73">
        <v>1111.5998999999999</v>
      </c>
      <c r="J318" s="71">
        <v>25.4421</v>
      </c>
      <c r="K318" s="71">
        <v>22.8979</v>
      </c>
      <c r="L318" s="73">
        <v>1000.4399</v>
      </c>
      <c r="M318" s="73">
        <v>1116.9458</v>
      </c>
    </row>
    <row r="319" spans="1:13" x14ac:dyDescent="0.25">
      <c r="A319" s="71" t="s">
        <v>287</v>
      </c>
      <c r="B319" s="71" t="s">
        <v>890</v>
      </c>
      <c r="C319" s="71">
        <v>0.1</v>
      </c>
      <c r="D319" s="73">
        <v>3504.1574999999998</v>
      </c>
      <c r="E319" s="71">
        <v>38.694200000000002</v>
      </c>
      <c r="F319" s="71">
        <v>3.8694000000000002</v>
      </c>
      <c r="G319" s="71">
        <v>350.41579999999999</v>
      </c>
      <c r="H319" s="71">
        <v>0.9</v>
      </c>
      <c r="I319" s="73">
        <v>3313.0329000000002</v>
      </c>
      <c r="J319" s="71">
        <v>38.694200000000002</v>
      </c>
      <c r="K319" s="71">
        <v>34.824800000000003</v>
      </c>
      <c r="L319" s="73">
        <v>2981.7296000000001</v>
      </c>
      <c r="M319" s="73">
        <v>3332.1453999999999</v>
      </c>
    </row>
    <row r="320" spans="1:13" x14ac:dyDescent="0.25">
      <c r="A320" s="71" t="s">
        <v>288</v>
      </c>
      <c r="B320" s="71" t="s">
        <v>891</v>
      </c>
      <c r="C320" s="71">
        <v>0.1</v>
      </c>
      <c r="D320" s="71">
        <v>145.25819999999999</v>
      </c>
      <c r="E320" s="71">
        <v>0.98670000000000002</v>
      </c>
      <c r="F320" s="71">
        <v>9.8699999999999996E-2</v>
      </c>
      <c r="G320" s="71">
        <v>14.5258</v>
      </c>
      <c r="H320" s="71">
        <v>0.9</v>
      </c>
      <c r="I320" s="71">
        <v>137.3383</v>
      </c>
      <c r="J320" s="71">
        <v>0.98670000000000002</v>
      </c>
      <c r="K320" s="71">
        <v>0.88800000000000001</v>
      </c>
      <c r="L320" s="71">
        <v>123.6045</v>
      </c>
      <c r="M320" s="71">
        <v>138.13030000000001</v>
      </c>
    </row>
    <row r="321" spans="1:13" x14ac:dyDescent="0.25">
      <c r="A321" s="71" t="s">
        <v>289</v>
      </c>
      <c r="B321" s="71" t="s">
        <v>892</v>
      </c>
      <c r="C321" s="71">
        <v>0.1</v>
      </c>
      <c r="D321" s="71">
        <v>301.62240000000003</v>
      </c>
      <c r="E321" s="71">
        <v>0</v>
      </c>
      <c r="F321" s="71">
        <v>0</v>
      </c>
      <c r="G321" s="71">
        <v>30.162199999999999</v>
      </c>
      <c r="H321" s="71">
        <v>0.9</v>
      </c>
      <c r="I321" s="71">
        <v>287.97980000000001</v>
      </c>
      <c r="J321" s="71">
        <v>0</v>
      </c>
      <c r="K321" s="71">
        <v>0</v>
      </c>
      <c r="L321" s="71">
        <v>259.18180000000001</v>
      </c>
      <c r="M321" s="71">
        <v>289.34399999999999</v>
      </c>
    </row>
    <row r="322" spans="1:13" x14ac:dyDescent="0.25">
      <c r="A322" s="71" t="s">
        <v>290</v>
      </c>
      <c r="B322" s="71" t="s">
        <v>893</v>
      </c>
      <c r="C322" s="71">
        <v>0.1</v>
      </c>
      <c r="D322" s="73">
        <v>2177.6783</v>
      </c>
      <c r="E322" s="71">
        <v>67.813000000000002</v>
      </c>
      <c r="F322" s="71">
        <v>6.7812999999999999</v>
      </c>
      <c r="G322" s="71">
        <v>217.76779999999999</v>
      </c>
      <c r="H322" s="71">
        <v>0.9</v>
      </c>
      <c r="I322" s="73">
        <v>2044.01</v>
      </c>
      <c r="J322" s="71">
        <v>67.813000000000002</v>
      </c>
      <c r="K322" s="71">
        <v>61.031700000000001</v>
      </c>
      <c r="L322" s="73">
        <v>1839.6089999999999</v>
      </c>
      <c r="M322" s="73">
        <v>2057.3768</v>
      </c>
    </row>
    <row r="323" spans="1:13" x14ac:dyDescent="0.25">
      <c r="A323" s="71" t="s">
        <v>291</v>
      </c>
      <c r="B323" s="71" t="s">
        <v>894</v>
      </c>
      <c r="C323" s="71">
        <v>0.1</v>
      </c>
      <c r="D323" s="71">
        <v>169.80099999999999</v>
      </c>
      <c r="E323" s="71">
        <v>0</v>
      </c>
      <c r="F323" s="71">
        <v>0</v>
      </c>
      <c r="G323" s="71">
        <v>16.9801</v>
      </c>
      <c r="H323" s="71">
        <v>0.9</v>
      </c>
      <c r="I323" s="71">
        <v>160.77979999999999</v>
      </c>
      <c r="J323" s="71">
        <v>0</v>
      </c>
      <c r="K323" s="71">
        <v>0</v>
      </c>
      <c r="L323" s="71">
        <v>144.70179999999999</v>
      </c>
      <c r="M323" s="71">
        <v>161.68190000000001</v>
      </c>
    </row>
    <row r="324" spans="1:13" x14ac:dyDescent="0.25">
      <c r="A324" s="71" t="s">
        <v>292</v>
      </c>
      <c r="B324" s="71" t="s">
        <v>895</v>
      </c>
      <c r="C324" s="71">
        <v>0.1</v>
      </c>
      <c r="D324" s="71">
        <v>254</v>
      </c>
      <c r="E324" s="71">
        <v>0</v>
      </c>
      <c r="F324" s="71">
        <v>0</v>
      </c>
      <c r="G324" s="71">
        <v>25.4</v>
      </c>
      <c r="H324" s="71">
        <v>0.9</v>
      </c>
      <c r="I324" s="71">
        <v>244.41419999999999</v>
      </c>
      <c r="J324" s="71">
        <v>0</v>
      </c>
      <c r="K324" s="71">
        <v>0</v>
      </c>
      <c r="L324" s="71">
        <v>219.97280000000001</v>
      </c>
      <c r="M324" s="71">
        <v>245.37280000000001</v>
      </c>
    </row>
    <row r="325" spans="1:13" x14ac:dyDescent="0.25">
      <c r="A325" s="71" t="s">
        <v>293</v>
      </c>
      <c r="B325" s="71" t="s">
        <v>896</v>
      </c>
      <c r="C325" s="71">
        <v>0.1</v>
      </c>
      <c r="D325" s="73">
        <v>2065.4996999999998</v>
      </c>
      <c r="E325" s="71">
        <v>19.2425</v>
      </c>
      <c r="F325" s="71">
        <v>1.9241999999999999</v>
      </c>
      <c r="G325" s="71">
        <v>206.55</v>
      </c>
      <c r="H325" s="71">
        <v>0.9</v>
      </c>
      <c r="I325" s="73">
        <v>1873.4050999999999</v>
      </c>
      <c r="J325" s="71">
        <v>19.2424</v>
      </c>
      <c r="K325" s="71">
        <v>17.318200000000001</v>
      </c>
      <c r="L325" s="73">
        <v>1686.0645999999999</v>
      </c>
      <c r="M325" s="73">
        <v>1892.6146000000001</v>
      </c>
    </row>
    <row r="326" spans="1:13" x14ac:dyDescent="0.25">
      <c r="A326" s="71" t="s">
        <v>294</v>
      </c>
      <c r="B326" s="71" t="s">
        <v>897</v>
      </c>
      <c r="C326" s="71">
        <v>0.1</v>
      </c>
      <c r="D326" s="71">
        <v>729.82709999999997</v>
      </c>
      <c r="E326" s="71">
        <v>41.846299999999999</v>
      </c>
      <c r="F326" s="71">
        <v>4.1845999999999997</v>
      </c>
      <c r="G326" s="71">
        <v>72.982699999999994</v>
      </c>
      <c r="H326" s="71">
        <v>0.9</v>
      </c>
      <c r="I326" s="71">
        <v>695.83159999999998</v>
      </c>
      <c r="J326" s="71">
        <v>41.846299999999999</v>
      </c>
      <c r="K326" s="71">
        <v>37.661700000000003</v>
      </c>
      <c r="L326" s="71">
        <v>626.24839999999995</v>
      </c>
      <c r="M326" s="71">
        <v>699.23109999999997</v>
      </c>
    </row>
    <row r="327" spans="1:13" x14ac:dyDescent="0.25">
      <c r="A327" s="71" t="s">
        <v>295</v>
      </c>
      <c r="B327" s="71" t="s">
        <v>898</v>
      </c>
      <c r="C327" s="71">
        <v>0.1</v>
      </c>
      <c r="D327" s="73">
        <v>1080.5041000000001</v>
      </c>
      <c r="E327" s="71">
        <v>10.018700000000001</v>
      </c>
      <c r="F327" s="71">
        <v>1.0019</v>
      </c>
      <c r="G327" s="71">
        <v>108.0504</v>
      </c>
      <c r="H327" s="71">
        <v>0.9</v>
      </c>
      <c r="I327" s="73">
        <v>1009.3022999999999</v>
      </c>
      <c r="J327" s="71">
        <v>10.018700000000001</v>
      </c>
      <c r="K327" s="71">
        <v>9.0167999999999999</v>
      </c>
      <c r="L327" s="71">
        <v>908.37210000000005</v>
      </c>
      <c r="M327" s="73">
        <v>1016.4225</v>
      </c>
    </row>
    <row r="328" spans="1:13" x14ac:dyDescent="0.25">
      <c r="A328" s="71" t="s">
        <v>296</v>
      </c>
      <c r="B328" s="71" t="s">
        <v>899</v>
      </c>
      <c r="C328" s="71">
        <v>0.1</v>
      </c>
      <c r="D328" s="71">
        <v>812.31640000000004</v>
      </c>
      <c r="E328" s="71">
        <v>12.1472</v>
      </c>
      <c r="F328" s="71">
        <v>1.2146999999999999</v>
      </c>
      <c r="G328" s="71">
        <v>81.2316</v>
      </c>
      <c r="H328" s="71">
        <v>0.9</v>
      </c>
      <c r="I328" s="71">
        <v>758.7002</v>
      </c>
      <c r="J328" s="71">
        <v>12.1472</v>
      </c>
      <c r="K328" s="71">
        <v>10.932499999999999</v>
      </c>
      <c r="L328" s="71">
        <v>682.83019999999999</v>
      </c>
      <c r="M328" s="71">
        <v>764.06179999999995</v>
      </c>
    </row>
    <row r="329" spans="1:13" x14ac:dyDescent="0.25">
      <c r="A329" s="71" t="s">
        <v>297</v>
      </c>
      <c r="B329" s="71" t="s">
        <v>900</v>
      </c>
      <c r="C329" s="71">
        <v>0.1</v>
      </c>
      <c r="D329" s="73">
        <v>1369.7982</v>
      </c>
      <c r="E329" s="71">
        <v>36.2911</v>
      </c>
      <c r="F329" s="71">
        <v>3.6291000000000002</v>
      </c>
      <c r="G329" s="71">
        <v>136.97980000000001</v>
      </c>
      <c r="H329" s="71">
        <v>0.9</v>
      </c>
      <c r="I329" s="73">
        <v>1297.1913999999999</v>
      </c>
      <c r="J329" s="71">
        <v>36.2911</v>
      </c>
      <c r="K329" s="71">
        <v>32.661999999999999</v>
      </c>
      <c r="L329" s="73">
        <v>1167.4722999999999</v>
      </c>
      <c r="M329" s="73">
        <v>1304.4521</v>
      </c>
    </row>
    <row r="330" spans="1:13" x14ac:dyDescent="0.25">
      <c r="A330" s="71" t="s">
        <v>538</v>
      </c>
      <c r="B330" s="71" t="s">
        <v>901</v>
      </c>
      <c r="C330" s="71">
        <v>0.1</v>
      </c>
      <c r="D330" s="71">
        <v>96.985799999999998</v>
      </c>
      <c r="E330" s="71">
        <v>0</v>
      </c>
      <c r="F330" s="71">
        <v>0</v>
      </c>
      <c r="G330" s="71">
        <v>9.6986000000000008</v>
      </c>
      <c r="H330" s="71">
        <v>0.9</v>
      </c>
      <c r="I330" s="71">
        <v>89.832999999999998</v>
      </c>
      <c r="J330" s="71">
        <v>0</v>
      </c>
      <c r="K330" s="71">
        <v>0</v>
      </c>
      <c r="L330" s="71">
        <v>80.849699999999999</v>
      </c>
      <c r="M330" s="71">
        <v>90.548299999999998</v>
      </c>
    </row>
    <row r="331" spans="1:13" x14ac:dyDescent="0.25">
      <c r="A331" s="71" t="s">
        <v>539</v>
      </c>
      <c r="B331" s="71" t="s">
        <v>902</v>
      </c>
      <c r="C331" s="71">
        <v>0.1</v>
      </c>
      <c r="D331" s="71">
        <v>54.708399999999997</v>
      </c>
      <c r="E331" s="71">
        <v>0.28710000000000002</v>
      </c>
      <c r="F331" s="71">
        <v>2.87E-2</v>
      </c>
      <c r="G331" s="71">
        <v>5.4707999999999997</v>
      </c>
      <c r="H331" s="71">
        <v>0.9</v>
      </c>
      <c r="I331" s="71">
        <v>49.183100000000003</v>
      </c>
      <c r="J331" s="71">
        <v>0.28710000000000002</v>
      </c>
      <c r="K331" s="71">
        <v>0.25840000000000002</v>
      </c>
      <c r="L331" s="71">
        <v>44.264800000000001</v>
      </c>
      <c r="M331" s="71">
        <v>49.735599999999998</v>
      </c>
    </row>
    <row r="332" spans="1:13" x14ac:dyDescent="0.25">
      <c r="A332" s="71" t="s">
        <v>298</v>
      </c>
      <c r="B332" s="71" t="s">
        <v>903</v>
      </c>
      <c r="C332" s="71">
        <v>0.1</v>
      </c>
      <c r="D332" s="71">
        <v>606.71659999999997</v>
      </c>
      <c r="E332" s="71">
        <v>26.646699999999999</v>
      </c>
      <c r="F332" s="71">
        <v>2.6646999999999998</v>
      </c>
      <c r="G332" s="71">
        <v>60.671700000000001</v>
      </c>
      <c r="H332" s="71">
        <v>0.9</v>
      </c>
      <c r="I332" s="71">
        <v>575.33190000000002</v>
      </c>
      <c r="J332" s="71">
        <v>26.646699999999999</v>
      </c>
      <c r="K332" s="71">
        <v>23.981999999999999</v>
      </c>
      <c r="L332" s="71">
        <v>517.79870000000005</v>
      </c>
      <c r="M332" s="71">
        <v>578.47040000000004</v>
      </c>
    </row>
    <row r="333" spans="1:13" x14ac:dyDescent="0.25">
      <c r="A333" s="71" t="s">
        <v>299</v>
      </c>
      <c r="B333" s="71" t="s">
        <v>904</v>
      </c>
      <c r="C333" s="71">
        <v>0.1</v>
      </c>
      <c r="D333" s="71">
        <v>176.1652</v>
      </c>
      <c r="E333" s="71">
        <v>0</v>
      </c>
      <c r="F333" s="71">
        <v>0</v>
      </c>
      <c r="G333" s="71">
        <v>17.616499999999998</v>
      </c>
      <c r="H333" s="71">
        <v>0.9</v>
      </c>
      <c r="I333" s="71">
        <v>168.45650000000001</v>
      </c>
      <c r="J333" s="71">
        <v>0</v>
      </c>
      <c r="K333" s="71">
        <v>0</v>
      </c>
      <c r="L333" s="71">
        <v>151.61080000000001</v>
      </c>
      <c r="M333" s="71">
        <v>169.22730000000001</v>
      </c>
    </row>
    <row r="334" spans="1:13" x14ac:dyDescent="0.25">
      <c r="A334" s="71" t="s">
        <v>540</v>
      </c>
      <c r="B334" s="71" t="s">
        <v>905</v>
      </c>
      <c r="C334" s="71">
        <v>0.1</v>
      </c>
      <c r="D334" s="71">
        <v>87.186700000000002</v>
      </c>
      <c r="E334" s="71">
        <v>1.3867</v>
      </c>
      <c r="F334" s="71">
        <v>0.13869999999999999</v>
      </c>
      <c r="G334" s="71">
        <v>8.7187000000000001</v>
      </c>
      <c r="H334" s="71">
        <v>0.9</v>
      </c>
      <c r="I334" s="71">
        <v>77.712500000000006</v>
      </c>
      <c r="J334" s="71">
        <v>1.3867</v>
      </c>
      <c r="K334" s="71">
        <v>1.248</v>
      </c>
      <c r="L334" s="71">
        <v>69.941199999999995</v>
      </c>
      <c r="M334" s="71">
        <v>78.659899999999993</v>
      </c>
    </row>
    <row r="335" spans="1:13" x14ac:dyDescent="0.25">
      <c r="A335" s="71" t="s">
        <v>541</v>
      </c>
      <c r="B335" s="71" t="s">
        <v>906</v>
      </c>
      <c r="C335" s="71">
        <v>0.1</v>
      </c>
      <c r="D335" s="71">
        <v>47.180599999999998</v>
      </c>
      <c r="E335" s="71">
        <v>0</v>
      </c>
      <c r="F335" s="71">
        <v>0</v>
      </c>
      <c r="G335" s="71">
        <v>4.7180999999999997</v>
      </c>
      <c r="H335" s="71">
        <v>0.9</v>
      </c>
      <c r="I335" s="71">
        <v>42.720500000000001</v>
      </c>
      <c r="J335" s="71">
        <v>0</v>
      </c>
      <c r="K335" s="71">
        <v>0</v>
      </c>
      <c r="L335" s="71">
        <v>38.448399999999999</v>
      </c>
      <c r="M335" s="71">
        <v>43.166499999999999</v>
      </c>
    </row>
    <row r="336" spans="1:13" x14ac:dyDescent="0.25">
      <c r="A336" s="71" t="s">
        <v>300</v>
      </c>
      <c r="B336" s="71" t="s">
        <v>907</v>
      </c>
      <c r="C336" s="71">
        <v>0.1</v>
      </c>
      <c r="D336" s="71">
        <v>777.64340000000004</v>
      </c>
      <c r="E336" s="71">
        <v>26.667000000000002</v>
      </c>
      <c r="F336" s="71">
        <v>2.6667000000000001</v>
      </c>
      <c r="G336" s="71">
        <v>77.764300000000006</v>
      </c>
      <c r="H336" s="71">
        <v>0.9</v>
      </c>
      <c r="I336" s="71">
        <v>737.38</v>
      </c>
      <c r="J336" s="71">
        <v>26.667000000000002</v>
      </c>
      <c r="K336" s="71">
        <v>24.000299999999999</v>
      </c>
      <c r="L336" s="71">
        <v>663.64200000000005</v>
      </c>
      <c r="M336" s="71">
        <v>741.40629999999999</v>
      </c>
    </row>
    <row r="337" spans="1:13" x14ac:dyDescent="0.25">
      <c r="A337" s="71" t="s">
        <v>542</v>
      </c>
      <c r="B337" s="71" t="s">
        <v>908</v>
      </c>
      <c r="C337" s="71">
        <v>0.1</v>
      </c>
      <c r="D337" s="71">
        <v>78.296099999999996</v>
      </c>
      <c r="E337" s="71">
        <v>0</v>
      </c>
      <c r="F337" s="71">
        <v>0</v>
      </c>
      <c r="G337" s="71">
        <v>7.8296000000000001</v>
      </c>
      <c r="H337" s="71">
        <v>0.9</v>
      </c>
      <c r="I337" s="71">
        <v>72.610100000000003</v>
      </c>
      <c r="J337" s="71">
        <v>0</v>
      </c>
      <c r="K337" s="71">
        <v>0</v>
      </c>
      <c r="L337" s="71">
        <v>65.349100000000007</v>
      </c>
      <c r="M337" s="71">
        <v>73.178700000000006</v>
      </c>
    </row>
    <row r="338" spans="1:13" x14ac:dyDescent="0.25">
      <c r="A338" s="71" t="s">
        <v>301</v>
      </c>
      <c r="B338" s="71" t="s">
        <v>909</v>
      </c>
      <c r="C338" s="71">
        <v>0.1</v>
      </c>
      <c r="D338" s="71">
        <v>171.74529999999999</v>
      </c>
      <c r="E338" s="71">
        <v>0</v>
      </c>
      <c r="F338" s="71">
        <v>0</v>
      </c>
      <c r="G338" s="71">
        <v>17.174499999999998</v>
      </c>
      <c r="H338" s="71">
        <v>0.9</v>
      </c>
      <c r="I338" s="71">
        <v>164.22929999999999</v>
      </c>
      <c r="J338" s="71">
        <v>0</v>
      </c>
      <c r="K338" s="71">
        <v>0</v>
      </c>
      <c r="L338" s="71">
        <v>147.8064</v>
      </c>
      <c r="M338" s="71">
        <v>164.98089999999999</v>
      </c>
    </row>
    <row r="339" spans="1:13" x14ac:dyDescent="0.25">
      <c r="A339" s="71" t="s">
        <v>302</v>
      </c>
      <c r="B339" s="71" t="s">
        <v>910</v>
      </c>
      <c r="C339" s="71">
        <v>0.1</v>
      </c>
      <c r="D339" s="71">
        <v>449.36840000000001</v>
      </c>
      <c r="E339" s="71">
        <v>0</v>
      </c>
      <c r="F339" s="71">
        <v>0</v>
      </c>
      <c r="G339" s="71">
        <v>44.936799999999998</v>
      </c>
      <c r="H339" s="71">
        <v>0.9</v>
      </c>
      <c r="I339" s="71">
        <v>425.36500000000001</v>
      </c>
      <c r="J339" s="71">
        <v>0</v>
      </c>
      <c r="K339" s="71">
        <v>0</v>
      </c>
      <c r="L339" s="71">
        <v>382.82850000000002</v>
      </c>
      <c r="M339" s="71">
        <v>427.76530000000002</v>
      </c>
    </row>
    <row r="340" spans="1:13" x14ac:dyDescent="0.25">
      <c r="A340" s="71" t="s">
        <v>303</v>
      </c>
      <c r="B340" s="71" t="s">
        <v>911</v>
      </c>
      <c r="C340" s="71">
        <v>0.1</v>
      </c>
      <c r="D340" s="71">
        <v>260.60739999999998</v>
      </c>
      <c r="E340" s="71">
        <v>0</v>
      </c>
      <c r="F340" s="71">
        <v>0</v>
      </c>
      <c r="G340" s="71">
        <v>26.060700000000001</v>
      </c>
      <c r="H340" s="71">
        <v>0.9</v>
      </c>
      <c r="I340" s="71">
        <v>242.7842</v>
      </c>
      <c r="J340" s="71">
        <v>0</v>
      </c>
      <c r="K340" s="71">
        <v>0</v>
      </c>
      <c r="L340" s="71">
        <v>218.50579999999999</v>
      </c>
      <c r="M340" s="71">
        <v>244.56649999999999</v>
      </c>
    </row>
    <row r="341" spans="1:13" x14ac:dyDescent="0.25">
      <c r="A341" s="71" t="s">
        <v>304</v>
      </c>
      <c r="B341" s="71" t="s">
        <v>912</v>
      </c>
      <c r="C341" s="71">
        <v>0.1</v>
      </c>
      <c r="D341" s="73">
        <v>1170.5710999999999</v>
      </c>
      <c r="E341" s="71">
        <v>22.657800000000002</v>
      </c>
      <c r="F341" s="71">
        <v>2.2658</v>
      </c>
      <c r="G341" s="71">
        <v>117.05710000000001</v>
      </c>
      <c r="H341" s="71">
        <v>0.9</v>
      </c>
      <c r="I341" s="73">
        <v>1081.9019000000001</v>
      </c>
      <c r="J341" s="71">
        <v>22.657800000000002</v>
      </c>
      <c r="K341" s="71">
        <v>20.391999999999999</v>
      </c>
      <c r="L341" s="71">
        <v>973.71169999999995</v>
      </c>
      <c r="M341" s="73">
        <v>1090.7688000000001</v>
      </c>
    </row>
    <row r="342" spans="1:13" x14ac:dyDescent="0.25">
      <c r="A342" s="71" t="s">
        <v>305</v>
      </c>
      <c r="B342" s="71" t="s">
        <v>913</v>
      </c>
      <c r="C342" s="71">
        <v>0.1</v>
      </c>
      <c r="D342" s="71">
        <v>981.75109999999995</v>
      </c>
      <c r="E342" s="71">
        <v>38.600999999999999</v>
      </c>
      <c r="F342" s="71">
        <v>3.8601000000000001</v>
      </c>
      <c r="G342" s="71">
        <v>98.1751</v>
      </c>
      <c r="H342" s="71">
        <v>0.9</v>
      </c>
      <c r="I342" s="71">
        <v>933.66549999999995</v>
      </c>
      <c r="J342" s="71">
        <v>38.600999999999999</v>
      </c>
      <c r="K342" s="71">
        <v>34.740900000000003</v>
      </c>
      <c r="L342" s="71">
        <v>840.29899999999998</v>
      </c>
      <c r="M342" s="71">
        <v>938.47410000000002</v>
      </c>
    </row>
    <row r="343" spans="1:13" x14ac:dyDescent="0.25">
      <c r="A343" s="71" t="s">
        <v>306</v>
      </c>
      <c r="B343" s="71" t="s">
        <v>914</v>
      </c>
      <c r="C343" s="71">
        <v>0.1</v>
      </c>
      <c r="D343" s="73">
        <v>1295.6293000000001</v>
      </c>
      <c r="E343" s="71">
        <v>0</v>
      </c>
      <c r="F343" s="71">
        <v>0</v>
      </c>
      <c r="G343" s="71">
        <v>129.56290000000001</v>
      </c>
      <c r="H343" s="71">
        <v>0.9</v>
      </c>
      <c r="I343" s="73">
        <v>1220.2922000000001</v>
      </c>
      <c r="J343" s="71">
        <v>0</v>
      </c>
      <c r="K343" s="71">
        <v>0</v>
      </c>
      <c r="L343" s="73">
        <v>1098.2629999999999</v>
      </c>
      <c r="M343" s="73">
        <v>1227.8259</v>
      </c>
    </row>
    <row r="344" spans="1:13" x14ac:dyDescent="0.25">
      <c r="A344" s="71" t="s">
        <v>307</v>
      </c>
      <c r="B344" s="71" t="s">
        <v>915</v>
      </c>
      <c r="C344" s="71">
        <v>0.1</v>
      </c>
      <c r="D344" s="71">
        <v>165.74539999999999</v>
      </c>
      <c r="E344" s="71">
        <v>0</v>
      </c>
      <c r="F344" s="71">
        <v>0</v>
      </c>
      <c r="G344" s="71">
        <v>16.5745</v>
      </c>
      <c r="H344" s="71">
        <v>0.9</v>
      </c>
      <c r="I344" s="71">
        <v>158.2713</v>
      </c>
      <c r="J344" s="71">
        <v>0</v>
      </c>
      <c r="K344" s="71">
        <v>0</v>
      </c>
      <c r="L344" s="71">
        <v>142.4442</v>
      </c>
      <c r="M344" s="71">
        <v>159.0187</v>
      </c>
    </row>
    <row r="345" spans="1:13" x14ac:dyDescent="0.25">
      <c r="A345" s="71" t="s">
        <v>308</v>
      </c>
      <c r="B345" s="71" t="s">
        <v>916</v>
      </c>
      <c r="C345" s="71">
        <v>0.1</v>
      </c>
      <c r="D345" s="71">
        <v>762.38850000000002</v>
      </c>
      <c r="E345" s="71">
        <v>27.609300000000001</v>
      </c>
      <c r="F345" s="71">
        <v>2.7608999999999999</v>
      </c>
      <c r="G345" s="71">
        <v>76.238799999999998</v>
      </c>
      <c r="H345" s="71">
        <v>0.9</v>
      </c>
      <c r="I345" s="71">
        <v>718.44920000000002</v>
      </c>
      <c r="J345" s="71">
        <v>27.609300000000001</v>
      </c>
      <c r="K345" s="71">
        <v>24.848400000000002</v>
      </c>
      <c r="L345" s="71">
        <v>646.60429999999997</v>
      </c>
      <c r="M345" s="71">
        <v>722.84310000000005</v>
      </c>
    </row>
    <row r="346" spans="1:13" x14ac:dyDescent="0.25">
      <c r="A346" s="71" t="s">
        <v>309</v>
      </c>
      <c r="B346" s="71" t="s">
        <v>917</v>
      </c>
      <c r="C346" s="71">
        <v>0.1</v>
      </c>
      <c r="D346" s="71">
        <v>248.5804</v>
      </c>
      <c r="E346" s="71">
        <v>0</v>
      </c>
      <c r="F346" s="71">
        <v>0</v>
      </c>
      <c r="G346" s="71">
        <v>24.858000000000001</v>
      </c>
      <c r="H346" s="71">
        <v>0.9</v>
      </c>
      <c r="I346" s="71">
        <v>235.59909999999999</v>
      </c>
      <c r="J346" s="71">
        <v>0</v>
      </c>
      <c r="K346" s="71">
        <v>0</v>
      </c>
      <c r="L346" s="71">
        <v>212.03919999999999</v>
      </c>
      <c r="M346" s="71">
        <v>236.8972</v>
      </c>
    </row>
    <row r="347" spans="1:13" x14ac:dyDescent="0.25">
      <c r="A347" s="71" t="s">
        <v>310</v>
      </c>
      <c r="B347" s="71" t="s">
        <v>918</v>
      </c>
      <c r="C347" s="71">
        <v>0.1</v>
      </c>
      <c r="D347" s="73">
        <v>1371.9319</v>
      </c>
      <c r="E347" s="71">
        <v>0</v>
      </c>
      <c r="F347" s="71">
        <v>0</v>
      </c>
      <c r="G347" s="71">
        <v>137.19319999999999</v>
      </c>
      <c r="H347" s="71">
        <v>0.9</v>
      </c>
      <c r="I347" s="73">
        <v>1270.0481</v>
      </c>
      <c r="J347" s="71">
        <v>0</v>
      </c>
      <c r="K347" s="71">
        <v>0</v>
      </c>
      <c r="L347" s="73">
        <v>1143.0433</v>
      </c>
      <c r="M347" s="73">
        <v>1280.2365</v>
      </c>
    </row>
    <row r="348" spans="1:13" x14ac:dyDescent="0.25">
      <c r="A348" s="71" t="s">
        <v>311</v>
      </c>
      <c r="B348" s="71" t="s">
        <v>919</v>
      </c>
      <c r="C348" s="71">
        <v>0.1</v>
      </c>
      <c r="D348" s="73">
        <v>1593.9384</v>
      </c>
      <c r="E348" s="71">
        <v>43.1661</v>
      </c>
      <c r="F348" s="71">
        <v>4.3166000000000002</v>
      </c>
      <c r="G348" s="71">
        <v>159.3938</v>
      </c>
      <c r="H348" s="71">
        <v>0.9</v>
      </c>
      <c r="I348" s="73">
        <v>1484.5231000000001</v>
      </c>
      <c r="J348" s="71">
        <v>43.1661</v>
      </c>
      <c r="K348" s="71">
        <v>38.849499999999999</v>
      </c>
      <c r="L348" s="73">
        <v>1336.0708</v>
      </c>
      <c r="M348" s="73">
        <v>1495.4646</v>
      </c>
    </row>
    <row r="349" spans="1:13" x14ac:dyDescent="0.25">
      <c r="A349" s="71" t="s">
        <v>312</v>
      </c>
      <c r="B349" s="71" t="s">
        <v>920</v>
      </c>
      <c r="C349" s="71">
        <v>0.1</v>
      </c>
      <c r="D349" s="71">
        <v>853.48500000000001</v>
      </c>
      <c r="E349" s="71">
        <v>31.836400000000001</v>
      </c>
      <c r="F349" s="71">
        <v>3.1836000000000002</v>
      </c>
      <c r="G349" s="71">
        <v>85.348500000000001</v>
      </c>
      <c r="H349" s="71">
        <v>0.9</v>
      </c>
      <c r="I349" s="71">
        <v>792.96259999999995</v>
      </c>
      <c r="J349" s="71">
        <v>31.836400000000001</v>
      </c>
      <c r="K349" s="71">
        <v>28.652799999999999</v>
      </c>
      <c r="L349" s="71">
        <v>713.66629999999998</v>
      </c>
      <c r="M349" s="71">
        <v>799.01480000000004</v>
      </c>
    </row>
    <row r="350" spans="1:13" x14ac:dyDescent="0.25">
      <c r="A350" s="71" t="s">
        <v>543</v>
      </c>
      <c r="B350" s="71" t="s">
        <v>921</v>
      </c>
      <c r="C350" s="71">
        <v>0.1</v>
      </c>
      <c r="D350" s="71">
        <v>154.68790000000001</v>
      </c>
      <c r="E350" s="71">
        <v>0</v>
      </c>
      <c r="F350" s="71">
        <v>0</v>
      </c>
      <c r="G350" s="71">
        <v>15.4688</v>
      </c>
      <c r="H350" s="71">
        <v>0.9</v>
      </c>
      <c r="I350" s="71">
        <v>149.78960000000001</v>
      </c>
      <c r="J350" s="71">
        <v>0</v>
      </c>
      <c r="K350" s="71">
        <v>0</v>
      </c>
      <c r="L350" s="71">
        <v>134.81059999999999</v>
      </c>
      <c r="M350" s="71">
        <v>150.27940000000001</v>
      </c>
    </row>
    <row r="351" spans="1:13" x14ac:dyDescent="0.25">
      <c r="A351" s="71" t="s">
        <v>313</v>
      </c>
      <c r="B351" s="71" t="s">
        <v>922</v>
      </c>
      <c r="C351" s="71">
        <v>0.1</v>
      </c>
      <c r="D351" s="73">
        <v>1510.7926</v>
      </c>
      <c r="E351" s="71">
        <v>52.013100000000001</v>
      </c>
      <c r="F351" s="71">
        <v>5.2012999999999998</v>
      </c>
      <c r="G351" s="71">
        <v>151.07929999999999</v>
      </c>
      <c r="H351" s="71">
        <v>0.9</v>
      </c>
      <c r="I351" s="73">
        <v>1412.1943000000001</v>
      </c>
      <c r="J351" s="71">
        <v>52.013100000000001</v>
      </c>
      <c r="K351" s="71">
        <v>46.811799999999998</v>
      </c>
      <c r="L351" s="73">
        <v>1270.9748999999999</v>
      </c>
      <c r="M351" s="73">
        <v>1422.0542</v>
      </c>
    </row>
    <row r="352" spans="1:13" x14ac:dyDescent="0.25">
      <c r="A352" s="71" t="s">
        <v>314</v>
      </c>
      <c r="B352" s="71" t="s">
        <v>1187</v>
      </c>
      <c r="C352" s="71">
        <v>0.1</v>
      </c>
      <c r="D352" s="73">
        <v>5778.2048999999997</v>
      </c>
      <c r="E352" s="71">
        <v>208.24549999999999</v>
      </c>
      <c r="F352" s="71">
        <v>20.8246</v>
      </c>
      <c r="G352" s="71">
        <v>577.82050000000004</v>
      </c>
      <c r="H352" s="71">
        <v>0.9</v>
      </c>
      <c r="I352" s="73">
        <v>5418.6495000000004</v>
      </c>
      <c r="J352" s="71">
        <v>208.2456</v>
      </c>
      <c r="K352" s="71">
        <v>187.42099999999999</v>
      </c>
      <c r="L352" s="73">
        <v>4876.7846</v>
      </c>
      <c r="M352" s="73">
        <v>5454.6050999999998</v>
      </c>
    </row>
    <row r="353" spans="1:13" x14ac:dyDescent="0.25">
      <c r="A353" s="71" t="s">
        <v>315</v>
      </c>
      <c r="B353" s="71" t="s">
        <v>924</v>
      </c>
      <c r="C353" s="71">
        <v>0.1</v>
      </c>
      <c r="D353" s="71">
        <v>209.81309999999999</v>
      </c>
      <c r="E353" s="71">
        <v>0</v>
      </c>
      <c r="F353" s="71">
        <v>0</v>
      </c>
      <c r="G353" s="71">
        <v>20.981300000000001</v>
      </c>
      <c r="H353" s="71">
        <v>0.9</v>
      </c>
      <c r="I353" s="71">
        <v>199.77699999999999</v>
      </c>
      <c r="J353" s="71">
        <v>0</v>
      </c>
      <c r="K353" s="71">
        <v>0</v>
      </c>
      <c r="L353" s="71">
        <v>179.79929999999999</v>
      </c>
      <c r="M353" s="71">
        <v>200.78059999999999</v>
      </c>
    </row>
    <row r="354" spans="1:13" x14ac:dyDescent="0.25">
      <c r="A354" s="71" t="s">
        <v>316</v>
      </c>
      <c r="B354" s="71" t="s">
        <v>925</v>
      </c>
      <c r="C354" s="71">
        <v>0.1</v>
      </c>
      <c r="D354" s="71">
        <v>235.2406</v>
      </c>
      <c r="E354" s="71">
        <v>0</v>
      </c>
      <c r="F354" s="71">
        <v>0</v>
      </c>
      <c r="G354" s="71">
        <v>23.524100000000001</v>
      </c>
      <c r="H354" s="71">
        <v>0.9</v>
      </c>
      <c r="I354" s="71">
        <v>228.66399999999999</v>
      </c>
      <c r="J354" s="71">
        <v>0</v>
      </c>
      <c r="K354" s="71">
        <v>0</v>
      </c>
      <c r="L354" s="71">
        <v>205.79759999999999</v>
      </c>
      <c r="M354" s="71">
        <v>229.32169999999999</v>
      </c>
    </row>
    <row r="355" spans="1:13" x14ac:dyDescent="0.25">
      <c r="A355" s="71" t="s">
        <v>317</v>
      </c>
      <c r="B355" s="71" t="s">
        <v>926</v>
      </c>
      <c r="C355" s="71">
        <v>0.1</v>
      </c>
      <c r="D355" s="71">
        <v>189.11689999999999</v>
      </c>
      <c r="E355" s="71">
        <v>0</v>
      </c>
      <c r="F355" s="71">
        <v>0</v>
      </c>
      <c r="G355" s="71">
        <v>18.9117</v>
      </c>
      <c r="H355" s="71">
        <v>0.9</v>
      </c>
      <c r="I355" s="71">
        <v>180.96250000000001</v>
      </c>
      <c r="J355" s="71">
        <v>0</v>
      </c>
      <c r="K355" s="71">
        <v>0</v>
      </c>
      <c r="L355" s="71">
        <v>162.86619999999999</v>
      </c>
      <c r="M355" s="71">
        <v>181.77789999999999</v>
      </c>
    </row>
    <row r="356" spans="1:13" x14ac:dyDescent="0.25">
      <c r="A356" s="71" t="s">
        <v>318</v>
      </c>
      <c r="B356" s="71" t="s">
        <v>927</v>
      </c>
      <c r="C356" s="71">
        <v>0.1</v>
      </c>
      <c r="D356" s="71">
        <v>125.0856</v>
      </c>
      <c r="E356" s="71">
        <v>0</v>
      </c>
      <c r="F356" s="71">
        <v>0</v>
      </c>
      <c r="G356" s="71">
        <v>12.508599999999999</v>
      </c>
      <c r="H356" s="71">
        <v>0.9</v>
      </c>
      <c r="I356" s="71">
        <v>123.44880000000001</v>
      </c>
      <c r="J356" s="71">
        <v>0</v>
      </c>
      <c r="K356" s="71">
        <v>0</v>
      </c>
      <c r="L356" s="71">
        <v>111.1039</v>
      </c>
      <c r="M356" s="71">
        <v>123.6125</v>
      </c>
    </row>
    <row r="357" spans="1:13" x14ac:dyDescent="0.25">
      <c r="A357" s="71" t="s">
        <v>319</v>
      </c>
      <c r="B357" s="71" t="s">
        <v>928</v>
      </c>
      <c r="C357" s="71">
        <v>0.1</v>
      </c>
      <c r="D357" s="71">
        <v>199.1679</v>
      </c>
      <c r="E357" s="71">
        <v>0</v>
      </c>
      <c r="F357" s="71">
        <v>0</v>
      </c>
      <c r="G357" s="71">
        <v>19.916799999999999</v>
      </c>
      <c r="H357" s="71">
        <v>0.9</v>
      </c>
      <c r="I357" s="71">
        <v>189.00360000000001</v>
      </c>
      <c r="J357" s="71">
        <v>0</v>
      </c>
      <c r="K357" s="71">
        <v>0</v>
      </c>
      <c r="L357" s="71">
        <v>170.10319999999999</v>
      </c>
      <c r="M357" s="71">
        <v>190.02</v>
      </c>
    </row>
    <row r="358" spans="1:13" x14ac:dyDescent="0.25">
      <c r="A358" s="71" t="s">
        <v>320</v>
      </c>
      <c r="B358" s="71" t="s">
        <v>929</v>
      </c>
      <c r="C358" s="71">
        <v>0.1</v>
      </c>
      <c r="D358" s="73">
        <v>1394.7869000000001</v>
      </c>
      <c r="E358" s="71">
        <v>19.573799999999999</v>
      </c>
      <c r="F358" s="71">
        <v>1.9574</v>
      </c>
      <c r="G358" s="71">
        <v>139.4787</v>
      </c>
      <c r="H358" s="71">
        <v>0.9</v>
      </c>
      <c r="I358" s="73">
        <v>1318.5762999999999</v>
      </c>
      <c r="J358" s="71">
        <v>19.573599999999999</v>
      </c>
      <c r="K358" s="71">
        <v>17.616199999999999</v>
      </c>
      <c r="L358" s="73">
        <v>1186.7186999999999</v>
      </c>
      <c r="M358" s="73">
        <v>1326.1974</v>
      </c>
    </row>
    <row r="359" spans="1:13" x14ac:dyDescent="0.25">
      <c r="A359" s="71" t="s">
        <v>321</v>
      </c>
      <c r="B359" s="71" t="s">
        <v>930</v>
      </c>
      <c r="C359" s="71">
        <v>0.1</v>
      </c>
      <c r="D359" s="71">
        <v>160.679</v>
      </c>
      <c r="E359" s="71">
        <v>0</v>
      </c>
      <c r="F359" s="71">
        <v>0</v>
      </c>
      <c r="G359" s="71">
        <v>16.067900000000002</v>
      </c>
      <c r="H359" s="71">
        <v>0.9</v>
      </c>
      <c r="I359" s="71">
        <v>154.0033</v>
      </c>
      <c r="J359" s="71">
        <v>0</v>
      </c>
      <c r="K359" s="71">
        <v>0</v>
      </c>
      <c r="L359" s="71">
        <v>138.60300000000001</v>
      </c>
      <c r="M359" s="71">
        <v>154.67089999999999</v>
      </c>
    </row>
    <row r="360" spans="1:13" x14ac:dyDescent="0.25">
      <c r="A360" s="71" t="s">
        <v>322</v>
      </c>
      <c r="B360" s="71" t="s">
        <v>931</v>
      </c>
      <c r="C360" s="71">
        <v>0.1</v>
      </c>
      <c r="D360" s="71">
        <v>165.7458</v>
      </c>
      <c r="E360" s="71">
        <v>0</v>
      </c>
      <c r="F360" s="71">
        <v>0</v>
      </c>
      <c r="G360" s="71">
        <v>16.5746</v>
      </c>
      <c r="H360" s="71">
        <v>0.9</v>
      </c>
      <c r="I360" s="71">
        <v>160.03800000000001</v>
      </c>
      <c r="J360" s="71">
        <v>0</v>
      </c>
      <c r="K360" s="71">
        <v>0</v>
      </c>
      <c r="L360" s="71">
        <v>144.0342</v>
      </c>
      <c r="M360" s="71">
        <v>160.6088</v>
      </c>
    </row>
    <row r="361" spans="1:13" x14ac:dyDescent="0.25">
      <c r="A361" s="71" t="s">
        <v>323</v>
      </c>
      <c r="B361" s="71" t="s">
        <v>932</v>
      </c>
      <c r="C361" s="71">
        <v>0.1</v>
      </c>
      <c r="D361" s="71">
        <v>818.22199999999998</v>
      </c>
      <c r="E361" s="71">
        <v>10.5397</v>
      </c>
      <c r="F361" s="71">
        <v>1.054</v>
      </c>
      <c r="G361" s="71">
        <v>81.822199999999995</v>
      </c>
      <c r="H361" s="71">
        <v>0.9</v>
      </c>
      <c r="I361" s="71">
        <v>774.55619999999999</v>
      </c>
      <c r="J361" s="71">
        <v>10.5397</v>
      </c>
      <c r="K361" s="71">
        <v>9.4856999999999996</v>
      </c>
      <c r="L361" s="71">
        <v>697.10059999999999</v>
      </c>
      <c r="M361" s="71">
        <v>778.92280000000005</v>
      </c>
    </row>
    <row r="362" spans="1:13" x14ac:dyDescent="0.25">
      <c r="A362" s="71" t="s">
        <v>324</v>
      </c>
      <c r="B362" s="71" t="s">
        <v>933</v>
      </c>
      <c r="C362" s="71">
        <v>0.1</v>
      </c>
      <c r="D362" s="71">
        <v>225.56360000000001</v>
      </c>
      <c r="E362" s="71">
        <v>9.2828999999999997</v>
      </c>
      <c r="F362" s="71">
        <v>0.92830000000000001</v>
      </c>
      <c r="G362" s="71">
        <v>22.5564</v>
      </c>
      <c r="H362" s="71">
        <v>0.9</v>
      </c>
      <c r="I362" s="71">
        <v>204.4589</v>
      </c>
      <c r="J362" s="71">
        <v>9.2828999999999997</v>
      </c>
      <c r="K362" s="71">
        <v>8.3545999999999996</v>
      </c>
      <c r="L362" s="71">
        <v>184.01300000000001</v>
      </c>
      <c r="M362" s="71">
        <v>206.5694</v>
      </c>
    </row>
    <row r="363" spans="1:13" x14ac:dyDescent="0.25">
      <c r="A363" s="71" t="s">
        <v>325</v>
      </c>
      <c r="B363" s="71" t="s">
        <v>934</v>
      </c>
      <c r="C363" s="71">
        <v>0.1</v>
      </c>
      <c r="D363" s="71">
        <v>620.01959999999997</v>
      </c>
      <c r="E363" s="71">
        <v>13.6357</v>
      </c>
      <c r="F363" s="71">
        <v>1.3635999999999999</v>
      </c>
      <c r="G363" s="71">
        <v>62.002000000000002</v>
      </c>
      <c r="H363" s="71">
        <v>0.9</v>
      </c>
      <c r="I363" s="71">
        <v>598.91330000000005</v>
      </c>
      <c r="J363" s="71">
        <v>13.6357</v>
      </c>
      <c r="K363" s="71">
        <v>12.2721</v>
      </c>
      <c r="L363" s="71">
        <v>539.02200000000005</v>
      </c>
      <c r="M363" s="71">
        <v>601.024</v>
      </c>
    </row>
    <row r="364" spans="1:13" x14ac:dyDescent="0.25">
      <c r="A364" s="71" t="s">
        <v>326</v>
      </c>
      <c r="B364" s="71" t="s">
        <v>935</v>
      </c>
      <c r="C364" s="71">
        <v>0.1</v>
      </c>
      <c r="D364" s="71">
        <v>129.6978</v>
      </c>
      <c r="E364" s="71">
        <v>0</v>
      </c>
      <c r="F364" s="71">
        <v>0</v>
      </c>
      <c r="G364" s="71">
        <v>12.969799999999999</v>
      </c>
      <c r="H364" s="71">
        <v>0.9</v>
      </c>
      <c r="I364" s="71">
        <v>117.914</v>
      </c>
      <c r="J364" s="71">
        <v>0</v>
      </c>
      <c r="K364" s="71">
        <v>0</v>
      </c>
      <c r="L364" s="71">
        <v>106.12260000000001</v>
      </c>
      <c r="M364" s="71">
        <v>119.0924</v>
      </c>
    </row>
    <row r="365" spans="1:13" x14ac:dyDescent="0.25">
      <c r="A365" s="71" t="s">
        <v>327</v>
      </c>
      <c r="B365" s="71" t="s">
        <v>936</v>
      </c>
      <c r="C365" s="71">
        <v>0.1</v>
      </c>
      <c r="D365" s="71">
        <v>625.40329999999994</v>
      </c>
      <c r="E365" s="71">
        <v>35.929099999999998</v>
      </c>
      <c r="F365" s="71">
        <v>3.5929000000000002</v>
      </c>
      <c r="G365" s="71">
        <v>62.540300000000002</v>
      </c>
      <c r="H365" s="71">
        <v>0.9</v>
      </c>
      <c r="I365" s="71">
        <v>595.85580000000004</v>
      </c>
      <c r="J365" s="71">
        <v>35.929099999999998</v>
      </c>
      <c r="K365" s="71">
        <v>32.336199999999998</v>
      </c>
      <c r="L365" s="71">
        <v>536.27020000000005</v>
      </c>
      <c r="M365" s="71">
        <v>598.81050000000005</v>
      </c>
    </row>
    <row r="366" spans="1:13" x14ac:dyDescent="0.25">
      <c r="A366" s="71" t="s">
        <v>328</v>
      </c>
      <c r="B366" s="71" t="s">
        <v>937</v>
      </c>
      <c r="C366" s="71">
        <v>0.1</v>
      </c>
      <c r="D366" s="71">
        <v>695.75990000000002</v>
      </c>
      <c r="E366" s="71">
        <v>28.4999</v>
      </c>
      <c r="F366" s="71">
        <v>2.85</v>
      </c>
      <c r="G366" s="71">
        <v>69.575999999999993</v>
      </c>
      <c r="H366" s="71">
        <v>0.9</v>
      </c>
      <c r="I366" s="71">
        <v>664.22320000000002</v>
      </c>
      <c r="J366" s="71">
        <v>28.4998</v>
      </c>
      <c r="K366" s="71">
        <v>25.649799999999999</v>
      </c>
      <c r="L366" s="71">
        <v>597.80089999999996</v>
      </c>
      <c r="M366" s="71">
        <v>667.37689999999998</v>
      </c>
    </row>
    <row r="367" spans="1:13" x14ac:dyDescent="0.25">
      <c r="A367" s="71" t="s">
        <v>544</v>
      </c>
      <c r="B367" s="71" t="s">
        <v>938</v>
      </c>
      <c r="C367" s="71">
        <v>0.1</v>
      </c>
      <c r="D367" s="71">
        <v>76.885000000000005</v>
      </c>
      <c r="E367" s="71">
        <v>0</v>
      </c>
      <c r="F367" s="71">
        <v>0</v>
      </c>
      <c r="G367" s="71">
        <v>7.6885000000000003</v>
      </c>
      <c r="H367" s="71">
        <v>0.9</v>
      </c>
      <c r="I367" s="71">
        <v>73.864400000000003</v>
      </c>
      <c r="J367" s="71">
        <v>0</v>
      </c>
      <c r="K367" s="71">
        <v>0</v>
      </c>
      <c r="L367" s="71">
        <v>66.477999999999994</v>
      </c>
      <c r="M367" s="71">
        <v>74.166499999999999</v>
      </c>
    </row>
    <row r="368" spans="1:13" x14ac:dyDescent="0.25">
      <c r="A368" s="71" t="s">
        <v>329</v>
      </c>
      <c r="B368" s="71" t="s">
        <v>939</v>
      </c>
      <c r="C368" s="71">
        <v>0.1</v>
      </c>
      <c r="D368" s="71">
        <v>392.25080000000003</v>
      </c>
      <c r="E368" s="71">
        <v>5.7026000000000003</v>
      </c>
      <c r="F368" s="71">
        <v>0.57030000000000003</v>
      </c>
      <c r="G368" s="71">
        <v>39.225099999999998</v>
      </c>
      <c r="H368" s="71">
        <v>0.9</v>
      </c>
      <c r="I368" s="71">
        <v>375.48559999999998</v>
      </c>
      <c r="J368" s="71">
        <v>5.7026000000000003</v>
      </c>
      <c r="K368" s="71">
        <v>5.1322999999999999</v>
      </c>
      <c r="L368" s="71">
        <v>337.93700000000001</v>
      </c>
      <c r="M368" s="71">
        <v>377.16210000000001</v>
      </c>
    </row>
    <row r="369" spans="1:13" x14ac:dyDescent="0.25">
      <c r="A369" s="71" t="s">
        <v>330</v>
      </c>
      <c r="B369" s="71" t="s">
        <v>940</v>
      </c>
      <c r="C369" s="71">
        <v>0.1</v>
      </c>
      <c r="D369" s="71">
        <v>704.33989999999994</v>
      </c>
      <c r="E369" s="71">
        <v>31.7056</v>
      </c>
      <c r="F369" s="71">
        <v>3.1705999999999999</v>
      </c>
      <c r="G369" s="71">
        <v>70.433999999999997</v>
      </c>
      <c r="H369" s="71">
        <v>0.9</v>
      </c>
      <c r="I369" s="71">
        <v>693.20309999999995</v>
      </c>
      <c r="J369" s="71">
        <v>31.7056</v>
      </c>
      <c r="K369" s="71">
        <v>28.535</v>
      </c>
      <c r="L369" s="71">
        <v>623.88279999999997</v>
      </c>
      <c r="M369" s="71">
        <v>694.31679999999994</v>
      </c>
    </row>
    <row r="370" spans="1:13" x14ac:dyDescent="0.25">
      <c r="A370" s="71" t="s">
        <v>331</v>
      </c>
      <c r="B370" s="71" t="s">
        <v>941</v>
      </c>
      <c r="C370" s="71">
        <v>0.1</v>
      </c>
      <c r="D370" s="71">
        <v>274.24579999999997</v>
      </c>
      <c r="E370" s="71">
        <v>8.0081000000000007</v>
      </c>
      <c r="F370" s="71">
        <v>0.80079999999999996</v>
      </c>
      <c r="G370" s="71">
        <v>27.424600000000002</v>
      </c>
      <c r="H370" s="71">
        <v>0.9</v>
      </c>
      <c r="I370" s="71">
        <v>263.38760000000002</v>
      </c>
      <c r="J370" s="71">
        <v>8.0081000000000007</v>
      </c>
      <c r="K370" s="71">
        <v>7.2073</v>
      </c>
      <c r="L370" s="71">
        <v>237.0488</v>
      </c>
      <c r="M370" s="71">
        <v>264.47340000000003</v>
      </c>
    </row>
    <row r="371" spans="1:13" x14ac:dyDescent="0.25">
      <c r="A371" s="71" t="s">
        <v>332</v>
      </c>
      <c r="B371" s="71" t="s">
        <v>942</v>
      </c>
      <c r="C371" s="71">
        <v>0.1</v>
      </c>
      <c r="D371" s="71">
        <v>107.2289</v>
      </c>
      <c r="E371" s="71">
        <v>0</v>
      </c>
      <c r="F371" s="71">
        <v>0</v>
      </c>
      <c r="G371" s="71">
        <v>10.722899999999999</v>
      </c>
      <c r="H371" s="71">
        <v>0.9</v>
      </c>
      <c r="I371" s="71">
        <v>103.0882</v>
      </c>
      <c r="J371" s="71">
        <v>0</v>
      </c>
      <c r="K371" s="71">
        <v>0</v>
      </c>
      <c r="L371" s="71">
        <v>92.779399999999995</v>
      </c>
      <c r="M371" s="71">
        <v>103.50230000000001</v>
      </c>
    </row>
    <row r="372" spans="1:13" x14ac:dyDescent="0.25">
      <c r="A372" s="71" t="s">
        <v>333</v>
      </c>
      <c r="B372" s="71" t="s">
        <v>943</v>
      </c>
      <c r="C372" s="71">
        <v>0.1</v>
      </c>
      <c r="D372" s="71">
        <v>275.3254</v>
      </c>
      <c r="E372" s="71">
        <v>0</v>
      </c>
      <c r="F372" s="71">
        <v>0</v>
      </c>
      <c r="G372" s="71">
        <v>27.532499999999999</v>
      </c>
      <c r="H372" s="71">
        <v>0.9</v>
      </c>
      <c r="I372" s="71">
        <v>250.36590000000001</v>
      </c>
      <c r="J372" s="71">
        <v>0</v>
      </c>
      <c r="K372" s="71">
        <v>0</v>
      </c>
      <c r="L372" s="71">
        <v>225.32929999999999</v>
      </c>
      <c r="M372" s="71">
        <v>252.86179999999999</v>
      </c>
    </row>
    <row r="373" spans="1:13" x14ac:dyDescent="0.25">
      <c r="A373" s="71" t="s">
        <v>334</v>
      </c>
      <c r="B373" s="71" t="s">
        <v>944</v>
      </c>
      <c r="C373" s="71">
        <v>0.1</v>
      </c>
      <c r="D373" s="71">
        <v>729.94179999999994</v>
      </c>
      <c r="E373" s="71">
        <v>19.6526</v>
      </c>
      <c r="F373" s="71">
        <v>1.9653</v>
      </c>
      <c r="G373" s="71">
        <v>72.994200000000006</v>
      </c>
      <c r="H373" s="71">
        <v>0.9</v>
      </c>
      <c r="I373" s="71">
        <v>651.50009999999997</v>
      </c>
      <c r="J373" s="71">
        <v>19.6526</v>
      </c>
      <c r="K373" s="71">
        <v>17.6873</v>
      </c>
      <c r="L373" s="71">
        <v>586.3501</v>
      </c>
      <c r="M373" s="71">
        <v>659.34429999999998</v>
      </c>
    </row>
    <row r="374" spans="1:13" x14ac:dyDescent="0.25">
      <c r="A374" s="71" t="s">
        <v>545</v>
      </c>
      <c r="B374" s="71" t="s">
        <v>945</v>
      </c>
      <c r="C374" s="71">
        <v>0.1</v>
      </c>
      <c r="D374" s="71">
        <v>145.76820000000001</v>
      </c>
      <c r="E374" s="71">
        <v>0</v>
      </c>
      <c r="F374" s="71">
        <v>0</v>
      </c>
      <c r="G374" s="71">
        <v>14.5768</v>
      </c>
      <c r="H374" s="71">
        <v>0.9</v>
      </c>
      <c r="I374" s="71">
        <v>137.048</v>
      </c>
      <c r="J374" s="71">
        <v>0</v>
      </c>
      <c r="K374" s="71">
        <v>0</v>
      </c>
      <c r="L374" s="71">
        <v>123.3432</v>
      </c>
      <c r="M374" s="71">
        <v>137.91999999999999</v>
      </c>
    </row>
    <row r="375" spans="1:13" x14ac:dyDescent="0.25">
      <c r="A375" s="71" t="s">
        <v>335</v>
      </c>
      <c r="B375" s="71" t="s">
        <v>946</v>
      </c>
      <c r="C375" s="71">
        <v>0.1</v>
      </c>
      <c r="D375" s="71">
        <v>147.68729999999999</v>
      </c>
      <c r="E375" s="71">
        <v>0</v>
      </c>
      <c r="F375" s="71">
        <v>0</v>
      </c>
      <c r="G375" s="71">
        <v>14.768700000000001</v>
      </c>
      <c r="H375" s="71">
        <v>0.9</v>
      </c>
      <c r="I375" s="71">
        <v>136.2619</v>
      </c>
      <c r="J375" s="71">
        <v>0</v>
      </c>
      <c r="K375" s="71">
        <v>0</v>
      </c>
      <c r="L375" s="71">
        <v>122.6357</v>
      </c>
      <c r="M375" s="71">
        <v>137.40440000000001</v>
      </c>
    </row>
    <row r="376" spans="1:13" x14ac:dyDescent="0.25">
      <c r="A376" s="71" t="s">
        <v>336</v>
      </c>
      <c r="B376" s="71" t="s">
        <v>947</v>
      </c>
      <c r="C376" s="71">
        <v>0.1</v>
      </c>
      <c r="D376" s="71">
        <v>644.67750000000001</v>
      </c>
      <c r="E376" s="71">
        <v>25.7331</v>
      </c>
      <c r="F376" s="71">
        <v>2.5733000000000001</v>
      </c>
      <c r="G376" s="71">
        <v>64.467799999999997</v>
      </c>
      <c r="H376" s="71">
        <v>0.9</v>
      </c>
      <c r="I376" s="71">
        <v>592.19629999999995</v>
      </c>
      <c r="J376" s="71">
        <v>25.7331</v>
      </c>
      <c r="K376" s="71">
        <v>23.159800000000001</v>
      </c>
      <c r="L376" s="71">
        <v>532.97670000000005</v>
      </c>
      <c r="M376" s="71">
        <v>597.44449999999995</v>
      </c>
    </row>
    <row r="377" spans="1:13" x14ac:dyDescent="0.25">
      <c r="A377" s="71" t="s">
        <v>337</v>
      </c>
      <c r="B377" s="71" t="s">
        <v>948</v>
      </c>
      <c r="C377" s="71">
        <v>0.1</v>
      </c>
      <c r="D377" s="71">
        <v>172.70529999999999</v>
      </c>
      <c r="E377" s="71">
        <v>0</v>
      </c>
      <c r="F377" s="71">
        <v>0</v>
      </c>
      <c r="G377" s="71">
        <v>17.270499999999998</v>
      </c>
      <c r="H377" s="71">
        <v>0.9</v>
      </c>
      <c r="I377" s="71">
        <v>157.0264</v>
      </c>
      <c r="J377" s="71">
        <v>0</v>
      </c>
      <c r="K377" s="71">
        <v>0</v>
      </c>
      <c r="L377" s="71">
        <v>141.32380000000001</v>
      </c>
      <c r="M377" s="71">
        <v>158.5943</v>
      </c>
    </row>
    <row r="378" spans="1:13" x14ac:dyDescent="0.25">
      <c r="A378" s="71" t="s">
        <v>338</v>
      </c>
      <c r="B378" s="71" t="s">
        <v>949</v>
      </c>
      <c r="C378" s="71">
        <v>0.1</v>
      </c>
      <c r="D378" s="73">
        <v>1047.3904</v>
      </c>
      <c r="E378" s="71">
        <v>19.119499999999999</v>
      </c>
      <c r="F378" s="71">
        <v>1.9119999999999999</v>
      </c>
      <c r="G378" s="71">
        <v>104.739</v>
      </c>
      <c r="H378" s="71">
        <v>0.9</v>
      </c>
      <c r="I378" s="71">
        <v>962.90120000000002</v>
      </c>
      <c r="J378" s="71">
        <v>19.119499999999999</v>
      </c>
      <c r="K378" s="71">
        <v>17.207599999999999</v>
      </c>
      <c r="L378" s="71">
        <v>866.61109999999996</v>
      </c>
      <c r="M378" s="71">
        <v>971.3501</v>
      </c>
    </row>
    <row r="379" spans="1:13" x14ac:dyDescent="0.25">
      <c r="A379" s="71" t="s">
        <v>1166</v>
      </c>
      <c r="B379" s="71" t="s">
        <v>1158</v>
      </c>
      <c r="C379" s="71">
        <v>0.1</v>
      </c>
      <c r="D379" s="73">
        <v>0</v>
      </c>
      <c r="E379" s="71">
        <v>0</v>
      </c>
      <c r="F379" s="71">
        <v>0</v>
      </c>
      <c r="G379" s="71">
        <v>0</v>
      </c>
      <c r="H379" s="71">
        <v>0.9</v>
      </c>
      <c r="I379" s="73">
        <v>0</v>
      </c>
      <c r="J379" s="71">
        <v>0</v>
      </c>
      <c r="K379" s="71">
        <v>0</v>
      </c>
      <c r="L379" s="73">
        <v>0</v>
      </c>
      <c r="M379" s="73">
        <v>0</v>
      </c>
    </row>
    <row r="380" spans="1:13" x14ac:dyDescent="0.25">
      <c r="A380" s="71" t="s">
        <v>339</v>
      </c>
      <c r="B380" s="71" t="s">
        <v>950</v>
      </c>
      <c r="C380" s="71">
        <v>0.1</v>
      </c>
      <c r="D380" s="71">
        <v>2156.8310000000001</v>
      </c>
      <c r="E380" s="71">
        <v>45.127699999999997</v>
      </c>
      <c r="F380" s="71">
        <v>4.5128000000000004</v>
      </c>
      <c r="G380" s="71">
        <v>215.6831</v>
      </c>
      <c r="H380" s="71">
        <v>0.9</v>
      </c>
      <c r="I380" s="71">
        <v>2045.4255000000001</v>
      </c>
      <c r="J380" s="71">
        <v>45.127699999999997</v>
      </c>
      <c r="K380" s="71">
        <v>40.614899999999999</v>
      </c>
      <c r="L380" s="71">
        <v>1840.883</v>
      </c>
      <c r="M380" s="71">
        <v>2056.5661</v>
      </c>
    </row>
    <row r="381" spans="1:13" x14ac:dyDescent="0.25">
      <c r="A381" s="71" t="s">
        <v>546</v>
      </c>
      <c r="B381" s="71" t="s">
        <v>951</v>
      </c>
      <c r="C381" s="71">
        <v>0.1</v>
      </c>
      <c r="D381" s="71">
        <v>83.542100000000005</v>
      </c>
      <c r="E381" s="71">
        <v>0</v>
      </c>
      <c r="F381" s="71">
        <v>0</v>
      </c>
      <c r="G381" s="71">
        <v>8.3542000000000005</v>
      </c>
      <c r="H381" s="71">
        <v>0.9</v>
      </c>
      <c r="I381" s="71">
        <v>83.798100000000005</v>
      </c>
      <c r="J381" s="71">
        <v>0</v>
      </c>
      <c r="K381" s="71">
        <v>0</v>
      </c>
      <c r="L381" s="71">
        <v>75.418300000000002</v>
      </c>
      <c r="M381" s="71">
        <v>83.772499999999994</v>
      </c>
    </row>
    <row r="382" spans="1:13" x14ac:dyDescent="0.25">
      <c r="A382" s="71" t="s">
        <v>340</v>
      </c>
      <c r="B382" s="71" t="s">
        <v>952</v>
      </c>
      <c r="C382" s="71">
        <v>0.1</v>
      </c>
      <c r="D382" s="71">
        <v>328.31560000000002</v>
      </c>
      <c r="E382" s="71">
        <v>0</v>
      </c>
      <c r="F382" s="71">
        <v>0</v>
      </c>
      <c r="G382" s="71">
        <v>32.831600000000002</v>
      </c>
      <c r="H382" s="71">
        <v>0.9</v>
      </c>
      <c r="I382" s="71">
        <v>310.04070000000002</v>
      </c>
      <c r="J382" s="71">
        <v>0</v>
      </c>
      <c r="K382" s="71">
        <v>0</v>
      </c>
      <c r="L382" s="71">
        <v>279.03660000000002</v>
      </c>
      <c r="M382" s="71">
        <v>311.8682</v>
      </c>
    </row>
    <row r="383" spans="1:13" x14ac:dyDescent="0.25">
      <c r="A383" s="71" t="s">
        <v>341</v>
      </c>
      <c r="B383" s="71" t="s">
        <v>953</v>
      </c>
      <c r="C383" s="71">
        <v>0.1</v>
      </c>
      <c r="D383" s="71">
        <v>330.98649999999998</v>
      </c>
      <c r="E383" s="71">
        <v>0</v>
      </c>
      <c r="F383" s="71">
        <v>0</v>
      </c>
      <c r="G383" s="71">
        <v>33.098599999999998</v>
      </c>
      <c r="H383" s="71">
        <v>0.9</v>
      </c>
      <c r="I383" s="71">
        <v>318.4932</v>
      </c>
      <c r="J383" s="71">
        <v>0</v>
      </c>
      <c r="K383" s="71">
        <v>0</v>
      </c>
      <c r="L383" s="71">
        <v>286.64389999999997</v>
      </c>
      <c r="M383" s="71">
        <v>319.74250000000001</v>
      </c>
    </row>
    <row r="384" spans="1:13" x14ac:dyDescent="0.25">
      <c r="A384" s="71" t="s">
        <v>342</v>
      </c>
      <c r="B384" s="71" t="s">
        <v>954</v>
      </c>
      <c r="C384" s="71">
        <v>0.1</v>
      </c>
      <c r="D384" s="71">
        <v>537.66869999999994</v>
      </c>
      <c r="E384" s="71">
        <v>13.7554</v>
      </c>
      <c r="F384" s="71">
        <v>1.3754999999999999</v>
      </c>
      <c r="G384" s="71">
        <v>53.7669</v>
      </c>
      <c r="H384" s="71">
        <v>0.9</v>
      </c>
      <c r="I384" s="71">
        <v>506.4674</v>
      </c>
      <c r="J384" s="71">
        <v>13.7554</v>
      </c>
      <c r="K384" s="71">
        <v>12.379899999999999</v>
      </c>
      <c r="L384" s="71">
        <v>455.82069999999999</v>
      </c>
      <c r="M384" s="71">
        <v>509.58760000000001</v>
      </c>
    </row>
    <row r="385" spans="1:13" x14ac:dyDescent="0.25">
      <c r="A385" s="71" t="s">
        <v>343</v>
      </c>
      <c r="B385" s="71" t="s">
        <v>955</v>
      </c>
      <c r="C385" s="71">
        <v>0.1</v>
      </c>
      <c r="D385" s="71">
        <v>379.18979999999999</v>
      </c>
      <c r="E385" s="71">
        <v>0</v>
      </c>
      <c r="F385" s="71">
        <v>0</v>
      </c>
      <c r="G385" s="71">
        <v>37.918999999999997</v>
      </c>
      <c r="H385" s="71">
        <v>0.9</v>
      </c>
      <c r="I385" s="71">
        <v>363.6678</v>
      </c>
      <c r="J385" s="71">
        <v>0</v>
      </c>
      <c r="K385" s="71">
        <v>0</v>
      </c>
      <c r="L385" s="71">
        <v>327.30099999999999</v>
      </c>
      <c r="M385" s="71">
        <v>365.22</v>
      </c>
    </row>
    <row r="386" spans="1:13" x14ac:dyDescent="0.25">
      <c r="A386" s="71" t="s">
        <v>547</v>
      </c>
      <c r="B386" s="71" t="s">
        <v>956</v>
      </c>
      <c r="C386" s="71">
        <v>0.1</v>
      </c>
      <c r="D386" s="73">
        <v>192.1541</v>
      </c>
      <c r="E386" s="71">
        <v>3.2835999999999999</v>
      </c>
      <c r="F386" s="71">
        <v>0.32840000000000003</v>
      </c>
      <c r="G386" s="71">
        <v>19.215399999999999</v>
      </c>
      <c r="H386" s="71">
        <v>0.9</v>
      </c>
      <c r="I386" s="73">
        <v>183.04990000000001</v>
      </c>
      <c r="J386" s="71">
        <v>3.2835999999999999</v>
      </c>
      <c r="K386" s="71">
        <v>2.9552</v>
      </c>
      <c r="L386" s="73">
        <v>164.7449</v>
      </c>
      <c r="M386" s="73">
        <v>183.96029999999999</v>
      </c>
    </row>
    <row r="387" spans="1:13" x14ac:dyDescent="0.25">
      <c r="A387" s="71" t="s">
        <v>344</v>
      </c>
      <c r="B387" s="71" t="s">
        <v>957</v>
      </c>
      <c r="C387" s="71">
        <v>0.1</v>
      </c>
      <c r="D387" s="73">
        <v>5794.6247000000003</v>
      </c>
      <c r="E387" s="71">
        <v>49.169699999999999</v>
      </c>
      <c r="F387" s="71">
        <v>4.9169999999999998</v>
      </c>
      <c r="G387" s="71">
        <v>579.46249999999998</v>
      </c>
      <c r="H387" s="71">
        <v>0.9</v>
      </c>
      <c r="I387" s="73">
        <v>5430.5018</v>
      </c>
      <c r="J387" s="71">
        <v>49.169699999999999</v>
      </c>
      <c r="K387" s="71">
        <v>44.252699999999997</v>
      </c>
      <c r="L387" s="73">
        <v>4887.4516000000003</v>
      </c>
      <c r="M387" s="73">
        <v>5466.9141</v>
      </c>
    </row>
    <row r="388" spans="1:13" x14ac:dyDescent="0.25">
      <c r="A388" s="71" t="s">
        <v>345</v>
      </c>
      <c r="B388" s="71" t="s">
        <v>958</v>
      </c>
      <c r="C388" s="71">
        <v>0.1</v>
      </c>
      <c r="D388" s="71">
        <v>1694.1923999999999</v>
      </c>
      <c r="E388" s="71">
        <v>55.857100000000003</v>
      </c>
      <c r="F388" s="71">
        <v>5.5857000000000001</v>
      </c>
      <c r="G388" s="71">
        <v>169.41919999999999</v>
      </c>
      <c r="H388" s="71">
        <v>0.9</v>
      </c>
      <c r="I388" s="71">
        <v>1599.0761</v>
      </c>
      <c r="J388" s="71">
        <v>55.857100000000003</v>
      </c>
      <c r="K388" s="71">
        <v>50.2714</v>
      </c>
      <c r="L388" s="71">
        <v>1439.1685</v>
      </c>
      <c r="M388" s="71">
        <v>1608.5877</v>
      </c>
    </row>
    <row r="389" spans="1:13" x14ac:dyDescent="0.25">
      <c r="A389" s="71" t="s">
        <v>346</v>
      </c>
      <c r="B389" s="71" t="s">
        <v>959</v>
      </c>
      <c r="C389" s="71">
        <v>0.1</v>
      </c>
      <c r="D389" s="73">
        <v>346.99639999999999</v>
      </c>
      <c r="E389" s="71">
        <v>20.2393</v>
      </c>
      <c r="F389" s="71">
        <v>2.0238999999999998</v>
      </c>
      <c r="G389" s="71">
        <v>34.699599999999997</v>
      </c>
      <c r="H389" s="71">
        <v>0.9</v>
      </c>
      <c r="I389" s="73">
        <v>332.94819999999999</v>
      </c>
      <c r="J389" s="71">
        <v>20.2393</v>
      </c>
      <c r="K389" s="71">
        <v>18.215399999999999</v>
      </c>
      <c r="L389" s="73">
        <v>299.65339999999998</v>
      </c>
      <c r="M389" s="73">
        <v>334.35300000000001</v>
      </c>
    </row>
    <row r="390" spans="1:13" x14ac:dyDescent="0.25">
      <c r="A390" s="71" t="s">
        <v>347</v>
      </c>
      <c r="B390" s="71" t="s">
        <v>960</v>
      </c>
      <c r="C390" s="71">
        <v>0.1</v>
      </c>
      <c r="D390" s="71">
        <v>4312.8284000000003</v>
      </c>
      <c r="E390" s="71">
        <v>113.4633</v>
      </c>
      <c r="F390" s="71">
        <v>11.346299999999999</v>
      </c>
      <c r="G390" s="71">
        <v>431.28280000000001</v>
      </c>
      <c r="H390" s="71">
        <v>0.9</v>
      </c>
      <c r="I390" s="71">
        <v>4072.0945999999999</v>
      </c>
      <c r="J390" s="71">
        <v>113.4633</v>
      </c>
      <c r="K390" s="71">
        <v>102.117</v>
      </c>
      <c r="L390" s="71">
        <v>3664.8851</v>
      </c>
      <c r="M390" s="71">
        <v>4096.1679000000004</v>
      </c>
    </row>
    <row r="391" spans="1:13" x14ac:dyDescent="0.25">
      <c r="A391" s="71" t="s">
        <v>548</v>
      </c>
      <c r="B391" s="71" t="s">
        <v>961</v>
      </c>
      <c r="C391" s="71">
        <v>0.1</v>
      </c>
      <c r="D391" s="73">
        <v>257.02820000000003</v>
      </c>
      <c r="E391" s="71">
        <v>0</v>
      </c>
      <c r="F391" s="71">
        <v>0</v>
      </c>
      <c r="G391" s="71">
        <v>25.7028</v>
      </c>
      <c r="H391" s="71">
        <v>0.9</v>
      </c>
      <c r="I391" s="73">
        <v>242.7338</v>
      </c>
      <c r="J391" s="71">
        <v>0</v>
      </c>
      <c r="K391" s="71">
        <v>0</v>
      </c>
      <c r="L391" s="73">
        <v>218.46039999999999</v>
      </c>
      <c r="M391" s="73">
        <v>244.16319999999999</v>
      </c>
    </row>
    <row r="392" spans="1:13" x14ac:dyDescent="0.25">
      <c r="A392" s="71" t="s">
        <v>348</v>
      </c>
      <c r="B392" s="71" t="s">
        <v>962</v>
      </c>
      <c r="C392" s="71">
        <v>0.1</v>
      </c>
      <c r="D392" s="71">
        <v>1375.2293</v>
      </c>
      <c r="E392" s="71">
        <v>35.5139</v>
      </c>
      <c r="F392" s="71">
        <v>3.5514000000000001</v>
      </c>
      <c r="G392" s="71">
        <v>137.52289999999999</v>
      </c>
      <c r="H392" s="71">
        <v>0.9</v>
      </c>
      <c r="I392" s="71">
        <v>1306.5615</v>
      </c>
      <c r="J392" s="71">
        <v>35.5139</v>
      </c>
      <c r="K392" s="71">
        <v>31.962499999999999</v>
      </c>
      <c r="L392" s="71">
        <v>1175.9054000000001</v>
      </c>
      <c r="M392" s="71">
        <v>1313.4283</v>
      </c>
    </row>
    <row r="393" spans="1:13" x14ac:dyDescent="0.25">
      <c r="A393" s="71" t="s">
        <v>349</v>
      </c>
      <c r="B393" s="71" t="s">
        <v>963</v>
      </c>
      <c r="C393" s="71">
        <v>0.1</v>
      </c>
      <c r="D393" s="71">
        <v>450.82889999999998</v>
      </c>
      <c r="E393" s="71">
        <v>0</v>
      </c>
      <c r="F393" s="71">
        <v>0</v>
      </c>
      <c r="G393" s="71">
        <v>45.082900000000002</v>
      </c>
      <c r="H393" s="71">
        <v>0.9</v>
      </c>
      <c r="I393" s="71">
        <v>422.322</v>
      </c>
      <c r="J393" s="71">
        <v>0</v>
      </c>
      <c r="K393" s="71">
        <v>0</v>
      </c>
      <c r="L393" s="71">
        <v>380.08980000000003</v>
      </c>
      <c r="M393" s="71">
        <v>425.17270000000002</v>
      </c>
    </row>
    <row r="394" spans="1:13" x14ac:dyDescent="0.25">
      <c r="A394" s="71" t="s">
        <v>549</v>
      </c>
      <c r="B394" s="71" t="s">
        <v>964</v>
      </c>
      <c r="C394" s="71">
        <v>0.1</v>
      </c>
      <c r="D394" s="71">
        <v>42.825800000000001</v>
      </c>
      <c r="E394" s="71">
        <v>0</v>
      </c>
      <c r="F394" s="71">
        <v>0</v>
      </c>
      <c r="G394" s="71">
        <v>4.2826000000000004</v>
      </c>
      <c r="H394" s="71">
        <v>0.9</v>
      </c>
      <c r="I394" s="71">
        <v>42.050699999999999</v>
      </c>
      <c r="J394" s="71">
        <v>0</v>
      </c>
      <c r="K394" s="71">
        <v>0</v>
      </c>
      <c r="L394" s="71">
        <v>37.845599999999997</v>
      </c>
      <c r="M394" s="71">
        <v>42.1282</v>
      </c>
    </row>
    <row r="395" spans="1:13" x14ac:dyDescent="0.25">
      <c r="A395" s="71" t="s">
        <v>350</v>
      </c>
      <c r="B395" s="71" t="s">
        <v>965</v>
      </c>
      <c r="C395" s="71">
        <v>0.1</v>
      </c>
      <c r="D395" s="71">
        <v>713.49289999999996</v>
      </c>
      <c r="E395" s="71">
        <v>3.9133</v>
      </c>
      <c r="F395" s="71">
        <v>0.39129999999999998</v>
      </c>
      <c r="G395" s="71">
        <v>71.349299999999999</v>
      </c>
      <c r="H395" s="71">
        <v>0.9</v>
      </c>
      <c r="I395" s="71">
        <v>670.49090000000001</v>
      </c>
      <c r="J395" s="71">
        <v>3.9133</v>
      </c>
      <c r="K395" s="71">
        <v>3.5219999999999998</v>
      </c>
      <c r="L395" s="71">
        <v>603.44179999999994</v>
      </c>
      <c r="M395" s="71">
        <v>674.79110000000003</v>
      </c>
    </row>
    <row r="396" spans="1:13" x14ac:dyDescent="0.25">
      <c r="A396" s="71" t="s">
        <v>351</v>
      </c>
      <c r="B396" s="71" t="s">
        <v>966</v>
      </c>
      <c r="C396" s="71">
        <v>0.1</v>
      </c>
      <c r="D396" s="71">
        <v>572.58130000000006</v>
      </c>
      <c r="E396" s="71">
        <v>12.220700000000001</v>
      </c>
      <c r="F396" s="71">
        <v>1.2221</v>
      </c>
      <c r="G396" s="71">
        <v>57.258099999999999</v>
      </c>
      <c r="H396" s="71">
        <v>0.9</v>
      </c>
      <c r="I396" s="71">
        <v>537.58500000000004</v>
      </c>
      <c r="J396" s="71">
        <v>12.220800000000001</v>
      </c>
      <c r="K396" s="71">
        <v>10.998699999999999</v>
      </c>
      <c r="L396" s="71">
        <v>483.82650000000001</v>
      </c>
      <c r="M396" s="71">
        <v>541.08460000000002</v>
      </c>
    </row>
    <row r="397" spans="1:13" x14ac:dyDescent="0.25">
      <c r="A397" s="71" t="s">
        <v>352</v>
      </c>
      <c r="B397" s="71" t="s">
        <v>967</v>
      </c>
      <c r="C397" s="71">
        <v>0.1</v>
      </c>
      <c r="D397" s="73">
        <v>693.56129999999996</v>
      </c>
      <c r="E397" s="71">
        <v>4.9363000000000001</v>
      </c>
      <c r="F397" s="71">
        <v>0.49359999999999998</v>
      </c>
      <c r="G397" s="71">
        <v>69.356099999999998</v>
      </c>
      <c r="H397" s="71">
        <v>0.9</v>
      </c>
      <c r="I397" s="73">
        <v>656.00540000000001</v>
      </c>
      <c r="J397" s="71">
        <v>4.9363000000000001</v>
      </c>
      <c r="K397" s="71">
        <v>4.4427000000000003</v>
      </c>
      <c r="L397" s="73">
        <v>590.4049</v>
      </c>
      <c r="M397" s="73">
        <v>659.76099999999997</v>
      </c>
    </row>
    <row r="398" spans="1:13" x14ac:dyDescent="0.25">
      <c r="A398" s="71" t="s">
        <v>353</v>
      </c>
      <c r="B398" s="71" t="s">
        <v>968</v>
      </c>
      <c r="C398" s="71">
        <v>0.1</v>
      </c>
      <c r="D398" s="73">
        <v>4424.0838999999996</v>
      </c>
      <c r="E398" s="71">
        <v>70.212599999999995</v>
      </c>
      <c r="F398" s="71">
        <v>7.0213000000000001</v>
      </c>
      <c r="G398" s="73">
        <v>442.40839999999997</v>
      </c>
      <c r="H398" s="71">
        <v>0.9</v>
      </c>
      <c r="I398" s="73">
        <v>4092.5967000000001</v>
      </c>
      <c r="J398" s="71">
        <v>70.212599999999995</v>
      </c>
      <c r="K398" s="71">
        <v>63.191299999999998</v>
      </c>
      <c r="L398" s="73">
        <v>3683.337</v>
      </c>
      <c r="M398" s="73">
        <v>4125.7453999999998</v>
      </c>
    </row>
    <row r="399" spans="1:13" x14ac:dyDescent="0.25">
      <c r="A399" s="71" t="s">
        <v>354</v>
      </c>
      <c r="B399" s="71" t="s">
        <v>969</v>
      </c>
      <c r="C399" s="71">
        <v>0.1</v>
      </c>
      <c r="D399" s="73">
        <v>12576.1451</v>
      </c>
      <c r="E399" s="71">
        <v>465.97930000000002</v>
      </c>
      <c r="F399" s="71">
        <v>46.597900000000003</v>
      </c>
      <c r="G399" s="71">
        <v>1257.6144999999999</v>
      </c>
      <c r="H399" s="71">
        <v>0.9</v>
      </c>
      <c r="I399" s="73">
        <v>11736.114299999999</v>
      </c>
      <c r="J399" s="71">
        <v>465.97930000000002</v>
      </c>
      <c r="K399" s="71">
        <v>419.38139999999999</v>
      </c>
      <c r="L399" s="73">
        <v>10562.502899999999</v>
      </c>
      <c r="M399" s="73">
        <v>11820.117399999999</v>
      </c>
    </row>
    <row r="400" spans="1:13" x14ac:dyDescent="0.25">
      <c r="A400" s="71" t="s">
        <v>355</v>
      </c>
      <c r="B400" s="71" t="s">
        <v>970</v>
      </c>
      <c r="C400" s="71">
        <v>0.1</v>
      </c>
      <c r="D400" s="71">
        <v>2905.6367</v>
      </c>
      <c r="E400" s="71">
        <v>145.1285</v>
      </c>
      <c r="F400" s="71">
        <v>14.5128</v>
      </c>
      <c r="G400" s="71">
        <v>290.56369999999998</v>
      </c>
      <c r="H400" s="71">
        <v>0.9</v>
      </c>
      <c r="I400" s="71">
        <v>2755.0198</v>
      </c>
      <c r="J400" s="71">
        <v>145.1285</v>
      </c>
      <c r="K400" s="71">
        <v>130.6156</v>
      </c>
      <c r="L400" s="71">
        <v>2479.5178000000001</v>
      </c>
      <c r="M400" s="71">
        <v>2770.0814999999998</v>
      </c>
    </row>
    <row r="401" spans="1:13" x14ac:dyDescent="0.25">
      <c r="A401" s="71" t="s">
        <v>356</v>
      </c>
      <c r="B401" s="71" t="s">
        <v>971</v>
      </c>
      <c r="C401" s="71">
        <v>0.1</v>
      </c>
      <c r="D401" s="71">
        <v>389.56209999999999</v>
      </c>
      <c r="E401" s="71">
        <v>16.4999</v>
      </c>
      <c r="F401" s="71">
        <v>1.65</v>
      </c>
      <c r="G401" s="71">
        <v>38.956200000000003</v>
      </c>
      <c r="H401" s="71">
        <v>0.9</v>
      </c>
      <c r="I401" s="71">
        <v>369.36630000000002</v>
      </c>
      <c r="J401" s="71">
        <v>16.4999</v>
      </c>
      <c r="K401" s="71">
        <v>14.8499</v>
      </c>
      <c r="L401" s="71">
        <v>332.42970000000003</v>
      </c>
      <c r="M401" s="71">
        <v>371.38589999999999</v>
      </c>
    </row>
    <row r="402" spans="1:13" x14ac:dyDescent="0.25">
      <c r="A402" s="71" t="s">
        <v>357</v>
      </c>
      <c r="B402" s="71" t="s">
        <v>972</v>
      </c>
      <c r="C402" s="71">
        <v>0.1</v>
      </c>
      <c r="D402" s="71">
        <v>279.71510000000001</v>
      </c>
      <c r="E402" s="71">
        <v>11.4636</v>
      </c>
      <c r="F402" s="71">
        <v>1.1464000000000001</v>
      </c>
      <c r="G402" s="71">
        <v>27.971499999999999</v>
      </c>
      <c r="H402" s="71">
        <v>0.9</v>
      </c>
      <c r="I402" s="71">
        <v>264.91289999999998</v>
      </c>
      <c r="J402" s="71">
        <v>11.4636</v>
      </c>
      <c r="K402" s="71">
        <v>10.3172</v>
      </c>
      <c r="L402" s="71">
        <v>238.42160000000001</v>
      </c>
      <c r="M402" s="71">
        <v>266.3931</v>
      </c>
    </row>
    <row r="403" spans="1:13" x14ac:dyDescent="0.25">
      <c r="A403" s="71" t="s">
        <v>358</v>
      </c>
      <c r="B403" s="71" t="s">
        <v>973</v>
      </c>
      <c r="C403" s="71">
        <v>0.1</v>
      </c>
      <c r="D403" s="71">
        <v>401.90550000000002</v>
      </c>
      <c r="E403" s="71">
        <v>0</v>
      </c>
      <c r="F403" s="71">
        <v>0</v>
      </c>
      <c r="G403" s="71">
        <v>40.190600000000003</v>
      </c>
      <c r="H403" s="71">
        <v>0.9</v>
      </c>
      <c r="I403" s="71">
        <v>381.10879999999997</v>
      </c>
      <c r="J403" s="71">
        <v>0</v>
      </c>
      <c r="K403" s="71">
        <v>0</v>
      </c>
      <c r="L403" s="71">
        <v>342.99790000000002</v>
      </c>
      <c r="M403" s="71">
        <v>383.18849999999998</v>
      </c>
    </row>
    <row r="404" spans="1:13" x14ac:dyDescent="0.25">
      <c r="A404" s="71" t="s">
        <v>359</v>
      </c>
      <c r="B404" s="71" t="s">
        <v>974</v>
      </c>
      <c r="C404" s="71">
        <v>0.1</v>
      </c>
      <c r="D404" s="71">
        <v>587.03309999999999</v>
      </c>
      <c r="E404" s="71">
        <v>10.0412</v>
      </c>
      <c r="F404" s="71">
        <v>1.0041</v>
      </c>
      <c r="G404" s="71">
        <v>58.703299999999999</v>
      </c>
      <c r="H404" s="71">
        <v>0.9</v>
      </c>
      <c r="I404" s="71">
        <v>560.60469999999998</v>
      </c>
      <c r="J404" s="71">
        <v>10.0412</v>
      </c>
      <c r="K404" s="71">
        <v>9.0371000000000006</v>
      </c>
      <c r="L404" s="71">
        <v>504.54419999999999</v>
      </c>
      <c r="M404" s="71">
        <v>563.24749999999995</v>
      </c>
    </row>
    <row r="405" spans="1:13" x14ac:dyDescent="0.25">
      <c r="A405" s="71" t="s">
        <v>360</v>
      </c>
      <c r="B405" s="71" t="s">
        <v>975</v>
      </c>
      <c r="C405" s="71">
        <v>0.1</v>
      </c>
      <c r="D405" s="71">
        <v>733.12040000000002</v>
      </c>
      <c r="E405" s="71">
        <v>15.607799999999999</v>
      </c>
      <c r="F405" s="71">
        <v>1.5608</v>
      </c>
      <c r="G405" s="71">
        <v>73.311999999999998</v>
      </c>
      <c r="H405" s="71">
        <v>0.9</v>
      </c>
      <c r="I405" s="71">
        <v>712.8424</v>
      </c>
      <c r="J405" s="71">
        <v>15.607799999999999</v>
      </c>
      <c r="K405" s="71">
        <v>14.047000000000001</v>
      </c>
      <c r="L405" s="71">
        <v>641.55820000000006</v>
      </c>
      <c r="M405" s="71">
        <v>714.87019999999995</v>
      </c>
    </row>
    <row r="406" spans="1:13" x14ac:dyDescent="0.25">
      <c r="A406" s="71" t="s">
        <v>550</v>
      </c>
      <c r="B406" s="71" t="s">
        <v>976</v>
      </c>
      <c r="C406" s="71">
        <v>0.1</v>
      </c>
      <c r="D406" s="71">
        <v>59.715800000000002</v>
      </c>
      <c r="E406" s="71">
        <v>0</v>
      </c>
      <c r="F406" s="71">
        <v>0</v>
      </c>
      <c r="G406" s="71">
        <v>5.9715999999999996</v>
      </c>
      <c r="H406" s="71">
        <v>0.9</v>
      </c>
      <c r="I406" s="71">
        <v>56.042000000000002</v>
      </c>
      <c r="J406" s="71">
        <v>0</v>
      </c>
      <c r="K406" s="71">
        <v>0</v>
      </c>
      <c r="L406" s="71">
        <v>50.437800000000003</v>
      </c>
      <c r="M406" s="71">
        <v>56.409399999999998</v>
      </c>
    </row>
    <row r="407" spans="1:13" x14ac:dyDescent="0.25">
      <c r="A407" s="71" t="s">
        <v>361</v>
      </c>
      <c r="B407" s="71" t="s">
        <v>977</v>
      </c>
      <c r="C407" s="71">
        <v>0.1</v>
      </c>
      <c r="D407" s="71">
        <v>472.47309999999999</v>
      </c>
      <c r="E407" s="71">
        <v>10.6083</v>
      </c>
      <c r="F407" s="71">
        <v>1.0608</v>
      </c>
      <c r="G407" s="71">
        <v>47.247300000000003</v>
      </c>
      <c r="H407" s="71">
        <v>0.9</v>
      </c>
      <c r="I407" s="71">
        <v>441.40269999999998</v>
      </c>
      <c r="J407" s="71">
        <v>10.6083</v>
      </c>
      <c r="K407" s="71">
        <v>9.5474999999999994</v>
      </c>
      <c r="L407" s="71">
        <v>397.26240000000001</v>
      </c>
      <c r="M407" s="71">
        <v>444.50970000000001</v>
      </c>
    </row>
    <row r="408" spans="1:13" x14ac:dyDescent="0.25">
      <c r="A408" s="71" t="s">
        <v>362</v>
      </c>
      <c r="B408" s="71" t="s">
        <v>978</v>
      </c>
      <c r="C408" s="71">
        <v>0.1</v>
      </c>
      <c r="D408" s="73">
        <v>631.67499999999995</v>
      </c>
      <c r="E408" s="71">
        <v>17.885000000000002</v>
      </c>
      <c r="F408" s="71">
        <v>1.7885</v>
      </c>
      <c r="G408" s="71">
        <v>63.167499999999997</v>
      </c>
      <c r="H408" s="71">
        <v>0.9</v>
      </c>
      <c r="I408" s="73">
        <v>576.75220000000002</v>
      </c>
      <c r="J408" s="71">
        <v>17.885000000000002</v>
      </c>
      <c r="K408" s="71">
        <v>16.096499999999999</v>
      </c>
      <c r="L408" s="73">
        <v>519.077</v>
      </c>
      <c r="M408" s="73">
        <v>582.24450000000002</v>
      </c>
    </row>
    <row r="409" spans="1:13" x14ac:dyDescent="0.25">
      <c r="A409" s="71" t="s">
        <v>363</v>
      </c>
      <c r="B409" s="71" t="s">
        <v>979</v>
      </c>
      <c r="C409" s="71">
        <v>0.1</v>
      </c>
      <c r="D409" s="71">
        <v>5223.7555000000002</v>
      </c>
      <c r="E409" s="71">
        <v>122.29819999999999</v>
      </c>
      <c r="F409" s="71">
        <v>12.229799999999999</v>
      </c>
      <c r="G409" s="71">
        <v>522.37559999999996</v>
      </c>
      <c r="H409" s="71">
        <v>0.9</v>
      </c>
      <c r="I409" s="71">
        <v>4887.1058000000003</v>
      </c>
      <c r="J409" s="71">
        <v>122.29819999999999</v>
      </c>
      <c r="K409" s="71">
        <v>110.0684</v>
      </c>
      <c r="L409" s="71">
        <v>4398.3951999999999</v>
      </c>
      <c r="M409" s="71">
        <v>4920.7708000000002</v>
      </c>
    </row>
    <row r="410" spans="1:13" x14ac:dyDescent="0.25">
      <c r="A410" s="71" t="s">
        <v>364</v>
      </c>
      <c r="B410" s="71" t="s">
        <v>980</v>
      </c>
      <c r="C410" s="71">
        <v>0.1</v>
      </c>
      <c r="D410" s="71">
        <v>870.83839999999998</v>
      </c>
      <c r="E410" s="71">
        <v>16.3611</v>
      </c>
      <c r="F410" s="71">
        <v>1.6361000000000001</v>
      </c>
      <c r="G410" s="71">
        <v>87.083799999999997</v>
      </c>
      <c r="H410" s="71">
        <v>0.9</v>
      </c>
      <c r="I410" s="71">
        <v>798.87959999999998</v>
      </c>
      <c r="J410" s="71">
        <v>16.3611</v>
      </c>
      <c r="K410" s="71">
        <v>14.725</v>
      </c>
      <c r="L410" s="71">
        <v>718.99159999999995</v>
      </c>
      <c r="M410" s="71">
        <v>806.07539999999995</v>
      </c>
    </row>
    <row r="411" spans="1:13" x14ac:dyDescent="0.25">
      <c r="A411" s="71" t="s">
        <v>365</v>
      </c>
      <c r="B411" s="71" t="s">
        <v>981</v>
      </c>
      <c r="C411" s="71">
        <v>0.1</v>
      </c>
      <c r="D411" s="73">
        <v>553.98779999999999</v>
      </c>
      <c r="E411" s="71">
        <v>22.696300000000001</v>
      </c>
      <c r="F411" s="71">
        <v>2.2696000000000001</v>
      </c>
      <c r="G411" s="71">
        <v>55.398800000000001</v>
      </c>
      <c r="H411" s="71">
        <v>0.9</v>
      </c>
      <c r="I411" s="73">
        <v>516.91489999999999</v>
      </c>
      <c r="J411" s="71">
        <v>22.696300000000001</v>
      </c>
      <c r="K411" s="71">
        <v>20.4267</v>
      </c>
      <c r="L411" s="73">
        <v>465.22340000000003</v>
      </c>
      <c r="M411" s="73">
        <v>520.62220000000002</v>
      </c>
    </row>
    <row r="412" spans="1:13" x14ac:dyDescent="0.25">
      <c r="A412" s="71" t="s">
        <v>366</v>
      </c>
      <c r="B412" s="71" t="s">
        <v>982</v>
      </c>
      <c r="C412" s="71">
        <v>0.1</v>
      </c>
      <c r="D412" s="71">
        <v>1492.615</v>
      </c>
      <c r="E412" s="71">
        <v>37.950000000000003</v>
      </c>
      <c r="F412" s="71">
        <v>3.7949999999999999</v>
      </c>
      <c r="G412" s="71">
        <v>149.26150000000001</v>
      </c>
      <c r="H412" s="71">
        <v>0.9</v>
      </c>
      <c r="I412" s="71">
        <v>1413.7004999999999</v>
      </c>
      <c r="J412" s="71">
        <v>42.399000000000001</v>
      </c>
      <c r="K412" s="71">
        <v>38.159100000000002</v>
      </c>
      <c r="L412" s="71">
        <v>1272.3304000000001</v>
      </c>
      <c r="M412" s="71">
        <v>1421.5918999999999</v>
      </c>
    </row>
    <row r="413" spans="1:13" x14ac:dyDescent="0.25">
      <c r="A413" s="71" t="s">
        <v>367</v>
      </c>
      <c r="B413" s="71" t="s">
        <v>983</v>
      </c>
      <c r="C413" s="71">
        <v>0.1</v>
      </c>
      <c r="D413" s="71">
        <v>654.55029999999999</v>
      </c>
      <c r="E413" s="71">
        <v>35.190800000000003</v>
      </c>
      <c r="F413" s="71">
        <v>3.5190999999999999</v>
      </c>
      <c r="G413" s="71">
        <v>65.454999999999998</v>
      </c>
      <c r="H413" s="71">
        <v>0.9</v>
      </c>
      <c r="I413" s="71">
        <v>626.7414</v>
      </c>
      <c r="J413" s="71">
        <v>35.190800000000003</v>
      </c>
      <c r="K413" s="71">
        <v>31.671700000000001</v>
      </c>
      <c r="L413" s="71">
        <v>564.06730000000005</v>
      </c>
      <c r="M413" s="71">
        <v>629.52229999999997</v>
      </c>
    </row>
    <row r="414" spans="1:13" x14ac:dyDescent="0.25">
      <c r="A414" s="71" t="s">
        <v>368</v>
      </c>
      <c r="B414" s="71" t="s">
        <v>984</v>
      </c>
      <c r="C414" s="71">
        <v>0.1</v>
      </c>
      <c r="D414" s="71">
        <v>828.38599999999997</v>
      </c>
      <c r="E414" s="71">
        <v>20.135999999999999</v>
      </c>
      <c r="F414" s="71">
        <v>2.0135999999999998</v>
      </c>
      <c r="G414" s="71">
        <v>82.8386</v>
      </c>
      <c r="H414" s="71">
        <v>0.9</v>
      </c>
      <c r="I414" s="71">
        <v>788.78689999999995</v>
      </c>
      <c r="J414" s="71">
        <v>20.135999999999999</v>
      </c>
      <c r="K414" s="71">
        <v>18.122399999999999</v>
      </c>
      <c r="L414" s="71">
        <v>709.90819999999997</v>
      </c>
      <c r="M414" s="71">
        <v>792.74680000000001</v>
      </c>
    </row>
    <row r="415" spans="1:13" x14ac:dyDescent="0.25">
      <c r="A415" s="71" t="s">
        <v>369</v>
      </c>
      <c r="B415" s="71" t="s">
        <v>985</v>
      </c>
      <c r="C415" s="71">
        <v>0.1</v>
      </c>
      <c r="D415" s="71">
        <v>313.298</v>
      </c>
      <c r="E415" s="71">
        <v>0</v>
      </c>
      <c r="F415" s="71">
        <v>0</v>
      </c>
      <c r="G415" s="71">
        <v>31.329799999999999</v>
      </c>
      <c r="H415" s="71">
        <v>0.9</v>
      </c>
      <c r="I415" s="71">
        <v>299.92189999999999</v>
      </c>
      <c r="J415" s="71">
        <v>0</v>
      </c>
      <c r="K415" s="71">
        <v>0</v>
      </c>
      <c r="L415" s="71">
        <v>269.92970000000003</v>
      </c>
      <c r="M415" s="71">
        <v>301.2595</v>
      </c>
    </row>
    <row r="416" spans="1:13" x14ac:dyDescent="0.25">
      <c r="A416" s="71" t="s">
        <v>551</v>
      </c>
      <c r="B416" s="71" t="s">
        <v>986</v>
      </c>
      <c r="C416" s="71">
        <v>0.1</v>
      </c>
      <c r="D416" s="71">
        <v>118.3646</v>
      </c>
      <c r="E416" s="71">
        <v>0</v>
      </c>
      <c r="F416" s="71">
        <v>0</v>
      </c>
      <c r="G416" s="71">
        <v>11.836499999999999</v>
      </c>
      <c r="H416" s="71">
        <v>0.9</v>
      </c>
      <c r="I416" s="71">
        <v>111.11020000000001</v>
      </c>
      <c r="J416" s="71">
        <v>0</v>
      </c>
      <c r="K416" s="71">
        <v>0</v>
      </c>
      <c r="L416" s="71">
        <v>99.999200000000002</v>
      </c>
      <c r="M416" s="71">
        <v>111.8357</v>
      </c>
    </row>
    <row r="417" spans="1:13" x14ac:dyDescent="0.25">
      <c r="A417" s="71" t="s">
        <v>370</v>
      </c>
      <c r="B417" s="71" t="s">
        <v>987</v>
      </c>
      <c r="C417" s="71">
        <v>0.1</v>
      </c>
      <c r="D417" s="71">
        <v>225.3355</v>
      </c>
      <c r="E417" s="71">
        <v>0</v>
      </c>
      <c r="F417" s="71">
        <v>0</v>
      </c>
      <c r="G417" s="71">
        <v>22.5336</v>
      </c>
      <c r="H417" s="71">
        <v>0.9</v>
      </c>
      <c r="I417" s="71">
        <v>212.90469999999999</v>
      </c>
      <c r="J417" s="71">
        <v>0</v>
      </c>
      <c r="K417" s="71">
        <v>0</v>
      </c>
      <c r="L417" s="71">
        <v>191.61420000000001</v>
      </c>
      <c r="M417" s="71">
        <v>214.14779999999999</v>
      </c>
    </row>
    <row r="418" spans="1:13" x14ac:dyDescent="0.25">
      <c r="A418" s="71" t="s">
        <v>371</v>
      </c>
      <c r="B418" s="71" t="s">
        <v>988</v>
      </c>
      <c r="C418" s="71">
        <v>0.1</v>
      </c>
      <c r="D418" s="73">
        <v>644.79830000000004</v>
      </c>
      <c r="E418" s="71">
        <v>4.8780999999999999</v>
      </c>
      <c r="F418" s="71">
        <v>0.48780000000000001</v>
      </c>
      <c r="G418" s="71">
        <v>64.479799999999997</v>
      </c>
      <c r="H418" s="71">
        <v>0.9</v>
      </c>
      <c r="I418" s="73">
        <v>605.00199999999995</v>
      </c>
      <c r="J418" s="71">
        <v>4.8780999999999999</v>
      </c>
      <c r="K418" s="71">
        <v>4.3902999999999999</v>
      </c>
      <c r="L418" s="73">
        <v>544.5018</v>
      </c>
      <c r="M418" s="73">
        <v>608.98159999999996</v>
      </c>
    </row>
    <row r="419" spans="1:13" x14ac:dyDescent="0.25">
      <c r="A419" s="71" t="s">
        <v>372</v>
      </c>
      <c r="B419" s="71" t="s">
        <v>989</v>
      </c>
      <c r="C419" s="71">
        <v>0.1</v>
      </c>
      <c r="D419" s="73">
        <v>2179.7417999999998</v>
      </c>
      <c r="E419" s="71">
        <v>29.442399999999999</v>
      </c>
      <c r="F419" s="71">
        <v>2.9441999999999999</v>
      </c>
      <c r="G419" s="71">
        <v>217.9742</v>
      </c>
      <c r="H419" s="71">
        <v>0.9</v>
      </c>
      <c r="I419" s="73">
        <v>2035.8887999999999</v>
      </c>
      <c r="J419" s="71">
        <v>29.442399999999999</v>
      </c>
      <c r="K419" s="71">
        <v>26.498200000000001</v>
      </c>
      <c r="L419" s="71">
        <v>1832.2999</v>
      </c>
      <c r="M419" s="73">
        <v>2050.2741000000001</v>
      </c>
    </row>
    <row r="420" spans="1:13" x14ac:dyDescent="0.25">
      <c r="A420" s="71" t="s">
        <v>373</v>
      </c>
      <c r="B420" s="71" t="s">
        <v>990</v>
      </c>
      <c r="C420" s="71">
        <v>0.1</v>
      </c>
      <c r="D420" s="71">
        <v>1139.6763000000001</v>
      </c>
      <c r="E420" s="71">
        <v>26.053699999999999</v>
      </c>
      <c r="F420" s="71">
        <v>2.6053999999999999</v>
      </c>
      <c r="G420" s="71">
        <v>113.9676</v>
      </c>
      <c r="H420" s="71">
        <v>0.9</v>
      </c>
      <c r="I420" s="71">
        <v>1083.2745</v>
      </c>
      <c r="J420" s="71">
        <v>26.053699999999999</v>
      </c>
      <c r="K420" s="71">
        <v>23.4483</v>
      </c>
      <c r="L420" s="71">
        <v>974.947</v>
      </c>
      <c r="M420" s="71">
        <v>1088.9146000000001</v>
      </c>
    </row>
    <row r="421" spans="1:13" x14ac:dyDescent="0.25">
      <c r="A421" s="71" t="s">
        <v>374</v>
      </c>
      <c r="B421" s="71" t="s">
        <v>991</v>
      </c>
      <c r="C421" s="71">
        <v>0.1</v>
      </c>
      <c r="D421" s="71">
        <v>321.7629</v>
      </c>
      <c r="E421" s="71">
        <v>8.9720999999999993</v>
      </c>
      <c r="F421" s="71">
        <v>0.8972</v>
      </c>
      <c r="G421" s="71">
        <v>32.176299999999998</v>
      </c>
      <c r="H421" s="71">
        <v>0.9</v>
      </c>
      <c r="I421" s="71">
        <v>303.73390000000001</v>
      </c>
      <c r="J421" s="71">
        <v>8.9720999999999993</v>
      </c>
      <c r="K421" s="71">
        <v>8.0748999999999995</v>
      </c>
      <c r="L421" s="71">
        <v>273.3605</v>
      </c>
      <c r="M421" s="71">
        <v>305.53680000000003</v>
      </c>
    </row>
    <row r="422" spans="1:13" x14ac:dyDescent="0.25">
      <c r="A422" s="71" t="s">
        <v>375</v>
      </c>
      <c r="B422" s="71" t="s">
        <v>992</v>
      </c>
      <c r="C422" s="71">
        <v>0.1</v>
      </c>
      <c r="D422" s="73">
        <v>208.22540000000001</v>
      </c>
      <c r="E422" s="71">
        <v>0</v>
      </c>
      <c r="F422" s="71">
        <v>0</v>
      </c>
      <c r="G422" s="71">
        <v>20.822500000000002</v>
      </c>
      <c r="H422" s="71">
        <v>0.9</v>
      </c>
      <c r="I422" s="73">
        <v>199.89340000000001</v>
      </c>
      <c r="J422" s="71">
        <v>0</v>
      </c>
      <c r="K422" s="71">
        <v>0</v>
      </c>
      <c r="L422" s="73">
        <v>179.9041</v>
      </c>
      <c r="M422" s="73">
        <v>200.72659999999999</v>
      </c>
    </row>
    <row r="423" spans="1:13" x14ac:dyDescent="0.25">
      <c r="A423" s="71" t="s">
        <v>376</v>
      </c>
      <c r="B423" s="71" t="s">
        <v>993</v>
      </c>
      <c r="C423" s="71">
        <v>0.1</v>
      </c>
      <c r="D423" s="71">
        <v>1566.4183</v>
      </c>
      <c r="E423" s="71">
        <v>26.690100000000001</v>
      </c>
      <c r="F423" s="71">
        <v>2.669</v>
      </c>
      <c r="G423" s="71">
        <v>156.64179999999999</v>
      </c>
      <c r="H423" s="71">
        <v>0.9</v>
      </c>
      <c r="I423" s="71">
        <v>1482.25</v>
      </c>
      <c r="J423" s="71">
        <v>26.690100000000001</v>
      </c>
      <c r="K423" s="71">
        <v>24.021100000000001</v>
      </c>
      <c r="L423" s="71">
        <v>1334.0250000000001</v>
      </c>
      <c r="M423" s="71">
        <v>1490.6668</v>
      </c>
    </row>
    <row r="424" spans="1:13" x14ac:dyDescent="0.25">
      <c r="A424" s="71" t="s">
        <v>552</v>
      </c>
      <c r="B424" s="71" t="s">
        <v>994</v>
      </c>
      <c r="C424" s="71">
        <v>0.1</v>
      </c>
      <c r="D424" s="71">
        <v>48.829300000000003</v>
      </c>
      <c r="E424" s="71">
        <v>0</v>
      </c>
      <c r="F424" s="71">
        <v>0</v>
      </c>
      <c r="G424" s="71">
        <v>4.8829000000000002</v>
      </c>
      <c r="H424" s="71">
        <v>0.9</v>
      </c>
      <c r="I424" s="71">
        <v>45.785499999999999</v>
      </c>
      <c r="J424" s="71">
        <v>0</v>
      </c>
      <c r="K424" s="71">
        <v>0</v>
      </c>
      <c r="L424" s="71">
        <v>41.207000000000001</v>
      </c>
      <c r="M424" s="71">
        <v>46.0899</v>
      </c>
    </row>
    <row r="425" spans="1:13" x14ac:dyDescent="0.25">
      <c r="A425" s="71" t="s">
        <v>377</v>
      </c>
      <c r="B425" s="71" t="s">
        <v>995</v>
      </c>
      <c r="C425" s="71">
        <v>0.1</v>
      </c>
      <c r="D425" s="71">
        <v>460.61649999999997</v>
      </c>
      <c r="E425" s="71">
        <v>14.335800000000001</v>
      </c>
      <c r="F425" s="71">
        <v>1.4336</v>
      </c>
      <c r="G425" s="71">
        <v>46.061599999999999</v>
      </c>
      <c r="H425" s="71">
        <v>0.9</v>
      </c>
      <c r="I425" s="71">
        <v>438.84050000000002</v>
      </c>
      <c r="J425" s="71">
        <v>14.335800000000001</v>
      </c>
      <c r="K425" s="71">
        <v>12.902200000000001</v>
      </c>
      <c r="L425" s="71">
        <v>394.95639999999997</v>
      </c>
      <c r="M425" s="71">
        <v>441.01799999999997</v>
      </c>
    </row>
    <row r="426" spans="1:13" x14ac:dyDescent="0.25">
      <c r="A426" s="71" t="s">
        <v>378</v>
      </c>
      <c r="B426" s="71" t="s">
        <v>996</v>
      </c>
      <c r="C426" s="71">
        <v>0.1</v>
      </c>
      <c r="D426" s="71">
        <v>243.37100000000001</v>
      </c>
      <c r="E426" s="71">
        <v>0</v>
      </c>
      <c r="F426" s="71">
        <v>0</v>
      </c>
      <c r="G426" s="71">
        <v>24.3371</v>
      </c>
      <c r="H426" s="71">
        <v>0.9</v>
      </c>
      <c r="I426" s="71">
        <v>236.8372</v>
      </c>
      <c r="J426" s="71">
        <v>0</v>
      </c>
      <c r="K426" s="71">
        <v>0</v>
      </c>
      <c r="L426" s="71">
        <v>213.15350000000001</v>
      </c>
      <c r="M426" s="71">
        <v>237.4906</v>
      </c>
    </row>
    <row r="427" spans="1:13" x14ac:dyDescent="0.25">
      <c r="A427" s="71" t="s">
        <v>379</v>
      </c>
      <c r="B427" s="71" t="s">
        <v>997</v>
      </c>
      <c r="C427" s="71">
        <v>0.1</v>
      </c>
      <c r="D427" s="71">
        <v>189.95310000000001</v>
      </c>
      <c r="E427" s="71">
        <v>0</v>
      </c>
      <c r="F427" s="71">
        <v>0</v>
      </c>
      <c r="G427" s="71">
        <v>18.9953</v>
      </c>
      <c r="H427" s="71">
        <v>0.9</v>
      </c>
      <c r="I427" s="71">
        <v>171.51589999999999</v>
      </c>
      <c r="J427" s="71">
        <v>0</v>
      </c>
      <c r="K427" s="71">
        <v>0</v>
      </c>
      <c r="L427" s="71">
        <v>154.36429999999999</v>
      </c>
      <c r="M427" s="71">
        <v>173.3596</v>
      </c>
    </row>
    <row r="428" spans="1:13" x14ac:dyDescent="0.25">
      <c r="A428" s="71" t="s">
        <v>380</v>
      </c>
      <c r="B428" s="71" t="s">
        <v>998</v>
      </c>
      <c r="C428" s="71">
        <v>0.1</v>
      </c>
      <c r="D428" s="73">
        <v>392.91109999999998</v>
      </c>
      <c r="E428" s="71">
        <v>0</v>
      </c>
      <c r="F428" s="71">
        <v>0</v>
      </c>
      <c r="G428" s="71">
        <v>39.2911</v>
      </c>
      <c r="H428" s="71">
        <v>0.9</v>
      </c>
      <c r="I428" s="73">
        <v>370.6112</v>
      </c>
      <c r="J428" s="71">
        <v>0</v>
      </c>
      <c r="K428" s="71">
        <v>0</v>
      </c>
      <c r="L428" s="73">
        <v>333.55009999999999</v>
      </c>
      <c r="M428" s="73">
        <v>372.84120000000001</v>
      </c>
    </row>
    <row r="429" spans="1:13" x14ac:dyDescent="0.25">
      <c r="A429" s="71" t="s">
        <v>381</v>
      </c>
      <c r="B429" s="71" t="s">
        <v>999</v>
      </c>
      <c r="C429" s="71">
        <v>0.1</v>
      </c>
      <c r="D429" s="71">
        <v>1621.0924</v>
      </c>
      <c r="E429" s="71">
        <v>26.8184</v>
      </c>
      <c r="F429" s="71">
        <v>2.6818</v>
      </c>
      <c r="G429" s="71">
        <v>162.10919999999999</v>
      </c>
      <c r="H429" s="71">
        <v>0.9</v>
      </c>
      <c r="I429" s="71">
        <v>1501.5166999999999</v>
      </c>
      <c r="J429" s="71">
        <v>26.8184</v>
      </c>
      <c r="K429" s="71">
        <v>24.136600000000001</v>
      </c>
      <c r="L429" s="71">
        <v>1351.365</v>
      </c>
      <c r="M429" s="71">
        <v>1513.4742000000001</v>
      </c>
    </row>
    <row r="430" spans="1:13" x14ac:dyDescent="0.25">
      <c r="A430" s="71" t="s">
        <v>553</v>
      </c>
      <c r="B430" s="71" t="s">
        <v>1000</v>
      </c>
      <c r="C430" s="71">
        <v>0.1</v>
      </c>
      <c r="D430" s="71">
        <v>168.35059999999999</v>
      </c>
      <c r="E430" s="71">
        <v>0</v>
      </c>
      <c r="F430" s="71">
        <v>0</v>
      </c>
      <c r="G430" s="71">
        <v>16.835100000000001</v>
      </c>
      <c r="H430" s="71">
        <v>0.9</v>
      </c>
      <c r="I430" s="71">
        <v>158.99369999999999</v>
      </c>
      <c r="J430" s="71">
        <v>0</v>
      </c>
      <c r="K430" s="71">
        <v>0</v>
      </c>
      <c r="L430" s="71">
        <v>143.0943</v>
      </c>
      <c r="M430" s="71">
        <v>159.92939999999999</v>
      </c>
    </row>
    <row r="431" spans="1:13" x14ac:dyDescent="0.25">
      <c r="A431" s="71" t="s">
        <v>554</v>
      </c>
      <c r="B431" s="71" t="s">
        <v>1001</v>
      </c>
      <c r="C431" s="71">
        <v>0.1</v>
      </c>
      <c r="D431" s="73">
        <v>169.7432</v>
      </c>
      <c r="E431" s="71">
        <v>0</v>
      </c>
      <c r="F431" s="71">
        <v>0</v>
      </c>
      <c r="G431" s="73">
        <v>16.974299999999999</v>
      </c>
      <c r="H431" s="71">
        <v>0.9</v>
      </c>
      <c r="I431" s="73">
        <v>161.6438</v>
      </c>
      <c r="J431" s="71">
        <v>0</v>
      </c>
      <c r="K431" s="71">
        <v>0</v>
      </c>
      <c r="L431" s="73">
        <v>145.4794</v>
      </c>
      <c r="M431" s="73">
        <v>162.4537</v>
      </c>
    </row>
    <row r="432" spans="1:13" x14ac:dyDescent="0.25">
      <c r="A432" s="71" t="s">
        <v>382</v>
      </c>
      <c r="B432" s="71" t="s">
        <v>1246</v>
      </c>
      <c r="C432" s="71">
        <v>0.1</v>
      </c>
      <c r="D432" s="73">
        <v>17241.9522</v>
      </c>
      <c r="E432" s="71">
        <v>307.77550000000002</v>
      </c>
      <c r="F432" s="71">
        <v>30.7776</v>
      </c>
      <c r="G432" s="73">
        <v>1724.1952000000001</v>
      </c>
      <c r="H432" s="71">
        <v>0.9</v>
      </c>
      <c r="I432" s="73">
        <v>16213.4213</v>
      </c>
      <c r="J432" s="71">
        <v>307.77550000000002</v>
      </c>
      <c r="K432" s="71">
        <v>276.99799999999999</v>
      </c>
      <c r="L432" s="73">
        <v>14592.0792</v>
      </c>
      <c r="M432" s="73">
        <v>16316.2744</v>
      </c>
    </row>
    <row r="433" spans="1:13" x14ac:dyDescent="0.25">
      <c r="A433" s="71" t="s">
        <v>383</v>
      </c>
      <c r="B433" s="71" t="s">
        <v>1003</v>
      </c>
      <c r="C433" s="71">
        <v>0.1</v>
      </c>
      <c r="D433" s="73">
        <v>16621.457900000001</v>
      </c>
      <c r="E433" s="71">
        <v>158.4435</v>
      </c>
      <c r="F433" s="71">
        <v>15.8444</v>
      </c>
      <c r="G433" s="73">
        <v>1662.1458</v>
      </c>
      <c r="H433" s="71">
        <v>0.9</v>
      </c>
      <c r="I433" s="73">
        <v>15563.8766</v>
      </c>
      <c r="J433" s="71">
        <v>158.4435</v>
      </c>
      <c r="K433" s="71">
        <v>142.5992</v>
      </c>
      <c r="L433" s="73">
        <v>14007.4889</v>
      </c>
      <c r="M433" s="73">
        <v>15669.634700000001</v>
      </c>
    </row>
    <row r="434" spans="1:13" x14ac:dyDescent="0.25">
      <c r="A434" s="71" t="s">
        <v>384</v>
      </c>
      <c r="B434" s="71" t="s">
        <v>1004</v>
      </c>
      <c r="C434" s="71">
        <v>0.1</v>
      </c>
      <c r="D434" s="73">
        <v>17609.926500000001</v>
      </c>
      <c r="E434" s="71">
        <v>83.267700000000005</v>
      </c>
      <c r="F434" s="71">
        <v>8.3268000000000004</v>
      </c>
      <c r="G434" s="71">
        <v>1760.9926</v>
      </c>
      <c r="H434" s="71">
        <v>0.9</v>
      </c>
      <c r="I434" s="73">
        <v>16371.993700000001</v>
      </c>
      <c r="J434" s="71">
        <v>83.267499999999998</v>
      </c>
      <c r="K434" s="71">
        <v>74.940799999999996</v>
      </c>
      <c r="L434" s="73">
        <v>14734.7943</v>
      </c>
      <c r="M434" s="73">
        <v>16495.786899999999</v>
      </c>
    </row>
    <row r="435" spans="1:13" x14ac:dyDescent="0.25">
      <c r="A435" s="71" t="s">
        <v>385</v>
      </c>
      <c r="B435" s="71" t="s">
        <v>1005</v>
      </c>
      <c r="C435" s="71">
        <v>0.1</v>
      </c>
      <c r="D435" s="73">
        <v>5068.4129999999996</v>
      </c>
      <c r="E435" s="71">
        <v>1.6850000000000001</v>
      </c>
      <c r="F435" s="71">
        <v>0.16850000000000001</v>
      </c>
      <c r="G435" s="71">
        <v>506.84129999999999</v>
      </c>
      <c r="H435" s="71">
        <v>0.9</v>
      </c>
      <c r="I435" s="73">
        <v>4794.8356000000003</v>
      </c>
      <c r="J435" s="71">
        <v>1.6850000000000001</v>
      </c>
      <c r="K435" s="71">
        <v>1.5165</v>
      </c>
      <c r="L435" s="73">
        <v>4315.3519999999999</v>
      </c>
      <c r="M435" s="73">
        <v>4822.1932999999999</v>
      </c>
    </row>
    <row r="436" spans="1:13" x14ac:dyDescent="0.25">
      <c r="A436" s="71" t="s">
        <v>386</v>
      </c>
      <c r="B436" s="71" t="s">
        <v>1006</v>
      </c>
      <c r="C436" s="71">
        <v>0.1</v>
      </c>
      <c r="D436" s="71">
        <v>2478.7840000000001</v>
      </c>
      <c r="E436" s="71">
        <v>20.331</v>
      </c>
      <c r="F436" s="71">
        <v>2.0331000000000001</v>
      </c>
      <c r="G436" s="71">
        <v>247.8784</v>
      </c>
      <c r="H436" s="71">
        <v>0.9</v>
      </c>
      <c r="I436" s="71">
        <v>2355.2078999999999</v>
      </c>
      <c r="J436" s="71">
        <v>20.331</v>
      </c>
      <c r="K436" s="71">
        <v>18.297899999999998</v>
      </c>
      <c r="L436" s="71">
        <v>2119.6871000000001</v>
      </c>
      <c r="M436" s="71">
        <v>2367.5655000000002</v>
      </c>
    </row>
    <row r="437" spans="1:13" x14ac:dyDescent="0.25">
      <c r="A437" s="71" t="s">
        <v>387</v>
      </c>
      <c r="B437" s="71" t="s">
        <v>1007</v>
      </c>
      <c r="C437" s="71">
        <v>0.1</v>
      </c>
      <c r="D437" s="71">
        <v>331.47250000000003</v>
      </c>
      <c r="E437" s="71">
        <v>0</v>
      </c>
      <c r="F437" s="71">
        <v>0</v>
      </c>
      <c r="G437" s="71">
        <v>33.147199999999998</v>
      </c>
      <c r="H437" s="71">
        <v>0.9</v>
      </c>
      <c r="I437" s="71">
        <v>314.81490000000002</v>
      </c>
      <c r="J437" s="71">
        <v>0</v>
      </c>
      <c r="K437" s="71">
        <v>0</v>
      </c>
      <c r="L437" s="71">
        <v>283.33339999999998</v>
      </c>
      <c r="M437" s="71">
        <v>316.48059999999998</v>
      </c>
    </row>
    <row r="438" spans="1:13" x14ac:dyDescent="0.25">
      <c r="A438" s="71" t="s">
        <v>555</v>
      </c>
      <c r="B438" s="71" t="s">
        <v>1008</v>
      </c>
      <c r="C438" s="71">
        <v>0.1</v>
      </c>
      <c r="D438" s="71">
        <v>66.300200000000004</v>
      </c>
      <c r="E438" s="71">
        <v>6.2300000000000001E-2</v>
      </c>
      <c r="F438" s="71">
        <v>6.1999999999999998E-3</v>
      </c>
      <c r="G438" s="71">
        <v>6.63</v>
      </c>
      <c r="H438" s="71">
        <v>0.9</v>
      </c>
      <c r="I438" s="71">
        <v>61.180500000000002</v>
      </c>
      <c r="J438" s="71">
        <v>6.2300000000000001E-2</v>
      </c>
      <c r="K438" s="71">
        <v>5.6099999999999997E-2</v>
      </c>
      <c r="L438" s="71">
        <v>55.062399999999997</v>
      </c>
      <c r="M438" s="71">
        <v>61.692399999999999</v>
      </c>
    </row>
    <row r="439" spans="1:13" x14ac:dyDescent="0.25">
      <c r="A439" s="71" t="s">
        <v>388</v>
      </c>
      <c r="B439" s="71" t="s">
        <v>1009</v>
      </c>
      <c r="C439" s="71">
        <v>0.1</v>
      </c>
      <c r="D439" s="71">
        <v>426.76069999999999</v>
      </c>
      <c r="E439" s="71">
        <v>6.4</v>
      </c>
      <c r="F439" s="71">
        <v>0.64</v>
      </c>
      <c r="G439" s="71">
        <v>42.676099999999998</v>
      </c>
      <c r="H439" s="71">
        <v>0.9</v>
      </c>
      <c r="I439" s="71">
        <v>405.28140000000002</v>
      </c>
      <c r="J439" s="71">
        <v>6.4</v>
      </c>
      <c r="K439" s="71">
        <v>5.76</v>
      </c>
      <c r="L439" s="71">
        <v>364.75330000000002</v>
      </c>
      <c r="M439" s="71">
        <v>407.42939999999999</v>
      </c>
    </row>
    <row r="440" spans="1:13" x14ac:dyDescent="0.25">
      <c r="A440" s="71" t="s">
        <v>389</v>
      </c>
      <c r="B440" s="71" t="s">
        <v>1010</v>
      </c>
      <c r="C440" s="71">
        <v>0.1</v>
      </c>
      <c r="D440" s="71">
        <v>566.00409999999999</v>
      </c>
      <c r="E440" s="71">
        <v>13.3162</v>
      </c>
      <c r="F440" s="71">
        <v>1.3315999999999999</v>
      </c>
      <c r="G440" s="71">
        <v>56.6004</v>
      </c>
      <c r="H440" s="71">
        <v>0.9</v>
      </c>
      <c r="I440" s="71">
        <v>535.80560000000003</v>
      </c>
      <c r="J440" s="71">
        <v>13.3162</v>
      </c>
      <c r="K440" s="71">
        <v>11.9846</v>
      </c>
      <c r="L440" s="71">
        <v>482.22500000000002</v>
      </c>
      <c r="M440" s="71">
        <v>538.82539999999995</v>
      </c>
    </row>
    <row r="441" spans="1:13" x14ac:dyDescent="0.25">
      <c r="A441" s="71" t="s">
        <v>390</v>
      </c>
      <c r="B441" s="71" t="s">
        <v>1011</v>
      </c>
      <c r="C441" s="71">
        <v>0.1</v>
      </c>
      <c r="D441" s="73">
        <v>481.07530000000003</v>
      </c>
      <c r="E441" s="71">
        <v>0</v>
      </c>
      <c r="F441" s="71">
        <v>0</v>
      </c>
      <c r="G441" s="71">
        <v>48.107500000000002</v>
      </c>
      <c r="H441" s="71">
        <v>0.9</v>
      </c>
      <c r="I441" s="73">
        <v>444.81909999999999</v>
      </c>
      <c r="J441" s="71">
        <v>0</v>
      </c>
      <c r="K441" s="71">
        <v>0</v>
      </c>
      <c r="L441" s="73">
        <v>400.3372</v>
      </c>
      <c r="M441" s="73">
        <v>448.44470000000001</v>
      </c>
    </row>
    <row r="442" spans="1:13" x14ac:dyDescent="0.25">
      <c r="A442" s="71" t="s">
        <v>391</v>
      </c>
      <c r="B442" s="71" t="s">
        <v>1012</v>
      </c>
      <c r="C442" s="71">
        <v>0.1</v>
      </c>
      <c r="D442" s="73">
        <v>4150.6598000000004</v>
      </c>
      <c r="E442" s="71">
        <v>111.8036</v>
      </c>
      <c r="F442" s="71">
        <v>11.180400000000001</v>
      </c>
      <c r="G442" s="71">
        <v>415.06599999999997</v>
      </c>
      <c r="H442" s="71">
        <v>0.9</v>
      </c>
      <c r="I442" s="73">
        <v>3871.0626000000002</v>
      </c>
      <c r="J442" s="71">
        <v>111.8036</v>
      </c>
      <c r="K442" s="71">
        <v>100.6232</v>
      </c>
      <c r="L442" s="73">
        <v>3483.9562999999998</v>
      </c>
      <c r="M442" s="73">
        <v>3899.0223000000001</v>
      </c>
    </row>
    <row r="443" spans="1:13" x14ac:dyDescent="0.25">
      <c r="A443" s="71" t="s">
        <v>392</v>
      </c>
      <c r="B443" s="71" t="s">
        <v>1013</v>
      </c>
      <c r="C443" s="71">
        <v>0.1</v>
      </c>
      <c r="D443" s="73">
        <v>2710.8636000000001</v>
      </c>
      <c r="E443" s="71">
        <v>55.6113</v>
      </c>
      <c r="F443" s="71">
        <v>5.5610999999999997</v>
      </c>
      <c r="G443" s="71">
        <v>271.08640000000003</v>
      </c>
      <c r="H443" s="71">
        <v>0.9</v>
      </c>
      <c r="I443" s="73">
        <v>2455.6410999999998</v>
      </c>
      <c r="J443" s="71">
        <v>55.6113</v>
      </c>
      <c r="K443" s="71">
        <v>50.050199999999997</v>
      </c>
      <c r="L443" s="73">
        <v>2210.0770000000002</v>
      </c>
      <c r="M443" s="73">
        <v>2481.1633999999999</v>
      </c>
    </row>
    <row r="444" spans="1:13" x14ac:dyDescent="0.25">
      <c r="A444" s="71" t="s">
        <v>393</v>
      </c>
      <c r="B444" s="71" t="s">
        <v>1014</v>
      </c>
      <c r="C444" s="71">
        <v>0.1</v>
      </c>
      <c r="D444" s="73">
        <v>2207.4499999999998</v>
      </c>
      <c r="E444" s="71">
        <v>90.375699999999995</v>
      </c>
      <c r="F444" s="71">
        <v>9.0375999999999994</v>
      </c>
      <c r="G444" s="71">
        <v>220.745</v>
      </c>
      <c r="H444" s="71">
        <v>0.9</v>
      </c>
      <c r="I444" s="73">
        <v>2089.3143</v>
      </c>
      <c r="J444" s="71">
        <v>90.375699999999995</v>
      </c>
      <c r="K444" s="71">
        <v>81.338099999999997</v>
      </c>
      <c r="L444" s="71">
        <v>1880.3829000000001</v>
      </c>
      <c r="M444" s="73">
        <v>2101.1279</v>
      </c>
    </row>
    <row r="445" spans="1:13" x14ac:dyDescent="0.25">
      <c r="A445" s="71" t="s">
        <v>394</v>
      </c>
      <c r="B445" s="71" t="s">
        <v>1015</v>
      </c>
      <c r="C445" s="71">
        <v>0.1</v>
      </c>
      <c r="D445" s="73">
        <v>1078.3000999999999</v>
      </c>
      <c r="E445" s="71">
        <v>69.191199999999995</v>
      </c>
      <c r="F445" s="71">
        <v>6.9191000000000003</v>
      </c>
      <c r="G445" s="71">
        <v>107.83</v>
      </c>
      <c r="H445" s="71">
        <v>0.9</v>
      </c>
      <c r="I445" s="73">
        <v>1039.7716</v>
      </c>
      <c r="J445" s="71">
        <v>69.191199999999995</v>
      </c>
      <c r="K445" s="71">
        <v>62.272100000000002</v>
      </c>
      <c r="L445" s="73">
        <v>935.7944</v>
      </c>
      <c r="M445" s="73">
        <v>1043.6243999999999</v>
      </c>
    </row>
    <row r="446" spans="1:13" x14ac:dyDescent="0.25">
      <c r="A446" s="71" t="s">
        <v>395</v>
      </c>
      <c r="B446" s="71" t="s">
        <v>1016</v>
      </c>
      <c r="C446" s="71">
        <v>0.1</v>
      </c>
      <c r="D446" s="73">
        <v>2017.9639</v>
      </c>
      <c r="E446" s="71">
        <v>3.2675999999999998</v>
      </c>
      <c r="F446" s="71">
        <v>0.32679999999999998</v>
      </c>
      <c r="G446" s="73">
        <v>201.79640000000001</v>
      </c>
      <c r="H446" s="71">
        <v>0.9</v>
      </c>
      <c r="I446" s="73">
        <v>1916.0041000000001</v>
      </c>
      <c r="J446" s="71">
        <v>3.2677</v>
      </c>
      <c r="K446" s="71">
        <v>2.9409000000000001</v>
      </c>
      <c r="L446" s="73">
        <v>1724.4037000000001</v>
      </c>
      <c r="M446" s="73">
        <v>1926.2001</v>
      </c>
    </row>
    <row r="447" spans="1:13" x14ac:dyDescent="0.25">
      <c r="A447" s="71" t="s">
        <v>396</v>
      </c>
      <c r="B447" s="71" t="s">
        <v>1017</v>
      </c>
      <c r="C447" s="71">
        <v>0.1</v>
      </c>
      <c r="D447" s="73">
        <v>18185.9751</v>
      </c>
      <c r="E447" s="71">
        <v>224.54069999999999</v>
      </c>
      <c r="F447" s="71">
        <v>22.4541</v>
      </c>
      <c r="G447" s="73">
        <v>1818.5975000000001</v>
      </c>
      <c r="H447" s="71">
        <v>0.9</v>
      </c>
      <c r="I447" s="73">
        <v>15503.018400000001</v>
      </c>
      <c r="J447" s="71">
        <v>224.54069999999999</v>
      </c>
      <c r="K447" s="71">
        <v>202.0866</v>
      </c>
      <c r="L447" s="73">
        <v>13952.7166</v>
      </c>
      <c r="M447" s="73">
        <v>15771.3141</v>
      </c>
    </row>
    <row r="448" spans="1:13" x14ac:dyDescent="0.25">
      <c r="A448" s="71" t="s">
        <v>397</v>
      </c>
      <c r="B448" s="71" t="s">
        <v>1018</v>
      </c>
      <c r="C448" s="71">
        <v>0.1</v>
      </c>
      <c r="D448" s="73">
        <v>10801.903200000001</v>
      </c>
      <c r="E448" s="71">
        <v>12.209300000000001</v>
      </c>
      <c r="F448" s="71">
        <v>1.2209000000000001</v>
      </c>
      <c r="G448" s="71">
        <v>1080.1903</v>
      </c>
      <c r="H448" s="71">
        <v>0.9</v>
      </c>
      <c r="I448" s="73">
        <v>9176.6607000000004</v>
      </c>
      <c r="J448" s="71">
        <v>12.209300000000001</v>
      </c>
      <c r="K448" s="71">
        <v>10.9884</v>
      </c>
      <c r="L448" s="73">
        <v>8258.9946</v>
      </c>
      <c r="M448" s="73">
        <v>9339.1849000000002</v>
      </c>
    </row>
    <row r="449" spans="1:13" x14ac:dyDescent="0.25">
      <c r="A449" s="71" t="s">
        <v>398</v>
      </c>
      <c r="B449" s="71" t="s">
        <v>1019</v>
      </c>
      <c r="C449" s="71">
        <v>0.1</v>
      </c>
      <c r="D449" s="73">
        <v>6755.3739999999998</v>
      </c>
      <c r="E449" s="71">
        <v>64.108000000000004</v>
      </c>
      <c r="F449" s="71">
        <v>6.4108000000000001</v>
      </c>
      <c r="G449" s="73">
        <v>675.53740000000005</v>
      </c>
      <c r="H449" s="71">
        <v>0.9</v>
      </c>
      <c r="I449" s="73">
        <v>6294.2726000000002</v>
      </c>
      <c r="J449" s="71">
        <v>64.108000000000004</v>
      </c>
      <c r="K449" s="71">
        <v>57.697200000000002</v>
      </c>
      <c r="L449" s="73">
        <v>5664.8453</v>
      </c>
      <c r="M449" s="73">
        <v>6340.3827000000001</v>
      </c>
    </row>
    <row r="450" spans="1:13" x14ac:dyDescent="0.25">
      <c r="A450" s="71" t="s">
        <v>399</v>
      </c>
      <c r="B450" s="71" t="s">
        <v>1020</v>
      </c>
      <c r="C450" s="71">
        <v>0.1</v>
      </c>
      <c r="D450" s="73">
        <v>18322.625499999998</v>
      </c>
      <c r="E450" s="71">
        <v>130.74520000000001</v>
      </c>
      <c r="F450" s="71">
        <v>13.0745</v>
      </c>
      <c r="G450" s="71">
        <v>1832.2626</v>
      </c>
      <c r="H450" s="71">
        <v>0.9</v>
      </c>
      <c r="I450" s="73">
        <v>17088.957999999999</v>
      </c>
      <c r="J450" s="71">
        <v>130.74520000000001</v>
      </c>
      <c r="K450" s="71">
        <v>117.6707</v>
      </c>
      <c r="L450" s="73">
        <v>15380.0622</v>
      </c>
      <c r="M450" s="73">
        <v>17212.324799999999</v>
      </c>
    </row>
    <row r="451" spans="1:13" x14ac:dyDescent="0.25">
      <c r="A451" s="71" t="s">
        <v>400</v>
      </c>
      <c r="B451" s="71" t="s">
        <v>1021</v>
      </c>
      <c r="C451" s="71">
        <v>0.1</v>
      </c>
      <c r="D451" s="73">
        <v>5708.4341999999997</v>
      </c>
      <c r="E451" s="71">
        <v>100.6242</v>
      </c>
      <c r="F451" s="71">
        <v>10.0624</v>
      </c>
      <c r="G451" s="71">
        <v>570.84339999999997</v>
      </c>
      <c r="H451" s="71">
        <v>0.9</v>
      </c>
      <c r="I451" s="73">
        <v>5242.9031999999997</v>
      </c>
      <c r="J451" s="71">
        <v>100.6242</v>
      </c>
      <c r="K451" s="71">
        <v>90.561800000000005</v>
      </c>
      <c r="L451" s="73">
        <v>4718.6129000000001</v>
      </c>
      <c r="M451" s="73">
        <v>5289.4562999999998</v>
      </c>
    </row>
    <row r="452" spans="1:13" x14ac:dyDescent="0.25">
      <c r="A452" s="71" t="s">
        <v>401</v>
      </c>
      <c r="B452" s="71" t="s">
        <v>1022</v>
      </c>
      <c r="C452" s="71">
        <v>0.1</v>
      </c>
      <c r="D452" s="73">
        <v>7433.2142999999996</v>
      </c>
      <c r="E452" s="71">
        <v>138.98050000000001</v>
      </c>
      <c r="F452" s="71">
        <v>13.898</v>
      </c>
      <c r="G452" s="73">
        <v>743.32140000000004</v>
      </c>
      <c r="H452" s="71">
        <v>0.9</v>
      </c>
      <c r="I452" s="73">
        <v>6979.9285</v>
      </c>
      <c r="J452" s="71">
        <v>138.98050000000001</v>
      </c>
      <c r="K452" s="71">
        <v>125.08240000000001</v>
      </c>
      <c r="L452" s="73">
        <v>6281.9355999999998</v>
      </c>
      <c r="M452" s="73">
        <v>7025.2569999999996</v>
      </c>
    </row>
    <row r="453" spans="1:13" x14ac:dyDescent="0.25">
      <c r="A453" s="71" t="s">
        <v>402</v>
      </c>
      <c r="B453" s="71" t="s">
        <v>1023</v>
      </c>
      <c r="C453" s="71">
        <v>0.1</v>
      </c>
      <c r="D453" s="73">
        <v>10543.5906</v>
      </c>
      <c r="E453" s="71">
        <v>154.8595</v>
      </c>
      <c r="F453" s="71">
        <v>15.486000000000001</v>
      </c>
      <c r="G453" s="73">
        <v>1054.3590999999999</v>
      </c>
      <c r="H453" s="71">
        <v>0.9</v>
      </c>
      <c r="I453" s="73">
        <v>9876.7710000000006</v>
      </c>
      <c r="J453" s="71">
        <v>154.8595</v>
      </c>
      <c r="K453" s="71">
        <v>139.37360000000001</v>
      </c>
      <c r="L453" s="73">
        <v>8889.0938999999998</v>
      </c>
      <c r="M453" s="73">
        <v>9943.4529999999995</v>
      </c>
    </row>
    <row r="454" spans="1:13" x14ac:dyDescent="0.25">
      <c r="A454" s="71" t="s">
        <v>403</v>
      </c>
      <c r="B454" s="71" t="s">
        <v>1024</v>
      </c>
      <c r="C454" s="71">
        <v>0.1</v>
      </c>
      <c r="D454" s="73">
        <v>15917.5224</v>
      </c>
      <c r="E454" s="71">
        <v>0</v>
      </c>
      <c r="F454" s="71">
        <v>0</v>
      </c>
      <c r="G454" s="71">
        <v>1591.7521999999999</v>
      </c>
      <c r="H454" s="71">
        <v>0.9</v>
      </c>
      <c r="I454" s="73">
        <v>15051.051100000001</v>
      </c>
      <c r="J454" s="71">
        <v>0</v>
      </c>
      <c r="K454" s="71">
        <v>0</v>
      </c>
      <c r="L454" s="73">
        <v>13545.946</v>
      </c>
      <c r="M454" s="73">
        <v>15137.698200000001</v>
      </c>
    </row>
    <row r="455" spans="1:13" x14ac:dyDescent="0.25">
      <c r="A455" s="71" t="s">
        <v>404</v>
      </c>
      <c r="B455" s="71" t="s">
        <v>1025</v>
      </c>
      <c r="C455" s="71">
        <v>0.1</v>
      </c>
      <c r="D455" s="73">
        <v>2669.3688000000002</v>
      </c>
      <c r="E455" s="71">
        <v>73.004300000000001</v>
      </c>
      <c r="F455" s="71">
        <v>7.3003999999999998</v>
      </c>
      <c r="G455" s="71">
        <v>266.93689999999998</v>
      </c>
      <c r="H455" s="71">
        <v>0.9</v>
      </c>
      <c r="I455" s="73">
        <v>2462.1026000000002</v>
      </c>
      <c r="J455" s="71">
        <v>73.004300000000001</v>
      </c>
      <c r="K455" s="71">
        <v>65.703900000000004</v>
      </c>
      <c r="L455" s="73">
        <v>2215.8923</v>
      </c>
      <c r="M455" s="73">
        <v>2482.8292000000001</v>
      </c>
    </row>
    <row r="456" spans="1:13" x14ac:dyDescent="0.25">
      <c r="A456" s="71" t="s">
        <v>405</v>
      </c>
      <c r="B456" s="71" t="s">
        <v>1026</v>
      </c>
      <c r="C456" s="71">
        <v>0.1</v>
      </c>
      <c r="D456" s="71">
        <v>2057.6667000000002</v>
      </c>
      <c r="E456" s="71">
        <v>56.514899999999997</v>
      </c>
      <c r="F456" s="71">
        <v>5.6515000000000004</v>
      </c>
      <c r="G456" s="71">
        <v>205.76669999999999</v>
      </c>
      <c r="H456" s="71">
        <v>0.9</v>
      </c>
      <c r="I456" s="71">
        <v>1954.5483999999999</v>
      </c>
      <c r="J456" s="71">
        <v>56.514899999999997</v>
      </c>
      <c r="K456" s="71">
        <v>50.863399999999999</v>
      </c>
      <c r="L456" s="71">
        <v>1759.0935999999999</v>
      </c>
      <c r="M456" s="71">
        <v>1964.8603000000001</v>
      </c>
    </row>
    <row r="457" spans="1:13" x14ac:dyDescent="0.25">
      <c r="A457" s="71" t="s">
        <v>406</v>
      </c>
      <c r="B457" s="71" t="s">
        <v>1027</v>
      </c>
      <c r="C457" s="71">
        <v>0.1</v>
      </c>
      <c r="D457" s="73">
        <v>732.44090000000006</v>
      </c>
      <c r="E457" s="71">
        <v>5.6997999999999998</v>
      </c>
      <c r="F457" s="71">
        <v>0.56999999999999995</v>
      </c>
      <c r="G457" s="71">
        <v>73.244100000000003</v>
      </c>
      <c r="H457" s="71">
        <v>0.9</v>
      </c>
      <c r="I457" s="73">
        <v>688.53470000000004</v>
      </c>
      <c r="J457" s="71">
        <v>5.6997999999999998</v>
      </c>
      <c r="K457" s="71">
        <v>5.1298000000000004</v>
      </c>
      <c r="L457" s="73">
        <v>619.68119999999999</v>
      </c>
      <c r="M457" s="73">
        <v>692.92529999999999</v>
      </c>
    </row>
    <row r="458" spans="1:13" x14ac:dyDescent="0.25">
      <c r="A458" s="71" t="s">
        <v>407</v>
      </c>
      <c r="B458" s="71" t="s">
        <v>1028</v>
      </c>
      <c r="C458" s="71">
        <v>0.1</v>
      </c>
      <c r="D458" s="73">
        <v>2237.6493</v>
      </c>
      <c r="E458" s="71">
        <v>14.567399999999999</v>
      </c>
      <c r="F458" s="71">
        <v>1.4567000000000001</v>
      </c>
      <c r="G458" s="71">
        <v>223.76490000000001</v>
      </c>
      <c r="H458" s="71">
        <v>0.9</v>
      </c>
      <c r="I458" s="73">
        <v>2134.1381000000001</v>
      </c>
      <c r="J458" s="71">
        <v>14.567399999999999</v>
      </c>
      <c r="K458" s="71">
        <v>13.1107</v>
      </c>
      <c r="L458" s="73">
        <v>1920.7243000000001</v>
      </c>
      <c r="M458" s="73">
        <v>2144.4892</v>
      </c>
    </row>
    <row r="459" spans="1:13" x14ac:dyDescent="0.25">
      <c r="A459" s="71" t="s">
        <v>408</v>
      </c>
      <c r="B459" s="71" t="s">
        <v>1029</v>
      </c>
      <c r="C459" s="71">
        <v>0.1</v>
      </c>
      <c r="D459" s="73">
        <v>1371.7804000000001</v>
      </c>
      <c r="E459" s="71">
        <v>29.966999999999999</v>
      </c>
      <c r="F459" s="71">
        <v>2.9967000000000001</v>
      </c>
      <c r="G459" s="71">
        <v>137.178</v>
      </c>
      <c r="H459" s="71">
        <v>0.9</v>
      </c>
      <c r="I459" s="73">
        <v>1263.1917000000001</v>
      </c>
      <c r="J459" s="71">
        <v>29.966999999999999</v>
      </c>
      <c r="K459" s="71">
        <v>26.970300000000002</v>
      </c>
      <c r="L459" s="73">
        <v>1136.8724999999999</v>
      </c>
      <c r="M459" s="73">
        <v>1274.0505000000001</v>
      </c>
    </row>
    <row r="460" spans="1:13" x14ac:dyDescent="0.25">
      <c r="A460" s="71" t="s">
        <v>409</v>
      </c>
      <c r="B460" s="71" t="s">
        <v>1030</v>
      </c>
      <c r="C460" s="71">
        <v>0.1</v>
      </c>
      <c r="D460" s="73">
        <v>2567.0360999999998</v>
      </c>
      <c r="E460" s="71">
        <v>39.199300000000001</v>
      </c>
      <c r="F460" s="71">
        <v>3.9199000000000002</v>
      </c>
      <c r="G460" s="71">
        <v>256.70359999999999</v>
      </c>
      <c r="H460" s="71">
        <v>0.9</v>
      </c>
      <c r="I460" s="73">
        <v>2230.2321999999999</v>
      </c>
      <c r="J460" s="71">
        <v>39.199300000000001</v>
      </c>
      <c r="K460" s="71">
        <v>35.279400000000003</v>
      </c>
      <c r="L460" s="73">
        <v>2007.2090000000001</v>
      </c>
      <c r="M460" s="73">
        <v>2263.9126000000001</v>
      </c>
    </row>
    <row r="461" spans="1:13" x14ac:dyDescent="0.25">
      <c r="A461" s="71" t="s">
        <v>410</v>
      </c>
      <c r="B461" s="71" t="s">
        <v>1031</v>
      </c>
      <c r="C461" s="71">
        <v>0.1</v>
      </c>
      <c r="D461" s="73">
        <v>4442.9602999999997</v>
      </c>
      <c r="E461" s="71">
        <v>7.2248000000000001</v>
      </c>
      <c r="F461" s="71">
        <v>0.72250000000000003</v>
      </c>
      <c r="G461" s="71">
        <v>444.29599999999999</v>
      </c>
      <c r="H461" s="71">
        <v>0.9</v>
      </c>
      <c r="I461" s="73">
        <v>4122.5109000000002</v>
      </c>
      <c r="J461" s="71">
        <v>7.2248000000000001</v>
      </c>
      <c r="K461" s="71">
        <v>6.5023</v>
      </c>
      <c r="L461" s="73">
        <v>3710.2597999999998</v>
      </c>
      <c r="M461" s="73">
        <v>4154.5558000000001</v>
      </c>
    </row>
    <row r="462" spans="1:13" x14ac:dyDescent="0.25">
      <c r="A462" s="71" t="s">
        <v>411</v>
      </c>
      <c r="B462" s="71" t="s">
        <v>1032</v>
      </c>
      <c r="C462" s="71">
        <v>0.1</v>
      </c>
      <c r="D462" s="73">
        <v>1461.2384999999999</v>
      </c>
      <c r="E462" s="71">
        <v>40.409599999999998</v>
      </c>
      <c r="F462" s="71">
        <v>4.0410000000000004</v>
      </c>
      <c r="G462" s="71">
        <v>146.12379999999999</v>
      </c>
      <c r="H462" s="71">
        <v>0.9</v>
      </c>
      <c r="I462" s="73">
        <v>1385.8479</v>
      </c>
      <c r="J462" s="71">
        <v>40.409599999999998</v>
      </c>
      <c r="K462" s="71">
        <v>36.368600000000001</v>
      </c>
      <c r="L462" s="73">
        <v>1247.2630999999999</v>
      </c>
      <c r="M462" s="73">
        <v>1393.3869</v>
      </c>
    </row>
    <row r="463" spans="1:13" x14ac:dyDescent="0.25">
      <c r="A463" s="71" t="s">
        <v>412</v>
      </c>
      <c r="B463" s="71" t="s">
        <v>1033</v>
      </c>
      <c r="C463" s="71">
        <v>0.1</v>
      </c>
      <c r="D463" s="73">
        <v>3085.5857000000001</v>
      </c>
      <c r="E463" s="71">
        <v>18.670300000000001</v>
      </c>
      <c r="F463" s="71">
        <v>1.867</v>
      </c>
      <c r="G463" s="71">
        <v>308.55860000000001</v>
      </c>
      <c r="H463" s="71">
        <v>0.9</v>
      </c>
      <c r="I463" s="73">
        <v>2728.5644000000002</v>
      </c>
      <c r="J463" s="71">
        <v>20.721299999999999</v>
      </c>
      <c r="K463" s="71">
        <v>18.6492</v>
      </c>
      <c r="L463" s="73">
        <v>2455.7080000000001</v>
      </c>
      <c r="M463" s="73">
        <v>2764.2665999999999</v>
      </c>
    </row>
    <row r="464" spans="1:13" x14ac:dyDescent="0.25">
      <c r="A464" s="71" t="s">
        <v>413</v>
      </c>
      <c r="B464" s="71" t="s">
        <v>1034</v>
      </c>
      <c r="C464" s="71">
        <v>0.1</v>
      </c>
      <c r="D464" s="73">
        <v>8780.8484000000008</v>
      </c>
      <c r="E464" s="71">
        <v>79.447400000000002</v>
      </c>
      <c r="F464" s="71">
        <v>7.9447000000000001</v>
      </c>
      <c r="G464" s="71">
        <v>878.08479999999997</v>
      </c>
      <c r="H464" s="71">
        <v>0.9</v>
      </c>
      <c r="I464" s="73">
        <v>7697.7739000000001</v>
      </c>
      <c r="J464" s="71">
        <v>79.447400000000002</v>
      </c>
      <c r="K464" s="71">
        <v>71.502700000000004</v>
      </c>
      <c r="L464" s="73">
        <v>6927.9965000000002</v>
      </c>
      <c r="M464" s="73">
        <v>7806.0812999999998</v>
      </c>
    </row>
    <row r="465" spans="1:13" x14ac:dyDescent="0.25">
      <c r="A465" s="71" t="s">
        <v>414</v>
      </c>
      <c r="B465" s="71" t="s">
        <v>1035</v>
      </c>
      <c r="C465" s="71">
        <v>0.1</v>
      </c>
      <c r="D465" s="73">
        <v>5858.17</v>
      </c>
      <c r="E465" s="71">
        <v>0</v>
      </c>
      <c r="F465" s="71">
        <v>0</v>
      </c>
      <c r="G465" s="71">
        <v>585.81700000000001</v>
      </c>
      <c r="H465" s="71">
        <v>0.9</v>
      </c>
      <c r="I465" s="73">
        <v>4926.2163</v>
      </c>
      <c r="J465" s="71">
        <v>0</v>
      </c>
      <c r="K465" s="71">
        <v>0</v>
      </c>
      <c r="L465" s="73">
        <v>4433.5946999999996</v>
      </c>
      <c r="M465" s="73">
        <v>5019.4116999999997</v>
      </c>
    </row>
    <row r="466" spans="1:13" x14ac:dyDescent="0.25">
      <c r="A466" s="71" t="s">
        <v>415</v>
      </c>
      <c r="B466" s="71" t="s">
        <v>1036</v>
      </c>
      <c r="C466" s="71">
        <v>0.1</v>
      </c>
      <c r="D466" s="71">
        <v>3313.3611000000001</v>
      </c>
      <c r="E466" s="71">
        <v>43.474600000000002</v>
      </c>
      <c r="F466" s="71">
        <v>4.3475000000000001</v>
      </c>
      <c r="G466" s="71">
        <v>331.33609999999999</v>
      </c>
      <c r="H466" s="71">
        <v>0.9</v>
      </c>
      <c r="I466" s="71">
        <v>2930.1968999999999</v>
      </c>
      <c r="J466" s="71">
        <v>43.474600000000002</v>
      </c>
      <c r="K466" s="71">
        <v>39.127099999999999</v>
      </c>
      <c r="L466" s="71">
        <v>2637.1772000000001</v>
      </c>
      <c r="M466" s="71">
        <v>2968.5133000000001</v>
      </c>
    </row>
    <row r="467" spans="1:13" x14ac:dyDescent="0.25">
      <c r="A467" s="71" t="s">
        <v>416</v>
      </c>
      <c r="B467" s="71" t="s">
        <v>1037</v>
      </c>
      <c r="C467" s="71">
        <v>0.1</v>
      </c>
      <c r="D467" s="73">
        <v>680.00379999999996</v>
      </c>
      <c r="E467" s="71">
        <v>0</v>
      </c>
      <c r="F467" s="71">
        <v>0</v>
      </c>
      <c r="G467" s="71">
        <v>68.000399999999999</v>
      </c>
      <c r="H467" s="71">
        <v>0.9</v>
      </c>
      <c r="I467" s="73">
        <v>628.43439999999998</v>
      </c>
      <c r="J467" s="71">
        <v>0</v>
      </c>
      <c r="K467" s="71">
        <v>0</v>
      </c>
      <c r="L467" s="73">
        <v>565.59100000000001</v>
      </c>
      <c r="M467" s="73">
        <v>633.59140000000002</v>
      </c>
    </row>
    <row r="468" spans="1:13" x14ac:dyDescent="0.25">
      <c r="A468" s="71" t="s">
        <v>417</v>
      </c>
      <c r="B468" s="71" t="s">
        <v>1038</v>
      </c>
      <c r="C468" s="71">
        <v>0.1</v>
      </c>
      <c r="D468" s="73">
        <v>4099.0986000000003</v>
      </c>
      <c r="E468" s="71">
        <v>78.708600000000004</v>
      </c>
      <c r="F468" s="71">
        <v>7.8708999999999998</v>
      </c>
      <c r="G468" s="71">
        <v>409.90989999999999</v>
      </c>
      <c r="H468" s="71">
        <v>0.9</v>
      </c>
      <c r="I468" s="73">
        <v>3818.2221</v>
      </c>
      <c r="J468" s="71">
        <v>78.740200000000002</v>
      </c>
      <c r="K468" s="71">
        <v>70.866200000000006</v>
      </c>
      <c r="L468" s="73">
        <v>3436.3998999999999</v>
      </c>
      <c r="M468" s="73">
        <v>3846.3098</v>
      </c>
    </row>
    <row r="469" spans="1:13" x14ac:dyDescent="0.25">
      <c r="A469" s="71" t="s">
        <v>418</v>
      </c>
      <c r="B469" s="71" t="s">
        <v>1039</v>
      </c>
      <c r="C469" s="71">
        <v>0.1</v>
      </c>
      <c r="D469" s="73">
        <v>5344.2975999999999</v>
      </c>
      <c r="E469" s="71">
        <v>67.663700000000006</v>
      </c>
      <c r="F469" s="71">
        <v>6.7664</v>
      </c>
      <c r="G469" s="71">
        <v>534.4298</v>
      </c>
      <c r="H469" s="71">
        <v>0.9</v>
      </c>
      <c r="I469" s="73">
        <v>5841.2357000000002</v>
      </c>
      <c r="J469" s="71">
        <v>67.663700000000006</v>
      </c>
      <c r="K469" s="71">
        <v>60.897300000000001</v>
      </c>
      <c r="L469" s="73">
        <v>5257.1121000000003</v>
      </c>
      <c r="M469" s="73">
        <v>5791.5419000000002</v>
      </c>
    </row>
    <row r="470" spans="1:13" x14ac:dyDescent="0.25">
      <c r="A470" s="71" t="s">
        <v>419</v>
      </c>
      <c r="B470" s="71" t="s">
        <v>1040</v>
      </c>
      <c r="C470" s="71">
        <v>0.1</v>
      </c>
      <c r="D470" s="71">
        <v>2386.9115999999999</v>
      </c>
      <c r="E470" s="71">
        <v>33.898699999999998</v>
      </c>
      <c r="F470" s="71">
        <v>3.3898999999999999</v>
      </c>
      <c r="G470" s="71">
        <v>238.69120000000001</v>
      </c>
      <c r="H470" s="71">
        <v>0.9</v>
      </c>
      <c r="I470" s="71">
        <v>2205.4250000000002</v>
      </c>
      <c r="J470" s="71">
        <v>33.898699999999998</v>
      </c>
      <c r="K470" s="71">
        <v>30.508800000000001</v>
      </c>
      <c r="L470" s="71">
        <v>1984.8824999999999</v>
      </c>
      <c r="M470" s="71">
        <v>2223.5736999999999</v>
      </c>
    </row>
    <row r="471" spans="1:13" x14ac:dyDescent="0.25">
      <c r="A471" s="71" t="s">
        <v>1240</v>
      </c>
      <c r="B471" s="71" t="s">
        <v>1241</v>
      </c>
      <c r="C471" s="71">
        <v>0.1</v>
      </c>
      <c r="D471" s="71">
        <v>257.07010000000002</v>
      </c>
      <c r="E471" s="71">
        <v>0</v>
      </c>
      <c r="F471" s="71">
        <v>0</v>
      </c>
      <c r="G471" s="71">
        <v>25.707000000000001</v>
      </c>
      <c r="H471" s="71">
        <v>0.9</v>
      </c>
      <c r="I471" s="71">
        <v>233.46799999999999</v>
      </c>
      <c r="J471" s="71">
        <v>0</v>
      </c>
      <c r="K471" s="71">
        <v>0</v>
      </c>
      <c r="L471" s="71">
        <v>210.12119999999999</v>
      </c>
      <c r="M471" s="71">
        <v>235.82820000000001</v>
      </c>
    </row>
    <row r="472" spans="1:13" x14ac:dyDescent="0.25">
      <c r="A472" s="71" t="s">
        <v>556</v>
      </c>
      <c r="B472" s="71" t="s">
        <v>595</v>
      </c>
      <c r="C472" s="71">
        <v>0.1</v>
      </c>
      <c r="D472" s="71">
        <v>89.951400000000007</v>
      </c>
      <c r="E472" s="71">
        <v>0</v>
      </c>
      <c r="F472" s="71">
        <v>0</v>
      </c>
      <c r="G472" s="71">
        <v>8.9951000000000008</v>
      </c>
      <c r="H472" s="71">
        <v>0.9</v>
      </c>
      <c r="I472" s="71">
        <v>83.663600000000002</v>
      </c>
      <c r="J472" s="71">
        <v>0</v>
      </c>
      <c r="K472" s="71">
        <v>0</v>
      </c>
      <c r="L472" s="71">
        <v>75.297200000000004</v>
      </c>
      <c r="M472" s="71">
        <v>84.292299999999997</v>
      </c>
    </row>
    <row r="473" spans="1:13" x14ac:dyDescent="0.25">
      <c r="A473" s="71" t="s">
        <v>557</v>
      </c>
      <c r="B473" s="71" t="s">
        <v>1041</v>
      </c>
      <c r="C473" s="71">
        <v>0.1</v>
      </c>
      <c r="D473" s="71">
        <v>70.968599999999995</v>
      </c>
      <c r="E473" s="71">
        <v>0</v>
      </c>
      <c r="F473" s="71">
        <v>0</v>
      </c>
      <c r="G473" s="71">
        <v>7.0968999999999998</v>
      </c>
      <c r="H473" s="71">
        <v>0.9</v>
      </c>
      <c r="I473" s="71">
        <v>68.829800000000006</v>
      </c>
      <c r="J473" s="71">
        <v>0</v>
      </c>
      <c r="K473" s="71">
        <v>0</v>
      </c>
      <c r="L473" s="71">
        <v>61.946800000000003</v>
      </c>
      <c r="M473" s="71">
        <v>69.043700000000001</v>
      </c>
    </row>
    <row r="474" spans="1:13" x14ac:dyDescent="0.25">
      <c r="A474" s="71" t="s">
        <v>420</v>
      </c>
      <c r="B474" s="71" t="s">
        <v>1042</v>
      </c>
      <c r="C474" s="71">
        <v>0.1</v>
      </c>
      <c r="D474" s="71">
        <v>70.676900000000003</v>
      </c>
      <c r="E474" s="71">
        <v>0.17910000000000001</v>
      </c>
      <c r="F474" s="71">
        <v>1.7899999999999999E-2</v>
      </c>
      <c r="G474" s="71">
        <v>7.0677000000000003</v>
      </c>
      <c r="H474" s="71">
        <v>0.9</v>
      </c>
      <c r="I474" s="71">
        <v>61.705599999999997</v>
      </c>
      <c r="J474" s="71">
        <v>0.17910000000000001</v>
      </c>
      <c r="K474" s="71">
        <v>0.16120000000000001</v>
      </c>
      <c r="L474" s="71">
        <v>55.534999999999997</v>
      </c>
      <c r="M474" s="71">
        <v>62.602699999999999</v>
      </c>
    </row>
    <row r="475" spans="1:13" x14ac:dyDescent="0.25">
      <c r="A475" s="71" t="s">
        <v>558</v>
      </c>
      <c r="B475" s="71" t="s">
        <v>1043</v>
      </c>
      <c r="C475" s="71">
        <v>0.1</v>
      </c>
      <c r="D475" s="71">
        <v>70.582700000000003</v>
      </c>
      <c r="E475" s="71">
        <v>0</v>
      </c>
      <c r="F475" s="71">
        <v>0</v>
      </c>
      <c r="G475" s="71">
        <v>7.0583</v>
      </c>
      <c r="H475" s="71">
        <v>0.9</v>
      </c>
      <c r="I475" s="71">
        <v>66.713800000000006</v>
      </c>
      <c r="J475" s="71">
        <v>0</v>
      </c>
      <c r="K475" s="71">
        <v>0</v>
      </c>
      <c r="L475" s="71">
        <v>60.042400000000001</v>
      </c>
      <c r="M475" s="71">
        <v>67.100700000000003</v>
      </c>
    </row>
    <row r="476" spans="1:13" x14ac:dyDescent="0.25">
      <c r="A476" s="71" t="s">
        <v>559</v>
      </c>
      <c r="B476" s="71" t="s">
        <v>1044</v>
      </c>
      <c r="C476" s="71">
        <v>0.1</v>
      </c>
      <c r="D476" s="73">
        <v>59.89</v>
      </c>
      <c r="E476" s="71">
        <v>0</v>
      </c>
      <c r="F476" s="71">
        <v>0</v>
      </c>
      <c r="G476" s="71">
        <v>5.9889999999999999</v>
      </c>
      <c r="H476" s="71">
        <v>0.9</v>
      </c>
      <c r="I476" s="73">
        <v>55.824300000000001</v>
      </c>
      <c r="J476" s="71">
        <v>0</v>
      </c>
      <c r="K476" s="71">
        <v>0</v>
      </c>
      <c r="L476" s="73">
        <v>50.241900000000001</v>
      </c>
      <c r="M476" s="73">
        <v>56.230899999999998</v>
      </c>
    </row>
    <row r="477" spans="1:13" x14ac:dyDescent="0.25">
      <c r="A477" s="71" t="s">
        <v>421</v>
      </c>
      <c r="B477" s="71" t="s">
        <v>1045</v>
      </c>
      <c r="C477" s="71">
        <v>0.1</v>
      </c>
      <c r="D477" s="71">
        <v>2759.1480000000001</v>
      </c>
      <c r="E477" s="71">
        <v>82.239900000000006</v>
      </c>
      <c r="F477" s="71">
        <v>8.2240000000000002</v>
      </c>
      <c r="G477" s="71">
        <v>275.91480000000001</v>
      </c>
      <c r="H477" s="71">
        <v>0.9</v>
      </c>
      <c r="I477" s="71">
        <v>2604.5230999999999</v>
      </c>
      <c r="J477" s="71">
        <v>82.239699999999999</v>
      </c>
      <c r="K477" s="71">
        <v>74.015699999999995</v>
      </c>
      <c r="L477" s="71">
        <v>2344.0708</v>
      </c>
      <c r="M477" s="71">
        <v>2619.9856</v>
      </c>
    </row>
    <row r="478" spans="1:13" x14ac:dyDescent="0.25">
      <c r="A478" s="71" t="s">
        <v>422</v>
      </c>
      <c r="B478" s="71" t="s">
        <v>1046</v>
      </c>
      <c r="C478" s="71">
        <v>0.1</v>
      </c>
      <c r="D478" s="71">
        <v>342.32380000000001</v>
      </c>
      <c r="E478" s="71">
        <v>0</v>
      </c>
      <c r="F478" s="71">
        <v>0</v>
      </c>
      <c r="G478" s="71">
        <v>34.232399999999998</v>
      </c>
      <c r="H478" s="71">
        <v>0.9</v>
      </c>
      <c r="I478" s="71">
        <v>321.90699999999998</v>
      </c>
      <c r="J478" s="71">
        <v>0</v>
      </c>
      <c r="K478" s="71">
        <v>0</v>
      </c>
      <c r="L478" s="71">
        <v>289.71629999999999</v>
      </c>
      <c r="M478" s="71">
        <v>323.94869999999997</v>
      </c>
    </row>
    <row r="479" spans="1:13" x14ac:dyDescent="0.25">
      <c r="A479" s="71" t="s">
        <v>423</v>
      </c>
      <c r="B479" s="71" t="s">
        <v>1047</v>
      </c>
      <c r="C479" s="71">
        <v>0.1</v>
      </c>
      <c r="D479" s="71">
        <v>370.6902</v>
      </c>
      <c r="E479" s="71">
        <v>8.0734999999999992</v>
      </c>
      <c r="F479" s="71">
        <v>0.80740000000000001</v>
      </c>
      <c r="G479" s="71">
        <v>37.069000000000003</v>
      </c>
      <c r="H479" s="71">
        <v>0.9</v>
      </c>
      <c r="I479" s="71">
        <v>352.54930000000002</v>
      </c>
      <c r="J479" s="71">
        <v>8.0734999999999992</v>
      </c>
      <c r="K479" s="71">
        <v>7.2662000000000004</v>
      </c>
      <c r="L479" s="71">
        <v>317.2944</v>
      </c>
      <c r="M479" s="71">
        <v>354.36340000000001</v>
      </c>
    </row>
    <row r="480" spans="1:13" x14ac:dyDescent="0.25">
      <c r="A480" s="71" t="s">
        <v>424</v>
      </c>
      <c r="B480" s="71" t="s">
        <v>1048</v>
      </c>
      <c r="C480" s="71">
        <v>0.1</v>
      </c>
      <c r="D480" s="71">
        <v>619.26859999999999</v>
      </c>
      <c r="E480" s="71">
        <v>0</v>
      </c>
      <c r="F480" s="71">
        <v>0</v>
      </c>
      <c r="G480" s="71">
        <v>61.926900000000003</v>
      </c>
      <c r="H480" s="71">
        <v>0.9</v>
      </c>
      <c r="I480" s="71">
        <v>595.30600000000004</v>
      </c>
      <c r="J480" s="71">
        <v>0</v>
      </c>
      <c r="K480" s="71">
        <v>0</v>
      </c>
      <c r="L480" s="71">
        <v>535.77539999999999</v>
      </c>
      <c r="M480" s="71">
        <v>597.70230000000004</v>
      </c>
    </row>
    <row r="481" spans="1:13" x14ac:dyDescent="0.25">
      <c r="A481" s="71" t="s">
        <v>425</v>
      </c>
      <c r="B481" s="71" t="s">
        <v>1049</v>
      </c>
      <c r="C481" s="71">
        <v>0.1</v>
      </c>
      <c r="D481" s="71">
        <v>569.00630000000001</v>
      </c>
      <c r="E481" s="71">
        <v>12.9476</v>
      </c>
      <c r="F481" s="71">
        <v>1.2948</v>
      </c>
      <c r="G481" s="71">
        <v>56.900599999999997</v>
      </c>
      <c r="H481" s="71">
        <v>0.9</v>
      </c>
      <c r="I481" s="71">
        <v>540.56960000000004</v>
      </c>
      <c r="J481" s="71">
        <v>12.9476</v>
      </c>
      <c r="K481" s="71">
        <v>11.652799999999999</v>
      </c>
      <c r="L481" s="71">
        <v>486.51260000000002</v>
      </c>
      <c r="M481" s="71">
        <v>543.41319999999996</v>
      </c>
    </row>
    <row r="482" spans="1:13" x14ac:dyDescent="0.25">
      <c r="A482" s="71" t="s">
        <v>426</v>
      </c>
      <c r="B482" s="71" t="s">
        <v>1050</v>
      </c>
      <c r="C482" s="71">
        <v>0.1</v>
      </c>
      <c r="D482" s="71">
        <v>840.56100000000004</v>
      </c>
      <c r="E482" s="71">
        <v>36.167099999999998</v>
      </c>
      <c r="F482" s="71">
        <v>3.6166999999999998</v>
      </c>
      <c r="G482" s="71">
        <v>84.056100000000001</v>
      </c>
      <c r="H482" s="71">
        <v>0.9</v>
      </c>
      <c r="I482" s="71">
        <v>802.47850000000005</v>
      </c>
      <c r="J482" s="71">
        <v>36.167099999999998</v>
      </c>
      <c r="K482" s="71">
        <v>32.550400000000003</v>
      </c>
      <c r="L482" s="71">
        <v>722.23059999999998</v>
      </c>
      <c r="M482" s="71">
        <v>806.2867</v>
      </c>
    </row>
    <row r="483" spans="1:13" x14ac:dyDescent="0.25">
      <c r="A483" s="71" t="s">
        <v>427</v>
      </c>
      <c r="B483" s="71" t="s">
        <v>1051</v>
      </c>
      <c r="C483" s="71">
        <v>0.1</v>
      </c>
      <c r="D483" s="71">
        <v>624.71180000000004</v>
      </c>
      <c r="E483" s="71">
        <v>12.8864</v>
      </c>
      <c r="F483" s="71">
        <v>1.2886</v>
      </c>
      <c r="G483" s="71">
        <v>62.471200000000003</v>
      </c>
      <c r="H483" s="71">
        <v>0.9</v>
      </c>
      <c r="I483" s="71">
        <v>593.09900000000005</v>
      </c>
      <c r="J483" s="71">
        <v>12.8864</v>
      </c>
      <c r="K483" s="71">
        <v>11.597799999999999</v>
      </c>
      <c r="L483" s="71">
        <v>533.78909999999996</v>
      </c>
      <c r="M483" s="71">
        <v>596.26030000000003</v>
      </c>
    </row>
    <row r="484" spans="1:13" x14ac:dyDescent="0.25">
      <c r="A484" s="71" t="s">
        <v>428</v>
      </c>
      <c r="B484" s="71" t="s">
        <v>1052</v>
      </c>
      <c r="C484" s="71">
        <v>0.1</v>
      </c>
      <c r="D484" s="71">
        <v>937.69190000000003</v>
      </c>
      <c r="E484" s="71">
        <v>20.489699999999999</v>
      </c>
      <c r="F484" s="71">
        <v>2.0489999999999999</v>
      </c>
      <c r="G484" s="71">
        <v>93.769199999999998</v>
      </c>
      <c r="H484" s="71">
        <v>0.9</v>
      </c>
      <c r="I484" s="71">
        <v>884.73940000000005</v>
      </c>
      <c r="J484" s="71">
        <v>20.489699999999999</v>
      </c>
      <c r="K484" s="71">
        <v>18.4407</v>
      </c>
      <c r="L484" s="71">
        <v>796.26549999999997</v>
      </c>
      <c r="M484" s="71">
        <v>890.03470000000004</v>
      </c>
    </row>
    <row r="485" spans="1:13" x14ac:dyDescent="0.25">
      <c r="A485" s="71" t="s">
        <v>429</v>
      </c>
      <c r="B485" s="71" t="s">
        <v>1053</v>
      </c>
      <c r="C485" s="71">
        <v>0.1</v>
      </c>
      <c r="D485" s="73">
        <v>305.04520000000002</v>
      </c>
      <c r="E485" s="71">
        <v>0</v>
      </c>
      <c r="F485" s="71">
        <v>0</v>
      </c>
      <c r="G485" s="71">
        <v>30.5045</v>
      </c>
      <c r="H485" s="71">
        <v>0.9</v>
      </c>
      <c r="I485" s="73">
        <v>286.72649999999999</v>
      </c>
      <c r="J485" s="71">
        <v>0</v>
      </c>
      <c r="K485" s="71">
        <v>0</v>
      </c>
      <c r="L485" s="73">
        <v>258.05380000000002</v>
      </c>
      <c r="M485" s="73">
        <v>288.55829999999997</v>
      </c>
    </row>
    <row r="486" spans="1:13" x14ac:dyDescent="0.25">
      <c r="A486" s="71" t="s">
        <v>430</v>
      </c>
      <c r="B486" s="71" t="s">
        <v>1054</v>
      </c>
      <c r="C486" s="71">
        <v>0.1</v>
      </c>
      <c r="D486" s="71">
        <v>3557.3054000000002</v>
      </c>
      <c r="E486" s="71">
        <v>0</v>
      </c>
      <c r="F486" s="71">
        <v>0</v>
      </c>
      <c r="G486" s="71">
        <v>355.73050000000001</v>
      </c>
      <c r="H486" s="71">
        <v>0.9</v>
      </c>
      <c r="I486" s="71">
        <v>3272.9818</v>
      </c>
      <c r="J486" s="71">
        <v>0</v>
      </c>
      <c r="K486" s="71">
        <v>0</v>
      </c>
      <c r="L486" s="71">
        <v>2945.6835999999998</v>
      </c>
      <c r="M486" s="71">
        <v>3301.4141</v>
      </c>
    </row>
    <row r="487" spans="1:13" x14ac:dyDescent="0.25">
      <c r="A487" s="71" t="s">
        <v>561</v>
      </c>
      <c r="B487" s="71" t="s">
        <v>1055</v>
      </c>
      <c r="C487" s="71">
        <v>0.1</v>
      </c>
      <c r="D487" s="71">
        <v>220.6996</v>
      </c>
      <c r="E487" s="71">
        <v>0</v>
      </c>
      <c r="F487" s="71">
        <v>0</v>
      </c>
      <c r="G487" s="71">
        <v>22.07</v>
      </c>
      <c r="H487" s="71">
        <v>0.9</v>
      </c>
      <c r="I487" s="71">
        <v>213.4324</v>
      </c>
      <c r="J487" s="71">
        <v>0</v>
      </c>
      <c r="K487" s="71">
        <v>0</v>
      </c>
      <c r="L487" s="71">
        <v>192.08920000000001</v>
      </c>
      <c r="M487" s="71">
        <v>214.1592</v>
      </c>
    </row>
    <row r="488" spans="1:13" x14ac:dyDescent="0.25">
      <c r="A488" s="71" t="s">
        <v>431</v>
      </c>
      <c r="B488" s="71" t="s">
        <v>1056</v>
      </c>
      <c r="C488" s="71">
        <v>0.1</v>
      </c>
      <c r="D488" s="71">
        <v>324.3852</v>
      </c>
      <c r="E488" s="71">
        <v>11.386699999999999</v>
      </c>
      <c r="F488" s="71">
        <v>1.1387</v>
      </c>
      <c r="G488" s="71">
        <v>32.438499999999998</v>
      </c>
      <c r="H488" s="71">
        <v>0.9</v>
      </c>
      <c r="I488" s="71">
        <v>312.21879999999999</v>
      </c>
      <c r="J488" s="71">
        <v>11.386699999999999</v>
      </c>
      <c r="K488" s="71">
        <v>10.247999999999999</v>
      </c>
      <c r="L488" s="71">
        <v>280.99689999999998</v>
      </c>
      <c r="M488" s="71">
        <v>313.43540000000002</v>
      </c>
    </row>
    <row r="489" spans="1:13" x14ac:dyDescent="0.25">
      <c r="A489" s="71" t="s">
        <v>432</v>
      </c>
      <c r="B489" s="71" t="s">
        <v>1057</v>
      </c>
      <c r="C489" s="71">
        <v>0.1</v>
      </c>
      <c r="D489" s="71">
        <v>516.71569999999997</v>
      </c>
      <c r="E489" s="71">
        <v>23.668500000000002</v>
      </c>
      <c r="F489" s="71">
        <v>2.3668</v>
      </c>
      <c r="G489" s="71">
        <v>51.671599999999998</v>
      </c>
      <c r="H489" s="71">
        <v>0.9</v>
      </c>
      <c r="I489" s="71">
        <v>489.75470000000001</v>
      </c>
      <c r="J489" s="71">
        <v>23.668500000000002</v>
      </c>
      <c r="K489" s="71">
        <v>21.301600000000001</v>
      </c>
      <c r="L489" s="71">
        <v>440.7792</v>
      </c>
      <c r="M489" s="71">
        <v>492.45080000000002</v>
      </c>
    </row>
    <row r="490" spans="1:13" x14ac:dyDescent="0.25">
      <c r="A490" s="71" t="s">
        <v>433</v>
      </c>
      <c r="B490" s="71" t="s">
        <v>1058</v>
      </c>
      <c r="C490" s="71">
        <v>0.1</v>
      </c>
      <c r="D490" s="71">
        <v>292.27670000000001</v>
      </c>
      <c r="E490" s="71">
        <v>6.7610000000000001</v>
      </c>
      <c r="F490" s="71">
        <v>0.67610000000000003</v>
      </c>
      <c r="G490" s="71">
        <v>29.227699999999999</v>
      </c>
      <c r="H490" s="71">
        <v>0.9</v>
      </c>
      <c r="I490" s="71">
        <v>269.66140000000001</v>
      </c>
      <c r="J490" s="71">
        <v>6.7610000000000001</v>
      </c>
      <c r="K490" s="71">
        <v>6.0849000000000002</v>
      </c>
      <c r="L490" s="71">
        <v>242.6953</v>
      </c>
      <c r="M490" s="71">
        <v>271.923</v>
      </c>
    </row>
    <row r="491" spans="1:13" x14ac:dyDescent="0.25">
      <c r="A491" s="71" t="s">
        <v>434</v>
      </c>
      <c r="B491" s="71" t="s">
        <v>1059</v>
      </c>
      <c r="C491" s="71">
        <v>0.1</v>
      </c>
      <c r="D491" s="71">
        <v>281.9563</v>
      </c>
      <c r="E491" s="71">
        <v>0</v>
      </c>
      <c r="F491" s="71">
        <v>0</v>
      </c>
      <c r="G491" s="71">
        <v>28.195599999999999</v>
      </c>
      <c r="H491" s="71">
        <v>0.9</v>
      </c>
      <c r="I491" s="71">
        <v>271.9194</v>
      </c>
      <c r="J491" s="71">
        <v>0</v>
      </c>
      <c r="K491" s="71">
        <v>0</v>
      </c>
      <c r="L491" s="71">
        <v>244.72749999999999</v>
      </c>
      <c r="M491" s="71">
        <v>272.92309999999998</v>
      </c>
    </row>
    <row r="492" spans="1:13" x14ac:dyDescent="0.25">
      <c r="A492" s="71" t="s">
        <v>435</v>
      </c>
      <c r="B492" s="71" t="s">
        <v>1060</v>
      </c>
      <c r="C492" s="71">
        <v>0.1</v>
      </c>
      <c r="D492" s="71">
        <v>638.28639999999996</v>
      </c>
      <c r="E492" s="71">
        <v>3.5375000000000001</v>
      </c>
      <c r="F492" s="71">
        <v>0.3538</v>
      </c>
      <c r="G492" s="71">
        <v>63.828600000000002</v>
      </c>
      <c r="H492" s="71">
        <v>0.9</v>
      </c>
      <c r="I492" s="71">
        <v>599.42610000000002</v>
      </c>
      <c r="J492" s="71">
        <v>3.5375000000000001</v>
      </c>
      <c r="K492" s="71">
        <v>3.1838000000000002</v>
      </c>
      <c r="L492" s="71">
        <v>539.48350000000005</v>
      </c>
      <c r="M492" s="71">
        <v>603.31209999999999</v>
      </c>
    </row>
    <row r="493" spans="1:13" x14ac:dyDescent="0.25">
      <c r="A493" s="71" t="s">
        <v>436</v>
      </c>
      <c r="B493" s="71" t="s">
        <v>1061</v>
      </c>
      <c r="C493" s="71">
        <v>0.1</v>
      </c>
      <c r="D493" s="71">
        <v>292.04180000000002</v>
      </c>
      <c r="E493" s="71">
        <v>0</v>
      </c>
      <c r="F493" s="71">
        <v>0</v>
      </c>
      <c r="G493" s="71">
        <v>29.2042</v>
      </c>
      <c r="H493" s="71">
        <v>0.9</v>
      </c>
      <c r="I493" s="71">
        <v>276.42239999999998</v>
      </c>
      <c r="J493" s="71">
        <v>0</v>
      </c>
      <c r="K493" s="71">
        <v>0</v>
      </c>
      <c r="L493" s="71">
        <v>248.78020000000001</v>
      </c>
      <c r="M493" s="71">
        <v>277.98439999999999</v>
      </c>
    </row>
    <row r="494" spans="1:13" x14ac:dyDescent="0.25">
      <c r="A494" s="71" t="s">
        <v>437</v>
      </c>
      <c r="B494" s="71" t="s">
        <v>1062</v>
      </c>
      <c r="C494" s="71">
        <v>0.1</v>
      </c>
      <c r="D494" s="71">
        <v>209.9905</v>
      </c>
      <c r="E494" s="71">
        <v>0</v>
      </c>
      <c r="F494" s="71">
        <v>0</v>
      </c>
      <c r="G494" s="71">
        <v>20.998999999999999</v>
      </c>
      <c r="H494" s="71">
        <v>0.9</v>
      </c>
      <c r="I494" s="71">
        <v>201.92189999999999</v>
      </c>
      <c r="J494" s="71">
        <v>0</v>
      </c>
      <c r="K494" s="71">
        <v>0</v>
      </c>
      <c r="L494" s="71">
        <v>181.72970000000001</v>
      </c>
      <c r="M494" s="71">
        <v>202.7287</v>
      </c>
    </row>
    <row r="495" spans="1:13" x14ac:dyDescent="0.25">
      <c r="A495" s="71" t="s">
        <v>438</v>
      </c>
      <c r="B495" s="71" t="s">
        <v>1063</v>
      </c>
      <c r="C495" s="71">
        <v>0.1</v>
      </c>
      <c r="D495" s="71">
        <v>463.24099999999999</v>
      </c>
      <c r="E495" s="71">
        <v>11.019299999999999</v>
      </c>
      <c r="F495" s="71">
        <v>1.1019000000000001</v>
      </c>
      <c r="G495" s="71">
        <v>46.324100000000001</v>
      </c>
      <c r="H495" s="71">
        <v>0.9</v>
      </c>
      <c r="I495" s="71">
        <v>437.01240000000001</v>
      </c>
      <c r="J495" s="71">
        <v>11.019299999999999</v>
      </c>
      <c r="K495" s="71">
        <v>9.9174000000000007</v>
      </c>
      <c r="L495" s="71">
        <v>393.31119999999999</v>
      </c>
      <c r="M495" s="71">
        <v>439.63529999999997</v>
      </c>
    </row>
    <row r="496" spans="1:13" x14ac:dyDescent="0.25">
      <c r="A496" s="71" t="s">
        <v>439</v>
      </c>
      <c r="B496" s="71" t="s">
        <v>1064</v>
      </c>
      <c r="C496" s="71">
        <v>0.1</v>
      </c>
      <c r="D496" s="71">
        <v>821.43460000000005</v>
      </c>
      <c r="E496" s="71">
        <v>51.418700000000001</v>
      </c>
      <c r="F496" s="71">
        <v>5.1418999999999997</v>
      </c>
      <c r="G496" s="71">
        <v>82.143500000000003</v>
      </c>
      <c r="H496" s="71">
        <v>0.9</v>
      </c>
      <c r="I496" s="71">
        <v>791.41849999999999</v>
      </c>
      <c r="J496" s="71">
        <v>51.418700000000001</v>
      </c>
      <c r="K496" s="71">
        <v>46.276800000000001</v>
      </c>
      <c r="L496" s="71">
        <v>712.27660000000003</v>
      </c>
      <c r="M496" s="71">
        <v>794.42010000000005</v>
      </c>
    </row>
    <row r="497" spans="1:13" x14ac:dyDescent="0.25">
      <c r="A497" s="71" t="s">
        <v>440</v>
      </c>
      <c r="B497" s="71" t="s">
        <v>1065</v>
      </c>
      <c r="C497" s="71">
        <v>0.1</v>
      </c>
      <c r="D497" s="73">
        <v>622.58489999999995</v>
      </c>
      <c r="E497" s="71">
        <v>15.0528</v>
      </c>
      <c r="F497" s="71">
        <v>1.5053000000000001</v>
      </c>
      <c r="G497" s="71">
        <v>62.258499999999998</v>
      </c>
      <c r="H497" s="71">
        <v>0.9</v>
      </c>
      <c r="I497" s="73">
        <v>595.59280000000001</v>
      </c>
      <c r="J497" s="71">
        <v>15.1792</v>
      </c>
      <c r="K497" s="71">
        <v>13.661300000000001</v>
      </c>
      <c r="L497" s="73">
        <v>536.0335</v>
      </c>
      <c r="M497" s="73">
        <v>598.29200000000003</v>
      </c>
    </row>
    <row r="498" spans="1:13" x14ac:dyDescent="0.25">
      <c r="A498" s="71" t="s">
        <v>441</v>
      </c>
      <c r="B498" s="71" t="s">
        <v>1066</v>
      </c>
      <c r="C498" s="71">
        <v>0.1</v>
      </c>
      <c r="D498" s="71">
        <v>2205.8184999999999</v>
      </c>
      <c r="E498" s="71">
        <v>59.610500000000002</v>
      </c>
      <c r="F498" s="71">
        <v>5.9610000000000003</v>
      </c>
      <c r="G498" s="71">
        <v>220.58179999999999</v>
      </c>
      <c r="H498" s="71">
        <v>0.9</v>
      </c>
      <c r="I498" s="71">
        <v>2116.123</v>
      </c>
      <c r="J498" s="71">
        <v>59.610500000000002</v>
      </c>
      <c r="K498" s="71">
        <v>53.6494</v>
      </c>
      <c r="L498" s="71">
        <v>1904.5107</v>
      </c>
      <c r="M498" s="71">
        <v>2125.0925000000002</v>
      </c>
    </row>
    <row r="499" spans="1:13" x14ac:dyDescent="0.25">
      <c r="A499" s="71" t="s">
        <v>442</v>
      </c>
      <c r="B499" s="71" t="s">
        <v>1067</v>
      </c>
      <c r="C499" s="71">
        <v>0.1</v>
      </c>
      <c r="D499" s="71">
        <v>514.88409999999999</v>
      </c>
      <c r="E499" s="71">
        <v>13.978199999999999</v>
      </c>
      <c r="F499" s="71">
        <v>1.3977999999999999</v>
      </c>
      <c r="G499" s="71">
        <v>51.488399999999999</v>
      </c>
      <c r="H499" s="71">
        <v>0.9</v>
      </c>
      <c r="I499" s="71">
        <v>474.65629999999999</v>
      </c>
      <c r="J499" s="71">
        <v>13.978199999999999</v>
      </c>
      <c r="K499" s="71">
        <v>12.580399999999999</v>
      </c>
      <c r="L499" s="71">
        <v>427.19069999999999</v>
      </c>
      <c r="M499" s="71">
        <v>478.67910000000001</v>
      </c>
    </row>
    <row r="500" spans="1:13" x14ac:dyDescent="0.25">
      <c r="A500" s="71" t="s">
        <v>443</v>
      </c>
      <c r="B500" s="71" t="s">
        <v>1068</v>
      </c>
      <c r="C500" s="71">
        <v>0.1</v>
      </c>
      <c r="D500" s="71">
        <v>236.2979</v>
      </c>
      <c r="E500" s="71">
        <v>0</v>
      </c>
      <c r="F500" s="71">
        <v>0</v>
      </c>
      <c r="G500" s="71">
        <v>23.629799999999999</v>
      </c>
      <c r="H500" s="71">
        <v>0.9</v>
      </c>
      <c r="I500" s="71">
        <v>227.63329999999999</v>
      </c>
      <c r="J500" s="71">
        <v>0</v>
      </c>
      <c r="K500" s="71">
        <v>0</v>
      </c>
      <c r="L500" s="71">
        <v>204.87</v>
      </c>
      <c r="M500" s="71">
        <v>228.49979999999999</v>
      </c>
    </row>
    <row r="501" spans="1:13" x14ac:dyDescent="0.25">
      <c r="A501" s="71" t="s">
        <v>444</v>
      </c>
      <c r="B501" s="71" t="s">
        <v>1069</v>
      </c>
      <c r="C501" s="71">
        <v>0.1</v>
      </c>
      <c r="D501" s="71">
        <v>448.19369999999998</v>
      </c>
      <c r="E501" s="71">
        <v>24.183299999999999</v>
      </c>
      <c r="F501" s="71">
        <v>2.4182999999999999</v>
      </c>
      <c r="G501" s="71">
        <v>44.819400000000002</v>
      </c>
      <c r="H501" s="71">
        <v>0.9</v>
      </c>
      <c r="I501" s="71">
        <v>415.32330000000002</v>
      </c>
      <c r="J501" s="71">
        <v>24.183299999999999</v>
      </c>
      <c r="K501" s="71">
        <v>21.765000000000001</v>
      </c>
      <c r="L501" s="71">
        <v>373.791</v>
      </c>
      <c r="M501" s="71">
        <v>418.61040000000003</v>
      </c>
    </row>
    <row r="502" spans="1:13" x14ac:dyDescent="0.25">
      <c r="A502" s="71" t="s">
        <v>445</v>
      </c>
      <c r="B502" s="71" t="s">
        <v>1070</v>
      </c>
      <c r="C502" s="71">
        <v>0.1</v>
      </c>
      <c r="D502" s="73">
        <v>636.4221</v>
      </c>
      <c r="E502" s="71">
        <v>21.7273</v>
      </c>
      <c r="F502" s="71">
        <v>2.1726999999999999</v>
      </c>
      <c r="G502" s="71">
        <v>63.642200000000003</v>
      </c>
      <c r="H502" s="71">
        <v>0.9</v>
      </c>
      <c r="I502" s="73">
        <v>599.68399999999997</v>
      </c>
      <c r="J502" s="71">
        <v>21.7273</v>
      </c>
      <c r="K502" s="71">
        <v>19.554600000000001</v>
      </c>
      <c r="L502" s="73">
        <v>539.71559999999999</v>
      </c>
      <c r="M502" s="73">
        <v>603.3578</v>
      </c>
    </row>
    <row r="503" spans="1:13" x14ac:dyDescent="0.25">
      <c r="A503" s="71" t="s">
        <v>446</v>
      </c>
      <c r="B503" s="71" t="s">
        <v>1071</v>
      </c>
      <c r="C503" s="71">
        <v>0.1</v>
      </c>
      <c r="D503" s="71">
        <v>1870.7701</v>
      </c>
      <c r="E503" s="71">
        <v>53.691099999999999</v>
      </c>
      <c r="F503" s="71">
        <v>5.3691000000000004</v>
      </c>
      <c r="G503" s="71">
        <v>187.077</v>
      </c>
      <c r="H503" s="71">
        <v>0.9</v>
      </c>
      <c r="I503" s="71">
        <v>1744.5613000000001</v>
      </c>
      <c r="J503" s="71">
        <v>53.691099999999999</v>
      </c>
      <c r="K503" s="71">
        <v>48.322000000000003</v>
      </c>
      <c r="L503" s="71">
        <v>1570.1052</v>
      </c>
      <c r="M503" s="71">
        <v>1757.1822</v>
      </c>
    </row>
    <row r="504" spans="1:13" x14ac:dyDescent="0.25">
      <c r="A504" s="71" t="s">
        <v>447</v>
      </c>
      <c r="B504" s="71" t="s">
        <v>1072</v>
      </c>
      <c r="C504" s="71">
        <v>0.1</v>
      </c>
      <c r="D504" s="71">
        <v>554.84889999999996</v>
      </c>
      <c r="E504" s="71">
        <v>26.723700000000001</v>
      </c>
      <c r="F504" s="71">
        <v>2.6724000000000001</v>
      </c>
      <c r="G504" s="71">
        <v>55.484900000000003</v>
      </c>
      <c r="H504" s="71">
        <v>0.9</v>
      </c>
      <c r="I504" s="71">
        <v>532.94650000000001</v>
      </c>
      <c r="J504" s="71">
        <v>26.723700000000001</v>
      </c>
      <c r="K504" s="71">
        <v>24.051300000000001</v>
      </c>
      <c r="L504" s="71">
        <v>479.65179999999998</v>
      </c>
      <c r="M504" s="71">
        <v>535.13670000000002</v>
      </c>
    </row>
    <row r="505" spans="1:13" x14ac:dyDescent="0.25">
      <c r="A505" s="71" t="s">
        <v>448</v>
      </c>
      <c r="B505" s="71" t="s">
        <v>1073</v>
      </c>
      <c r="C505" s="71">
        <v>0.1</v>
      </c>
      <c r="D505" s="71">
        <v>258.17110000000002</v>
      </c>
      <c r="E505" s="71">
        <v>0</v>
      </c>
      <c r="F505" s="71">
        <v>0</v>
      </c>
      <c r="G505" s="71">
        <v>25.8171</v>
      </c>
      <c r="H505" s="71">
        <v>0.9</v>
      </c>
      <c r="I505" s="71">
        <v>243.7687</v>
      </c>
      <c r="J505" s="71">
        <v>0</v>
      </c>
      <c r="K505" s="71">
        <v>0</v>
      </c>
      <c r="L505" s="71">
        <v>219.39179999999999</v>
      </c>
      <c r="M505" s="71">
        <v>245.2089</v>
      </c>
    </row>
    <row r="506" spans="1:13" x14ac:dyDescent="0.25">
      <c r="A506" s="71" t="s">
        <v>449</v>
      </c>
      <c r="B506" s="71" t="s">
        <v>1074</v>
      </c>
      <c r="C506" s="71">
        <v>0.1</v>
      </c>
      <c r="D506" s="71">
        <v>821.0204</v>
      </c>
      <c r="E506" s="71">
        <v>23.957699999999999</v>
      </c>
      <c r="F506" s="71">
        <v>2.3957999999999999</v>
      </c>
      <c r="G506" s="71">
        <v>82.102000000000004</v>
      </c>
      <c r="H506" s="71">
        <v>0.9</v>
      </c>
      <c r="I506" s="71">
        <v>809.62950000000001</v>
      </c>
      <c r="J506" s="71">
        <v>23.957699999999999</v>
      </c>
      <c r="K506" s="71">
        <v>21.561900000000001</v>
      </c>
      <c r="L506" s="71">
        <v>728.66660000000002</v>
      </c>
      <c r="M506" s="71">
        <v>810.76859999999999</v>
      </c>
    </row>
    <row r="507" spans="1:13" x14ac:dyDescent="0.25">
      <c r="A507" s="71" t="s">
        <v>450</v>
      </c>
      <c r="B507" s="71" t="s">
        <v>1075</v>
      </c>
      <c r="C507" s="71">
        <v>0.1</v>
      </c>
      <c r="D507" s="71">
        <v>73.580799999999996</v>
      </c>
      <c r="E507" s="71">
        <v>0</v>
      </c>
      <c r="F507" s="71">
        <v>0</v>
      </c>
      <c r="G507" s="71">
        <v>7.3581000000000003</v>
      </c>
      <c r="H507" s="71">
        <v>0.9</v>
      </c>
      <c r="I507" s="71">
        <v>68.562600000000003</v>
      </c>
      <c r="J507" s="71">
        <v>0</v>
      </c>
      <c r="K507" s="71">
        <v>0</v>
      </c>
      <c r="L507" s="71">
        <v>61.706299999999999</v>
      </c>
      <c r="M507" s="71">
        <v>69.064400000000006</v>
      </c>
    </row>
    <row r="508" spans="1:13" x14ac:dyDescent="0.25">
      <c r="A508" s="71" t="s">
        <v>451</v>
      </c>
      <c r="B508" s="71" t="s">
        <v>1076</v>
      </c>
      <c r="C508" s="71">
        <v>0.1</v>
      </c>
      <c r="D508" s="71">
        <v>185.68190000000001</v>
      </c>
      <c r="E508" s="71">
        <v>1.7601</v>
      </c>
      <c r="F508" s="71">
        <v>0.17599999999999999</v>
      </c>
      <c r="G508" s="71">
        <v>18.568200000000001</v>
      </c>
      <c r="H508" s="71">
        <v>0.9</v>
      </c>
      <c r="I508" s="71">
        <v>185.2192</v>
      </c>
      <c r="J508" s="71">
        <v>1.7601</v>
      </c>
      <c r="K508" s="71">
        <v>1.5841000000000001</v>
      </c>
      <c r="L508" s="71">
        <v>166.69730000000001</v>
      </c>
      <c r="M508" s="71">
        <v>185.2655</v>
      </c>
    </row>
    <row r="509" spans="1:13" x14ac:dyDescent="0.25">
      <c r="A509" s="71" t="s">
        <v>562</v>
      </c>
      <c r="B509" s="71" t="s">
        <v>1077</v>
      </c>
      <c r="C509" s="71">
        <v>0.1</v>
      </c>
      <c r="D509" s="73">
        <v>217.9956</v>
      </c>
      <c r="E509" s="71">
        <v>5.9557000000000002</v>
      </c>
      <c r="F509" s="71">
        <v>0.59560000000000002</v>
      </c>
      <c r="G509" s="71">
        <v>21.799600000000002</v>
      </c>
      <c r="H509" s="71">
        <v>0.9</v>
      </c>
      <c r="I509" s="73">
        <v>205.25020000000001</v>
      </c>
      <c r="J509" s="71">
        <v>5.9557000000000002</v>
      </c>
      <c r="K509" s="71">
        <v>5.3601000000000001</v>
      </c>
      <c r="L509" s="73">
        <v>184.7252</v>
      </c>
      <c r="M509" s="73">
        <v>206.5248</v>
      </c>
    </row>
    <row r="510" spans="1:13" x14ac:dyDescent="0.25">
      <c r="A510" s="71" t="s">
        <v>452</v>
      </c>
      <c r="B510" s="71" t="s">
        <v>1078</v>
      </c>
      <c r="C510" s="71">
        <v>0.1</v>
      </c>
      <c r="D510" s="73">
        <v>1326.2065</v>
      </c>
      <c r="E510" s="71">
        <v>41.6646</v>
      </c>
      <c r="F510" s="71">
        <v>4.1665000000000001</v>
      </c>
      <c r="G510" s="71">
        <v>132.6206</v>
      </c>
      <c r="H510" s="71">
        <v>0.9</v>
      </c>
      <c r="I510" s="73">
        <v>1261.3707999999999</v>
      </c>
      <c r="J510" s="71">
        <v>41.6646</v>
      </c>
      <c r="K510" s="71">
        <v>37.498100000000001</v>
      </c>
      <c r="L510" s="73">
        <v>1135.2337</v>
      </c>
      <c r="M510" s="73">
        <v>1267.8543</v>
      </c>
    </row>
    <row r="511" spans="1:13" x14ac:dyDescent="0.25">
      <c r="A511" s="71" t="s">
        <v>453</v>
      </c>
      <c r="B511" s="71" t="s">
        <v>1079</v>
      </c>
      <c r="C511" s="71">
        <v>0.1</v>
      </c>
      <c r="D511" s="73">
        <v>5099.2533999999996</v>
      </c>
      <c r="E511" s="71">
        <v>80.316699999999997</v>
      </c>
      <c r="F511" s="71">
        <v>8.0317000000000007</v>
      </c>
      <c r="G511" s="71">
        <v>509.92529999999999</v>
      </c>
      <c r="H511" s="71">
        <v>0.9</v>
      </c>
      <c r="I511" s="73">
        <v>4759.5999000000002</v>
      </c>
      <c r="J511" s="71">
        <v>80.316699999999997</v>
      </c>
      <c r="K511" s="71">
        <v>72.284999999999997</v>
      </c>
      <c r="L511" s="73">
        <v>4283.6399000000001</v>
      </c>
      <c r="M511" s="73">
        <v>4793.5652</v>
      </c>
    </row>
    <row r="512" spans="1:13" x14ac:dyDescent="0.25">
      <c r="A512" s="71" t="s">
        <v>454</v>
      </c>
      <c r="B512" s="71" t="s">
        <v>1080</v>
      </c>
      <c r="C512" s="71">
        <v>0.1</v>
      </c>
      <c r="D512" s="71">
        <v>1493.1070999999999</v>
      </c>
      <c r="E512" s="71">
        <v>54.926499999999997</v>
      </c>
      <c r="F512" s="71">
        <v>5.4926000000000004</v>
      </c>
      <c r="G512" s="71">
        <v>149.3107</v>
      </c>
      <c r="H512" s="71">
        <v>0.9</v>
      </c>
      <c r="I512" s="71">
        <v>1400.4838999999999</v>
      </c>
      <c r="J512" s="71">
        <v>54.926499999999997</v>
      </c>
      <c r="K512" s="71">
        <v>49.433799999999998</v>
      </c>
      <c r="L512" s="71">
        <v>1260.4355</v>
      </c>
      <c r="M512" s="71">
        <v>1409.7462</v>
      </c>
    </row>
    <row r="513" spans="1:13" x14ac:dyDescent="0.25">
      <c r="A513" s="71" t="s">
        <v>563</v>
      </c>
      <c r="B513" s="71" t="s">
        <v>1081</v>
      </c>
      <c r="C513" s="71">
        <v>0.1</v>
      </c>
      <c r="D513" s="71">
        <v>350.64600000000002</v>
      </c>
      <c r="E513" s="71">
        <v>6.5704000000000002</v>
      </c>
      <c r="F513" s="71">
        <v>0.65700000000000003</v>
      </c>
      <c r="G513" s="71">
        <v>35.064599999999999</v>
      </c>
      <c r="H513" s="71">
        <v>0.9</v>
      </c>
      <c r="I513" s="71">
        <v>330.34809999999999</v>
      </c>
      <c r="J513" s="71">
        <v>6.5704000000000002</v>
      </c>
      <c r="K513" s="71">
        <v>5.9134000000000002</v>
      </c>
      <c r="L513" s="71">
        <v>297.31330000000003</v>
      </c>
      <c r="M513" s="71">
        <v>332.37790000000001</v>
      </c>
    </row>
    <row r="514" spans="1:13" x14ac:dyDescent="0.25">
      <c r="A514" s="71" t="s">
        <v>564</v>
      </c>
      <c r="B514" s="71" t="s">
        <v>1082</v>
      </c>
      <c r="C514" s="71">
        <v>0.1</v>
      </c>
      <c r="D514" s="71">
        <v>92.610799999999998</v>
      </c>
      <c r="E514" s="71">
        <v>0</v>
      </c>
      <c r="F514" s="71">
        <v>0</v>
      </c>
      <c r="G514" s="71">
        <v>9.2611000000000008</v>
      </c>
      <c r="H514" s="71">
        <v>0.9</v>
      </c>
      <c r="I514" s="71">
        <v>87.025999999999996</v>
      </c>
      <c r="J514" s="71">
        <v>0</v>
      </c>
      <c r="K514" s="71">
        <v>0</v>
      </c>
      <c r="L514" s="71">
        <v>78.323400000000007</v>
      </c>
      <c r="M514" s="71">
        <v>87.584500000000006</v>
      </c>
    </row>
    <row r="515" spans="1:13" x14ac:dyDescent="0.25">
      <c r="A515" s="71" t="s">
        <v>565</v>
      </c>
      <c r="B515" s="71" t="s">
        <v>1083</v>
      </c>
      <c r="C515" s="71">
        <v>0.1</v>
      </c>
      <c r="D515" s="73">
        <v>154.3014</v>
      </c>
      <c r="E515" s="71">
        <v>3.3736999999999999</v>
      </c>
      <c r="F515" s="71">
        <v>0.33739999999999998</v>
      </c>
      <c r="G515" s="71">
        <v>15.430099999999999</v>
      </c>
      <c r="H515" s="71">
        <v>0.9</v>
      </c>
      <c r="I515" s="71">
        <v>128.61320000000001</v>
      </c>
      <c r="J515" s="71">
        <v>3.3736999999999999</v>
      </c>
      <c r="K515" s="71">
        <v>3.0363000000000002</v>
      </c>
      <c r="L515" s="71">
        <v>115.75190000000001</v>
      </c>
      <c r="M515" s="71">
        <v>131.18199999999999</v>
      </c>
    </row>
    <row r="516" spans="1:13" x14ac:dyDescent="0.25">
      <c r="A516" s="71" t="s">
        <v>455</v>
      </c>
      <c r="B516" s="71" t="s">
        <v>1084</v>
      </c>
      <c r="C516" s="71">
        <v>0.1</v>
      </c>
      <c r="D516" s="71">
        <v>1022.7615</v>
      </c>
      <c r="E516" s="71">
        <v>24.5944</v>
      </c>
      <c r="F516" s="71">
        <v>2.4594</v>
      </c>
      <c r="G516" s="71">
        <v>102.2762</v>
      </c>
      <c r="H516" s="71">
        <v>0.9</v>
      </c>
      <c r="I516" s="71">
        <v>964.58929999999998</v>
      </c>
      <c r="J516" s="71">
        <v>24.5944</v>
      </c>
      <c r="K516" s="71">
        <v>22.135000000000002</v>
      </c>
      <c r="L516" s="71">
        <v>868.13040000000001</v>
      </c>
      <c r="M516" s="71">
        <v>970.40660000000003</v>
      </c>
    </row>
    <row r="517" spans="1:13" x14ac:dyDescent="0.25">
      <c r="A517" s="71" t="s">
        <v>456</v>
      </c>
      <c r="B517" s="71" t="s">
        <v>1085</v>
      </c>
      <c r="C517" s="71">
        <v>0.1</v>
      </c>
      <c r="D517" s="71">
        <v>437.09339999999997</v>
      </c>
      <c r="E517" s="71">
        <v>9.7216000000000005</v>
      </c>
      <c r="F517" s="71">
        <v>0.97219999999999995</v>
      </c>
      <c r="G517" s="71">
        <v>43.709299999999999</v>
      </c>
      <c r="H517" s="71">
        <v>0.9</v>
      </c>
      <c r="I517" s="71">
        <v>418.51569999999998</v>
      </c>
      <c r="J517" s="71">
        <v>9.7216000000000005</v>
      </c>
      <c r="K517" s="71">
        <v>8.7493999999999996</v>
      </c>
      <c r="L517" s="71">
        <v>376.66410000000002</v>
      </c>
      <c r="M517" s="71">
        <v>420.3734</v>
      </c>
    </row>
    <row r="518" spans="1:13" x14ac:dyDescent="0.25">
      <c r="A518" s="71" t="s">
        <v>457</v>
      </c>
      <c r="B518" s="71" t="s">
        <v>1086</v>
      </c>
      <c r="C518" s="71">
        <v>0.1</v>
      </c>
      <c r="D518" s="71">
        <v>812</v>
      </c>
      <c r="E518" s="71">
        <v>9.4968000000000004</v>
      </c>
      <c r="F518" s="71">
        <v>0.94969999999999999</v>
      </c>
      <c r="G518" s="71">
        <v>81.2</v>
      </c>
      <c r="H518" s="71">
        <v>0.9</v>
      </c>
      <c r="I518" s="71">
        <v>763.67729999999995</v>
      </c>
      <c r="J518" s="71">
        <v>9.4968000000000004</v>
      </c>
      <c r="K518" s="71">
        <v>8.5471000000000004</v>
      </c>
      <c r="L518" s="71">
        <v>687.30960000000005</v>
      </c>
      <c r="M518" s="71">
        <v>768.50959999999998</v>
      </c>
    </row>
    <row r="519" spans="1:13" x14ac:dyDescent="0.25">
      <c r="A519" s="71" t="s">
        <v>458</v>
      </c>
      <c r="B519" s="71" t="s">
        <v>1087</v>
      </c>
      <c r="C519" s="71">
        <v>0.1</v>
      </c>
      <c r="D519" s="71">
        <v>833.64160000000004</v>
      </c>
      <c r="E519" s="71">
        <v>22.920300000000001</v>
      </c>
      <c r="F519" s="71">
        <v>2.2919999999999998</v>
      </c>
      <c r="G519" s="71">
        <v>83.364199999999997</v>
      </c>
      <c r="H519" s="71">
        <v>0.9</v>
      </c>
      <c r="I519" s="71">
        <v>790.68669999999997</v>
      </c>
      <c r="J519" s="71">
        <v>22.920300000000001</v>
      </c>
      <c r="K519" s="71">
        <v>20.628299999999999</v>
      </c>
      <c r="L519" s="71">
        <v>711.61800000000005</v>
      </c>
      <c r="M519" s="71">
        <v>794.98220000000003</v>
      </c>
    </row>
    <row r="520" spans="1:13" x14ac:dyDescent="0.25">
      <c r="A520" s="71" t="s">
        <v>459</v>
      </c>
      <c r="B520" s="71" t="s">
        <v>1088</v>
      </c>
      <c r="C520" s="71">
        <v>0.1</v>
      </c>
      <c r="D520" s="71">
        <v>507.95740000000001</v>
      </c>
      <c r="E520" s="71">
        <v>9.0652000000000008</v>
      </c>
      <c r="F520" s="71">
        <v>0.90649999999999997</v>
      </c>
      <c r="G520" s="71">
        <v>50.795699999999997</v>
      </c>
      <c r="H520" s="71">
        <v>0.9</v>
      </c>
      <c r="I520" s="71">
        <v>482.68849999999998</v>
      </c>
      <c r="J520" s="71">
        <v>9.0652000000000008</v>
      </c>
      <c r="K520" s="71">
        <v>8.1586999999999996</v>
      </c>
      <c r="L520" s="71">
        <v>434.4196</v>
      </c>
      <c r="M520" s="71">
        <v>485.21530000000001</v>
      </c>
    </row>
    <row r="521" spans="1:13" x14ac:dyDescent="0.25">
      <c r="A521" s="71" t="s">
        <v>566</v>
      </c>
      <c r="B521" s="71" t="s">
        <v>1089</v>
      </c>
      <c r="C521" s="71">
        <v>0.1</v>
      </c>
      <c r="D521" s="73">
        <v>194.5324</v>
      </c>
      <c r="E521" s="71">
        <v>3.5084</v>
      </c>
      <c r="F521" s="71">
        <v>0.3508</v>
      </c>
      <c r="G521" s="71">
        <v>19.453199999999999</v>
      </c>
      <c r="H521" s="71">
        <v>0.9</v>
      </c>
      <c r="I521" s="73">
        <v>181.3108</v>
      </c>
      <c r="J521" s="71">
        <v>3.5084</v>
      </c>
      <c r="K521" s="71">
        <v>3.1576</v>
      </c>
      <c r="L521" s="73">
        <v>163.1797</v>
      </c>
      <c r="M521" s="73">
        <v>182.63290000000001</v>
      </c>
    </row>
    <row r="522" spans="1:13" x14ac:dyDescent="0.25">
      <c r="A522" s="71" t="s">
        <v>460</v>
      </c>
      <c r="B522" s="71" t="s">
        <v>1090</v>
      </c>
      <c r="C522" s="71">
        <v>0.1</v>
      </c>
      <c r="D522" s="71">
        <v>2487.6992</v>
      </c>
      <c r="E522" s="71">
        <v>47.809399999999997</v>
      </c>
      <c r="F522" s="71">
        <v>4.7808999999999999</v>
      </c>
      <c r="G522" s="71">
        <v>248.76990000000001</v>
      </c>
      <c r="H522" s="71">
        <v>0.9</v>
      </c>
      <c r="I522" s="71">
        <v>2361.1718999999998</v>
      </c>
      <c r="J522" s="71">
        <v>47.809399999999997</v>
      </c>
      <c r="K522" s="71">
        <v>43.028500000000001</v>
      </c>
      <c r="L522" s="71">
        <v>2125.0547000000001</v>
      </c>
      <c r="M522" s="71">
        <v>2373.8245999999999</v>
      </c>
    </row>
    <row r="523" spans="1:13" x14ac:dyDescent="0.25">
      <c r="A523" s="71" t="s">
        <v>461</v>
      </c>
      <c r="B523" s="71" t="s">
        <v>1091</v>
      </c>
      <c r="C523" s="71">
        <v>0.1</v>
      </c>
      <c r="D523" s="71">
        <v>175.01070000000001</v>
      </c>
      <c r="E523" s="71">
        <v>0</v>
      </c>
      <c r="F523" s="71">
        <v>0</v>
      </c>
      <c r="G523" s="71">
        <v>17.501100000000001</v>
      </c>
      <c r="H523" s="71">
        <v>0.9</v>
      </c>
      <c r="I523" s="71">
        <v>168.78110000000001</v>
      </c>
      <c r="J523" s="71">
        <v>0</v>
      </c>
      <c r="K523" s="71">
        <v>0</v>
      </c>
      <c r="L523" s="71">
        <v>151.90299999999999</v>
      </c>
      <c r="M523" s="71">
        <v>169.4041</v>
      </c>
    </row>
    <row r="524" spans="1:13" x14ac:dyDescent="0.25">
      <c r="A524" s="71" t="s">
        <v>462</v>
      </c>
      <c r="B524" s="71" t="s">
        <v>1092</v>
      </c>
      <c r="C524" s="71">
        <v>0.1</v>
      </c>
      <c r="D524" s="71">
        <v>221.4341</v>
      </c>
      <c r="E524" s="71">
        <v>0</v>
      </c>
      <c r="F524" s="71">
        <v>0</v>
      </c>
      <c r="G524" s="71">
        <v>22.1434</v>
      </c>
      <c r="H524" s="71">
        <v>0.9</v>
      </c>
      <c r="I524" s="71">
        <v>210.93119999999999</v>
      </c>
      <c r="J524" s="71">
        <v>0</v>
      </c>
      <c r="K524" s="71">
        <v>0</v>
      </c>
      <c r="L524" s="71">
        <v>189.8381</v>
      </c>
      <c r="M524" s="71">
        <v>211.98150000000001</v>
      </c>
    </row>
    <row r="525" spans="1:13" x14ac:dyDescent="0.25">
      <c r="A525" s="71" t="s">
        <v>463</v>
      </c>
      <c r="B525" s="71" t="s">
        <v>1093</v>
      </c>
      <c r="C525" s="71">
        <v>0.1</v>
      </c>
      <c r="D525" s="73">
        <v>202.5497</v>
      </c>
      <c r="E525" s="71">
        <v>0</v>
      </c>
      <c r="F525" s="71">
        <v>0</v>
      </c>
      <c r="G525" s="71">
        <v>20.254999999999999</v>
      </c>
      <c r="H525" s="71">
        <v>0.9</v>
      </c>
      <c r="I525" s="73">
        <v>191.82839999999999</v>
      </c>
      <c r="J525" s="71">
        <v>0</v>
      </c>
      <c r="K525" s="71">
        <v>0</v>
      </c>
      <c r="L525" s="73">
        <v>172.6456</v>
      </c>
      <c r="M525" s="73">
        <v>192.9006</v>
      </c>
    </row>
    <row r="526" spans="1:13" x14ac:dyDescent="0.25">
      <c r="A526" s="71" t="s">
        <v>464</v>
      </c>
      <c r="B526" s="71" t="s">
        <v>1094</v>
      </c>
      <c r="C526" s="71">
        <v>0.1</v>
      </c>
      <c r="D526" s="73">
        <v>2024.2219</v>
      </c>
      <c r="E526" s="71">
        <v>62.035699999999999</v>
      </c>
      <c r="F526" s="71">
        <v>6.2035999999999998</v>
      </c>
      <c r="G526" s="71">
        <v>202.4222</v>
      </c>
      <c r="H526" s="71">
        <v>0.9</v>
      </c>
      <c r="I526" s="73">
        <v>1891.7503999999999</v>
      </c>
      <c r="J526" s="71">
        <v>62.035699999999999</v>
      </c>
      <c r="K526" s="71">
        <v>55.832099999999997</v>
      </c>
      <c r="L526" s="73">
        <v>1702.5753999999999</v>
      </c>
      <c r="M526" s="73">
        <v>1904.9975999999999</v>
      </c>
    </row>
    <row r="527" spans="1:13" x14ac:dyDescent="0.25">
      <c r="A527" s="71" t="s">
        <v>465</v>
      </c>
      <c r="B527" s="71" t="s">
        <v>1095</v>
      </c>
      <c r="C527" s="71">
        <v>0.1</v>
      </c>
      <c r="D527" s="71">
        <v>3178.9549999999999</v>
      </c>
      <c r="E527" s="71">
        <v>89.505600000000001</v>
      </c>
      <c r="F527" s="71">
        <v>8.9505999999999997</v>
      </c>
      <c r="G527" s="71">
        <v>317.89550000000003</v>
      </c>
      <c r="H527" s="71">
        <v>0.9</v>
      </c>
      <c r="I527" s="71">
        <v>2960.7766000000001</v>
      </c>
      <c r="J527" s="71">
        <v>89.505600000000001</v>
      </c>
      <c r="K527" s="71">
        <v>80.555000000000007</v>
      </c>
      <c r="L527" s="71">
        <v>2664.6988999999999</v>
      </c>
      <c r="M527" s="71">
        <v>2982.5944</v>
      </c>
    </row>
    <row r="528" spans="1:13" x14ac:dyDescent="0.25">
      <c r="A528" s="71" t="s">
        <v>466</v>
      </c>
      <c r="B528" s="71" t="s">
        <v>1096</v>
      </c>
      <c r="C528" s="71">
        <v>0.1</v>
      </c>
      <c r="D528" s="73">
        <v>933.77139999999997</v>
      </c>
      <c r="E528" s="71">
        <v>21.895299999999999</v>
      </c>
      <c r="F528" s="71">
        <v>2.1894999999999998</v>
      </c>
      <c r="G528" s="71">
        <v>93.377099999999999</v>
      </c>
      <c r="H528" s="71">
        <v>0.9</v>
      </c>
      <c r="I528" s="73">
        <v>875.81370000000004</v>
      </c>
      <c r="J528" s="71">
        <v>21.895299999999999</v>
      </c>
      <c r="K528" s="71">
        <v>19.7058</v>
      </c>
      <c r="L528" s="73">
        <v>788.23230000000001</v>
      </c>
      <c r="M528" s="73">
        <v>881.60940000000005</v>
      </c>
    </row>
    <row r="529" spans="1:13" x14ac:dyDescent="0.25">
      <c r="A529" s="71" t="s">
        <v>467</v>
      </c>
      <c r="B529" s="71" t="s">
        <v>1097</v>
      </c>
      <c r="C529" s="71">
        <v>0.1</v>
      </c>
      <c r="D529" s="71">
        <v>2357.4694</v>
      </c>
      <c r="E529" s="71">
        <v>77.543499999999995</v>
      </c>
      <c r="F529" s="71">
        <v>7.7544000000000004</v>
      </c>
      <c r="G529" s="71">
        <v>235.74690000000001</v>
      </c>
      <c r="H529" s="71">
        <v>0.9</v>
      </c>
      <c r="I529" s="71">
        <v>2211.4989999999998</v>
      </c>
      <c r="J529" s="71">
        <v>77.543499999999995</v>
      </c>
      <c r="K529" s="71">
        <v>69.789199999999994</v>
      </c>
      <c r="L529" s="71">
        <v>1990.3490999999999</v>
      </c>
      <c r="M529" s="71">
        <v>2226.096</v>
      </c>
    </row>
    <row r="530" spans="1:13" x14ac:dyDescent="0.25">
      <c r="A530" s="71" t="s">
        <v>567</v>
      </c>
      <c r="B530" s="71" t="s">
        <v>1098</v>
      </c>
      <c r="C530" s="71">
        <v>0.1</v>
      </c>
      <c r="D530" s="71">
        <v>209.43780000000001</v>
      </c>
      <c r="E530" s="71">
        <v>0</v>
      </c>
      <c r="F530" s="71">
        <v>0</v>
      </c>
      <c r="G530" s="71">
        <v>20.9438</v>
      </c>
      <c r="H530" s="71">
        <v>0.9</v>
      </c>
      <c r="I530" s="71">
        <v>192.0977</v>
      </c>
      <c r="J530" s="71">
        <v>0</v>
      </c>
      <c r="K530" s="71">
        <v>0</v>
      </c>
      <c r="L530" s="71">
        <v>172.8879</v>
      </c>
      <c r="M530" s="71">
        <v>193.83170000000001</v>
      </c>
    </row>
    <row r="531" spans="1:13" x14ac:dyDescent="0.25">
      <c r="A531" s="71" t="s">
        <v>468</v>
      </c>
      <c r="B531" s="71" t="s">
        <v>1099</v>
      </c>
      <c r="C531" s="71">
        <v>0.1</v>
      </c>
      <c r="D531" s="71">
        <v>373.62630000000001</v>
      </c>
      <c r="E531" s="71">
        <v>0</v>
      </c>
      <c r="F531" s="71">
        <v>0</v>
      </c>
      <c r="G531" s="71">
        <v>37.3626</v>
      </c>
      <c r="H531" s="71">
        <v>0.9</v>
      </c>
      <c r="I531" s="71">
        <v>352.49149999999997</v>
      </c>
      <c r="J531" s="71">
        <v>0</v>
      </c>
      <c r="K531" s="71">
        <v>0</v>
      </c>
      <c r="L531" s="71">
        <v>317.24239999999998</v>
      </c>
      <c r="M531" s="71">
        <v>354.60500000000002</v>
      </c>
    </row>
    <row r="532" spans="1:13" x14ac:dyDescent="0.25">
      <c r="A532" s="71" t="s">
        <v>469</v>
      </c>
      <c r="B532" s="71" t="s">
        <v>1100</v>
      </c>
      <c r="C532" s="71">
        <v>0.1</v>
      </c>
      <c r="D532" s="71">
        <v>685.97919999999999</v>
      </c>
      <c r="E532" s="71">
        <v>19.627700000000001</v>
      </c>
      <c r="F532" s="71">
        <v>1.9628000000000001</v>
      </c>
      <c r="G532" s="71">
        <v>68.597899999999996</v>
      </c>
      <c r="H532" s="71">
        <v>0.9</v>
      </c>
      <c r="I532" s="71">
        <v>643.19280000000003</v>
      </c>
      <c r="J532" s="71">
        <v>19.627700000000001</v>
      </c>
      <c r="K532" s="71">
        <v>17.664899999999999</v>
      </c>
      <c r="L532" s="71">
        <v>578.87350000000004</v>
      </c>
      <c r="M532" s="71">
        <v>647.47140000000002</v>
      </c>
    </row>
    <row r="533" spans="1:13" x14ac:dyDescent="0.25">
      <c r="A533" s="71" t="s">
        <v>470</v>
      </c>
      <c r="B533" s="71" t="s">
        <v>1101</v>
      </c>
      <c r="C533" s="71">
        <v>0.1</v>
      </c>
      <c r="D533" s="71">
        <v>928.94349999999997</v>
      </c>
      <c r="E533" s="71">
        <v>18.474699999999999</v>
      </c>
      <c r="F533" s="71">
        <v>1.8474999999999999</v>
      </c>
      <c r="G533" s="71">
        <v>92.894400000000005</v>
      </c>
      <c r="H533" s="71">
        <v>0.9</v>
      </c>
      <c r="I533" s="71">
        <v>861.01649999999995</v>
      </c>
      <c r="J533" s="71">
        <v>18.474699999999999</v>
      </c>
      <c r="K533" s="71">
        <v>16.627199999999998</v>
      </c>
      <c r="L533" s="71">
        <v>774.91480000000001</v>
      </c>
      <c r="M533" s="71">
        <v>867.80920000000003</v>
      </c>
    </row>
    <row r="534" spans="1:13" x14ac:dyDescent="0.25">
      <c r="A534" s="71" t="s">
        <v>471</v>
      </c>
      <c r="B534" s="71" t="s">
        <v>1102</v>
      </c>
      <c r="C534" s="71">
        <v>0.1</v>
      </c>
      <c r="D534" s="71">
        <v>294.4495</v>
      </c>
      <c r="E534" s="71">
        <v>0</v>
      </c>
      <c r="F534" s="71">
        <v>0</v>
      </c>
      <c r="G534" s="71">
        <v>29.445</v>
      </c>
      <c r="H534" s="71">
        <v>0.9</v>
      </c>
      <c r="I534" s="71">
        <v>276.04450000000003</v>
      </c>
      <c r="J534" s="71">
        <v>0</v>
      </c>
      <c r="K534" s="71">
        <v>0</v>
      </c>
      <c r="L534" s="71">
        <v>248.44</v>
      </c>
      <c r="M534" s="71">
        <v>277.88499999999999</v>
      </c>
    </row>
    <row r="535" spans="1:13" x14ac:dyDescent="0.25">
      <c r="A535" s="71" t="s">
        <v>472</v>
      </c>
      <c r="B535" s="71" t="s">
        <v>1103</v>
      </c>
      <c r="C535" s="71">
        <v>0.1</v>
      </c>
      <c r="D535" s="73">
        <v>672.87810000000002</v>
      </c>
      <c r="E535" s="71">
        <v>27.412099999999999</v>
      </c>
      <c r="F535" s="71">
        <v>2.7412000000000001</v>
      </c>
      <c r="G535" s="71">
        <v>67.287800000000004</v>
      </c>
      <c r="H535" s="71">
        <v>0.9</v>
      </c>
      <c r="I535" s="73">
        <v>647.36940000000004</v>
      </c>
      <c r="J535" s="71">
        <v>27.412299999999998</v>
      </c>
      <c r="K535" s="71">
        <v>24.671099999999999</v>
      </c>
      <c r="L535" s="73">
        <v>582.63250000000005</v>
      </c>
      <c r="M535" s="73">
        <v>649.9203</v>
      </c>
    </row>
    <row r="536" spans="1:13" x14ac:dyDescent="0.25">
      <c r="A536" s="71" t="s">
        <v>473</v>
      </c>
      <c r="B536" s="71" t="s">
        <v>1104</v>
      </c>
      <c r="C536" s="71">
        <v>0.1</v>
      </c>
      <c r="D536" s="71">
        <v>3145.3348000000001</v>
      </c>
      <c r="E536" s="71">
        <v>92.843599999999995</v>
      </c>
      <c r="F536" s="71">
        <v>9.2843999999999998</v>
      </c>
      <c r="G536" s="71">
        <v>314.5335</v>
      </c>
      <c r="H536" s="71">
        <v>0.9</v>
      </c>
      <c r="I536" s="71">
        <v>2985.7773000000002</v>
      </c>
      <c r="J536" s="71">
        <v>92.843599999999995</v>
      </c>
      <c r="K536" s="71">
        <v>83.559200000000004</v>
      </c>
      <c r="L536" s="71">
        <v>2687.1995999999999</v>
      </c>
      <c r="M536" s="71">
        <v>3001.7330999999999</v>
      </c>
    </row>
    <row r="537" spans="1:13" x14ac:dyDescent="0.25">
      <c r="A537" s="71" t="s">
        <v>474</v>
      </c>
      <c r="B537" s="71" t="s">
        <v>1105</v>
      </c>
      <c r="C537" s="71">
        <v>0.1</v>
      </c>
      <c r="D537" s="71">
        <v>792.64170000000001</v>
      </c>
      <c r="E537" s="71">
        <v>35.160499999999999</v>
      </c>
      <c r="F537" s="71">
        <v>3.516</v>
      </c>
      <c r="G537" s="71">
        <v>79.264200000000002</v>
      </c>
      <c r="H537" s="71">
        <v>0.9</v>
      </c>
      <c r="I537" s="71">
        <v>763.90369999999996</v>
      </c>
      <c r="J537" s="71">
        <v>35.160499999999999</v>
      </c>
      <c r="K537" s="71">
        <v>31.644400000000001</v>
      </c>
      <c r="L537" s="71">
        <v>687.51329999999996</v>
      </c>
      <c r="M537" s="71">
        <v>766.77750000000003</v>
      </c>
    </row>
    <row r="538" spans="1:13" x14ac:dyDescent="0.25">
      <c r="A538" s="71" t="s">
        <v>475</v>
      </c>
      <c r="B538" s="71" t="s">
        <v>1106</v>
      </c>
      <c r="C538" s="71">
        <v>0.1</v>
      </c>
      <c r="D538" s="71">
        <v>305.11349999999999</v>
      </c>
      <c r="E538" s="71">
        <v>0</v>
      </c>
      <c r="F538" s="71">
        <v>0</v>
      </c>
      <c r="G538" s="71">
        <v>30.511399999999998</v>
      </c>
      <c r="H538" s="71">
        <v>0.9</v>
      </c>
      <c r="I538" s="71">
        <v>293.07510000000002</v>
      </c>
      <c r="J538" s="71">
        <v>0</v>
      </c>
      <c r="K538" s="71">
        <v>0</v>
      </c>
      <c r="L538" s="71">
        <v>263.76760000000002</v>
      </c>
      <c r="M538" s="71">
        <v>294.279</v>
      </c>
    </row>
    <row r="539" spans="1:13" x14ac:dyDescent="0.25">
      <c r="A539" s="71" t="s">
        <v>476</v>
      </c>
      <c r="B539" s="71" t="s">
        <v>1107</v>
      </c>
      <c r="C539" s="71">
        <v>0.1</v>
      </c>
      <c r="D539" s="71">
        <v>295.74160000000001</v>
      </c>
      <c r="E539" s="71">
        <v>0</v>
      </c>
      <c r="F539" s="71">
        <v>0</v>
      </c>
      <c r="G539" s="71">
        <v>29.574200000000001</v>
      </c>
      <c r="H539" s="71">
        <v>0.9</v>
      </c>
      <c r="I539" s="71">
        <v>286.75659999999999</v>
      </c>
      <c r="J539" s="71">
        <v>0</v>
      </c>
      <c r="K539" s="71">
        <v>0</v>
      </c>
      <c r="L539" s="71">
        <v>258.08089999999999</v>
      </c>
      <c r="M539" s="71">
        <v>287.6551</v>
      </c>
    </row>
    <row r="540" spans="1:13" x14ac:dyDescent="0.25">
      <c r="A540" s="71" t="s">
        <v>477</v>
      </c>
      <c r="B540" s="71" t="s">
        <v>1108</v>
      </c>
      <c r="C540" s="71">
        <v>0.1</v>
      </c>
      <c r="D540" s="73">
        <v>676.54690000000005</v>
      </c>
      <c r="E540" s="71">
        <v>41.869300000000003</v>
      </c>
      <c r="F540" s="71">
        <v>4.1868999999999996</v>
      </c>
      <c r="G540" s="71">
        <v>67.654700000000005</v>
      </c>
      <c r="H540" s="71">
        <v>0.9</v>
      </c>
      <c r="I540" s="73">
        <v>649.36680000000001</v>
      </c>
      <c r="J540" s="71">
        <v>41.869300000000003</v>
      </c>
      <c r="K540" s="71">
        <v>37.682400000000001</v>
      </c>
      <c r="L540" s="73">
        <v>584.43010000000004</v>
      </c>
      <c r="M540" s="73">
        <v>652.08479999999997</v>
      </c>
    </row>
    <row r="541" spans="1:13" x14ac:dyDescent="0.25">
      <c r="A541" s="71" t="s">
        <v>478</v>
      </c>
      <c r="B541" s="71" t="s">
        <v>1109</v>
      </c>
      <c r="C541" s="71">
        <v>0.1</v>
      </c>
      <c r="D541" s="71">
        <v>1549.5618999999999</v>
      </c>
      <c r="E541" s="71">
        <v>49.4315</v>
      </c>
      <c r="F541" s="71">
        <v>4.9432</v>
      </c>
      <c r="G541" s="71">
        <v>154.9562</v>
      </c>
      <c r="H541" s="71">
        <v>0.9</v>
      </c>
      <c r="I541" s="71">
        <v>1462.3176000000001</v>
      </c>
      <c r="J541" s="71">
        <v>49.4315</v>
      </c>
      <c r="K541" s="71">
        <v>44.488399999999999</v>
      </c>
      <c r="L541" s="71">
        <v>1316.0858000000001</v>
      </c>
      <c r="M541" s="71">
        <v>1471.0419999999999</v>
      </c>
    </row>
    <row r="542" spans="1:13" x14ac:dyDescent="0.25">
      <c r="A542" s="71" t="s">
        <v>479</v>
      </c>
      <c r="B542" s="71" t="s">
        <v>1110</v>
      </c>
      <c r="C542" s="71">
        <v>0.1</v>
      </c>
      <c r="D542" s="71">
        <v>736.17449999999997</v>
      </c>
      <c r="E542" s="71">
        <v>40.181899999999999</v>
      </c>
      <c r="F542" s="71">
        <v>4.0182000000000002</v>
      </c>
      <c r="G542" s="71">
        <v>73.617400000000004</v>
      </c>
      <c r="H542" s="71">
        <v>0.9</v>
      </c>
      <c r="I542" s="71">
        <v>707.97839999999997</v>
      </c>
      <c r="J542" s="71">
        <v>40.181899999999999</v>
      </c>
      <c r="K542" s="71">
        <v>36.163699999999999</v>
      </c>
      <c r="L542" s="71">
        <v>637.18060000000003</v>
      </c>
      <c r="M542" s="71">
        <v>710.798</v>
      </c>
    </row>
    <row r="543" spans="1:13" x14ac:dyDescent="0.25">
      <c r="A543" s="71" t="s">
        <v>568</v>
      </c>
      <c r="B543" s="71" t="s">
        <v>1111</v>
      </c>
      <c r="C543" s="71">
        <v>0.1</v>
      </c>
      <c r="D543" s="73">
        <v>53.357700000000001</v>
      </c>
      <c r="E543" s="71">
        <v>2.3376000000000001</v>
      </c>
      <c r="F543" s="71">
        <v>0.23380000000000001</v>
      </c>
      <c r="G543" s="73">
        <v>5.3357999999999999</v>
      </c>
      <c r="H543" s="71">
        <v>0.9</v>
      </c>
      <c r="I543" s="73">
        <v>51.356900000000003</v>
      </c>
      <c r="J543" s="71">
        <v>2.3376000000000001</v>
      </c>
      <c r="K543" s="71">
        <v>2.1038000000000001</v>
      </c>
      <c r="L543" s="73">
        <v>46.221200000000003</v>
      </c>
      <c r="M543" s="73">
        <v>51.557000000000002</v>
      </c>
    </row>
    <row r="544" spans="1:13" x14ac:dyDescent="0.25">
      <c r="A544" s="71" t="s">
        <v>480</v>
      </c>
      <c r="B544" s="71" t="s">
        <v>1112</v>
      </c>
      <c r="C544" s="71">
        <v>0.1</v>
      </c>
      <c r="D544" s="73">
        <v>21488.450799999999</v>
      </c>
      <c r="E544" s="71">
        <v>373.75380000000001</v>
      </c>
      <c r="F544" s="71">
        <v>37.375399999999999</v>
      </c>
      <c r="G544" s="71">
        <v>2148.8451</v>
      </c>
      <c r="H544" s="71">
        <v>0.9</v>
      </c>
      <c r="I544" s="71">
        <v>18353.509099999999</v>
      </c>
      <c r="J544" s="71">
        <v>377.37270000000001</v>
      </c>
      <c r="K544" s="71">
        <v>339.6354</v>
      </c>
      <c r="L544" s="71">
        <v>16518.158200000002</v>
      </c>
      <c r="M544" s="71">
        <v>18667.0033</v>
      </c>
    </row>
    <row r="545" spans="1:13" x14ac:dyDescent="0.25">
      <c r="A545" s="71" t="s">
        <v>482</v>
      </c>
      <c r="B545" s="71" t="s">
        <v>1113</v>
      </c>
      <c r="C545" s="71">
        <v>0.1</v>
      </c>
      <c r="D545" s="73">
        <v>1062.6907000000001</v>
      </c>
      <c r="E545" s="71">
        <v>18.693999999999999</v>
      </c>
      <c r="F545" s="71">
        <v>1.8694</v>
      </c>
      <c r="G545" s="71">
        <v>106.26909999999999</v>
      </c>
      <c r="H545" s="71">
        <v>0.9</v>
      </c>
      <c r="I545" s="73">
        <v>948.60839999999996</v>
      </c>
      <c r="J545" s="71">
        <v>18.693999999999999</v>
      </c>
      <c r="K545" s="71">
        <v>16.8246</v>
      </c>
      <c r="L545" s="71">
        <v>853.74760000000003</v>
      </c>
      <c r="M545" s="73">
        <v>960.01670000000001</v>
      </c>
    </row>
    <row r="546" spans="1:13" x14ac:dyDescent="0.25">
      <c r="A546" s="71" t="s">
        <v>483</v>
      </c>
      <c r="B546" s="71" t="s">
        <v>1114</v>
      </c>
      <c r="C546" s="71">
        <v>0.1</v>
      </c>
      <c r="D546" s="73">
        <v>1153.7364</v>
      </c>
      <c r="E546" s="71">
        <v>21.0443</v>
      </c>
      <c r="F546" s="71">
        <v>2.1044</v>
      </c>
      <c r="G546" s="71">
        <v>115.3736</v>
      </c>
      <c r="H546" s="71">
        <v>0.9</v>
      </c>
      <c r="I546" s="73">
        <v>1084.7573</v>
      </c>
      <c r="J546" s="71">
        <v>21.0443</v>
      </c>
      <c r="K546" s="71">
        <v>18.939900000000002</v>
      </c>
      <c r="L546" s="73">
        <v>976.28160000000003</v>
      </c>
      <c r="M546" s="73">
        <v>1091.6551999999999</v>
      </c>
    </row>
    <row r="547" spans="1:13" x14ac:dyDescent="0.25">
      <c r="A547" s="71" t="s">
        <v>484</v>
      </c>
      <c r="B547" s="71" t="s">
        <v>1115</v>
      </c>
      <c r="C547" s="71">
        <v>0.1</v>
      </c>
      <c r="D547" s="71">
        <v>3186.1028999999999</v>
      </c>
      <c r="E547" s="71">
        <v>63.005000000000003</v>
      </c>
      <c r="F547" s="71">
        <v>6.3005000000000004</v>
      </c>
      <c r="G547" s="71">
        <v>318.6103</v>
      </c>
      <c r="H547" s="71">
        <v>0.9</v>
      </c>
      <c r="I547" s="71">
        <v>2992.3535000000002</v>
      </c>
      <c r="J547" s="71">
        <v>63.005000000000003</v>
      </c>
      <c r="K547" s="71">
        <v>56.704500000000003</v>
      </c>
      <c r="L547" s="71">
        <v>2693.1181999999999</v>
      </c>
      <c r="M547" s="71">
        <v>3011.7285000000002</v>
      </c>
    </row>
    <row r="548" spans="1:13" x14ac:dyDescent="0.25">
      <c r="A548" s="71" t="s">
        <v>485</v>
      </c>
      <c r="B548" s="71" t="s">
        <v>1116</v>
      </c>
      <c r="C548" s="71">
        <v>0.1</v>
      </c>
      <c r="D548" s="71">
        <v>564.51829999999995</v>
      </c>
      <c r="E548" s="71">
        <v>23.623999999999999</v>
      </c>
      <c r="F548" s="71">
        <v>2.3624000000000001</v>
      </c>
      <c r="G548" s="71">
        <v>56.451799999999999</v>
      </c>
      <c r="H548" s="71">
        <v>0.9</v>
      </c>
      <c r="I548" s="71">
        <v>529.01959999999997</v>
      </c>
      <c r="J548" s="71">
        <v>23.623999999999999</v>
      </c>
      <c r="K548" s="71">
        <v>21.261600000000001</v>
      </c>
      <c r="L548" s="71">
        <v>476.11759999999998</v>
      </c>
      <c r="M548" s="71">
        <v>532.56939999999997</v>
      </c>
    </row>
    <row r="549" spans="1:13" x14ac:dyDescent="0.25">
      <c r="A549" s="71" t="s">
        <v>486</v>
      </c>
      <c r="B549" s="71" t="s">
        <v>1236</v>
      </c>
      <c r="C549" s="71">
        <v>0.1</v>
      </c>
      <c r="D549" s="71">
        <v>547.03420000000006</v>
      </c>
      <c r="E549" s="71">
        <v>0</v>
      </c>
      <c r="F549" s="71">
        <v>0</v>
      </c>
      <c r="G549" s="71">
        <v>54.703400000000002</v>
      </c>
      <c r="H549" s="71">
        <v>0.9</v>
      </c>
      <c r="I549" s="71">
        <v>485.04020000000003</v>
      </c>
      <c r="J549" s="71">
        <v>0</v>
      </c>
      <c r="K549" s="71">
        <v>0</v>
      </c>
      <c r="L549" s="71">
        <v>436.53620000000001</v>
      </c>
      <c r="M549" s="71">
        <v>491.2396</v>
      </c>
    </row>
    <row r="550" spans="1:13" x14ac:dyDescent="0.25">
      <c r="A550" s="71" t="s">
        <v>487</v>
      </c>
      <c r="B550" s="71" t="s">
        <v>1118</v>
      </c>
      <c r="C550" s="71">
        <v>0.1</v>
      </c>
      <c r="D550" s="73">
        <v>508.92360000000002</v>
      </c>
      <c r="E550" s="71">
        <v>15.807499999999999</v>
      </c>
      <c r="F550" s="71">
        <v>1.5808</v>
      </c>
      <c r="G550" s="71">
        <v>50.892400000000002</v>
      </c>
      <c r="H550" s="71">
        <v>0.9</v>
      </c>
      <c r="I550" s="73">
        <v>483.05630000000002</v>
      </c>
      <c r="J550" s="71">
        <v>15.807499999999999</v>
      </c>
      <c r="K550" s="71">
        <v>14.226800000000001</v>
      </c>
      <c r="L550" s="73">
        <v>434.75069999999999</v>
      </c>
      <c r="M550" s="73">
        <v>485.6431</v>
      </c>
    </row>
    <row r="551" spans="1:13" x14ac:dyDescent="0.25">
      <c r="A551" s="71" t="s">
        <v>488</v>
      </c>
      <c r="B551" s="71" t="s">
        <v>1183</v>
      </c>
      <c r="C551" s="71">
        <v>0.1</v>
      </c>
      <c r="D551" s="73">
        <v>2477.8072000000002</v>
      </c>
      <c r="E551" s="71">
        <v>27.550999999999998</v>
      </c>
      <c r="F551" s="71">
        <v>2.7551000000000001</v>
      </c>
      <c r="G551" s="71">
        <v>247.7807</v>
      </c>
      <c r="H551" s="71">
        <v>0.9</v>
      </c>
      <c r="I551" s="73">
        <v>2113.2440999999999</v>
      </c>
      <c r="J551" s="71">
        <v>27.550999999999998</v>
      </c>
      <c r="K551" s="71">
        <v>24.7959</v>
      </c>
      <c r="L551" s="73">
        <v>1901.9196999999999</v>
      </c>
      <c r="M551" s="73">
        <v>2149.7004000000002</v>
      </c>
    </row>
    <row r="552" spans="1:13" x14ac:dyDescent="0.25">
      <c r="A552" s="71" t="s">
        <v>490</v>
      </c>
      <c r="B552" s="71" t="s">
        <v>1121</v>
      </c>
      <c r="C552" s="71">
        <v>0.1</v>
      </c>
      <c r="D552" s="71">
        <v>1906.0305000000001</v>
      </c>
      <c r="E552" s="71">
        <v>0</v>
      </c>
      <c r="F552" s="71">
        <v>0</v>
      </c>
      <c r="G552" s="71">
        <v>190.60300000000001</v>
      </c>
      <c r="H552" s="71">
        <v>0.9</v>
      </c>
      <c r="I552" s="71">
        <v>1747.9001000000001</v>
      </c>
      <c r="J552" s="71">
        <v>0</v>
      </c>
      <c r="K552" s="71">
        <v>0</v>
      </c>
      <c r="L552" s="71">
        <v>1573.1101000000001</v>
      </c>
      <c r="M552" s="71">
        <v>1763.7130999999999</v>
      </c>
    </row>
    <row r="553" spans="1:13" x14ac:dyDescent="0.25">
      <c r="A553" s="71" t="s">
        <v>569</v>
      </c>
      <c r="B553" s="71" t="s">
        <v>1242</v>
      </c>
      <c r="C553" s="71">
        <v>0.1</v>
      </c>
      <c r="D553" s="71">
        <v>706.69050000000004</v>
      </c>
      <c r="E553" s="71">
        <v>5.2732999999999999</v>
      </c>
      <c r="F553" s="71">
        <v>0.52729999999999999</v>
      </c>
      <c r="G553" s="71">
        <v>70.668999999999997</v>
      </c>
      <c r="H553" s="71">
        <v>0.9</v>
      </c>
      <c r="I553" s="71">
        <v>640.04139999999995</v>
      </c>
      <c r="J553" s="71">
        <v>5.2732999999999999</v>
      </c>
      <c r="K553" s="71">
        <v>4.7460000000000004</v>
      </c>
      <c r="L553" s="71">
        <v>576.03729999999996</v>
      </c>
      <c r="M553" s="71">
        <v>646.70630000000006</v>
      </c>
    </row>
    <row r="554" spans="1:13" x14ac:dyDescent="0.25">
      <c r="A554" s="71" t="s">
        <v>570</v>
      </c>
      <c r="B554" s="71" t="s">
        <v>1128</v>
      </c>
      <c r="C554" s="71">
        <v>0.1</v>
      </c>
      <c r="D554" s="71">
        <v>441.95460000000003</v>
      </c>
      <c r="E554" s="71">
        <v>0</v>
      </c>
      <c r="F554" s="71">
        <v>0</v>
      </c>
      <c r="G554" s="71">
        <v>44.195500000000003</v>
      </c>
      <c r="H554" s="71">
        <v>0.9</v>
      </c>
      <c r="I554" s="71">
        <v>421.92099999999999</v>
      </c>
      <c r="J554" s="71">
        <v>0</v>
      </c>
      <c r="K554" s="71">
        <v>0</v>
      </c>
      <c r="L554" s="71">
        <v>379.72890000000001</v>
      </c>
      <c r="M554" s="71">
        <v>423.92439999999999</v>
      </c>
    </row>
    <row r="555" spans="1:13" x14ac:dyDescent="0.25">
      <c r="A555" s="71" t="s">
        <v>1131</v>
      </c>
      <c r="B555" s="71" t="s">
        <v>1132</v>
      </c>
      <c r="C555" s="71">
        <v>0.1</v>
      </c>
      <c r="D555" s="71">
        <v>189.66159999999999</v>
      </c>
      <c r="E555" s="71">
        <v>0</v>
      </c>
      <c r="F555" s="71">
        <v>0</v>
      </c>
      <c r="G555" s="71">
        <v>18.966200000000001</v>
      </c>
      <c r="H555" s="71">
        <v>0.9</v>
      </c>
      <c r="I555" s="71">
        <v>180.84399999999999</v>
      </c>
      <c r="J555" s="71">
        <v>0</v>
      </c>
      <c r="K555" s="71">
        <v>0</v>
      </c>
      <c r="L555" s="71">
        <v>162.75960000000001</v>
      </c>
      <c r="M555" s="71">
        <v>181.72579999999999</v>
      </c>
    </row>
    <row r="556" spans="1:13" x14ac:dyDescent="0.25">
      <c r="A556" s="71" t="s">
        <v>1224</v>
      </c>
      <c r="B556" s="71" t="s">
        <v>1227</v>
      </c>
      <c r="C556" s="71">
        <v>0.1</v>
      </c>
      <c r="D556" s="71">
        <v>639.03039999999999</v>
      </c>
      <c r="E556" s="71">
        <v>52.325400000000002</v>
      </c>
      <c r="F556" s="71">
        <v>5.2324999999999999</v>
      </c>
      <c r="G556" s="71">
        <v>63.902999999999999</v>
      </c>
      <c r="H556" s="71">
        <v>0.9</v>
      </c>
      <c r="I556" s="71">
        <v>523.67449999999997</v>
      </c>
      <c r="J556" s="71">
        <v>52.325400000000002</v>
      </c>
      <c r="K556" s="71">
        <v>47.0929</v>
      </c>
      <c r="L556" s="71">
        <v>471.30700000000002</v>
      </c>
      <c r="M556" s="71">
        <v>535.21</v>
      </c>
    </row>
    <row r="557" spans="1:13" x14ac:dyDescent="0.25">
      <c r="A557" s="71" t="s">
        <v>1225</v>
      </c>
      <c r="B557" s="71" t="s">
        <v>1228</v>
      </c>
      <c r="C557" s="71">
        <v>0.1</v>
      </c>
      <c r="D557" s="71">
        <v>141.50309999999999</v>
      </c>
      <c r="E557" s="71">
        <v>2.0914999999999999</v>
      </c>
      <c r="F557" s="71">
        <v>0.2092</v>
      </c>
      <c r="G557" s="71">
        <v>14.1503</v>
      </c>
      <c r="H557" s="71">
        <v>0.9</v>
      </c>
      <c r="I557" s="71">
        <v>134.14920000000001</v>
      </c>
      <c r="J557" s="71">
        <v>2.0914999999999999</v>
      </c>
      <c r="K557" s="71">
        <v>1.8824000000000001</v>
      </c>
      <c r="L557" s="71">
        <v>120.7343</v>
      </c>
      <c r="M557" s="71">
        <v>134.88460000000001</v>
      </c>
    </row>
    <row r="558" spans="1:13" x14ac:dyDescent="0.25">
      <c r="A558" s="71" t="s">
        <v>1237</v>
      </c>
      <c r="B558" s="71" t="s">
        <v>1238</v>
      </c>
      <c r="C558" s="71">
        <v>0.1</v>
      </c>
      <c r="D558" s="71">
        <v>520.47860000000003</v>
      </c>
      <c r="E558" s="71">
        <v>32.448900000000002</v>
      </c>
      <c r="F558" s="71">
        <v>3.2448999999999999</v>
      </c>
      <c r="G558" s="71">
        <v>52.047899999999998</v>
      </c>
      <c r="H558" s="71">
        <v>0.9</v>
      </c>
      <c r="I558" s="71">
        <v>451.36649999999997</v>
      </c>
      <c r="J558" s="71">
        <v>32.448900000000002</v>
      </c>
      <c r="K558" s="71">
        <v>29.204000000000001</v>
      </c>
      <c r="L558" s="71">
        <v>406.22980000000001</v>
      </c>
      <c r="M558" s="71">
        <v>458.27769999999998</v>
      </c>
    </row>
    <row r="559" spans="1:13" x14ac:dyDescent="0.25">
      <c r="A559" s="71" t="s">
        <v>1243</v>
      </c>
      <c r="B559" s="71" t="s">
        <v>1244</v>
      </c>
      <c r="C559" s="71">
        <v>0.1</v>
      </c>
      <c r="D559" s="71">
        <v>165.30119999999999</v>
      </c>
      <c r="E559" s="71">
        <v>4.4435000000000002</v>
      </c>
      <c r="F559" s="71">
        <v>0.44440000000000002</v>
      </c>
      <c r="G559" s="71">
        <v>16.530100000000001</v>
      </c>
      <c r="H559" s="71">
        <v>0.9</v>
      </c>
      <c r="I559" s="71">
        <v>140.83600000000001</v>
      </c>
      <c r="J559" s="71">
        <v>4.4435000000000002</v>
      </c>
      <c r="K559" s="71">
        <v>3.9992000000000001</v>
      </c>
      <c r="L559" s="71">
        <v>126.75239999999999</v>
      </c>
      <c r="M559" s="71">
        <v>143.2825</v>
      </c>
    </row>
    <row r="560" spans="1:13" x14ac:dyDescent="0.25">
      <c r="A560" s="71" t="s">
        <v>1251</v>
      </c>
      <c r="B560" s="71" t="s">
        <v>1371</v>
      </c>
      <c r="C560" s="71">
        <v>0.1</v>
      </c>
      <c r="D560" s="71">
        <v>129.3365</v>
      </c>
      <c r="E560" s="71">
        <v>0</v>
      </c>
      <c r="F560" s="71">
        <v>0</v>
      </c>
      <c r="G560" s="71">
        <v>12.9336</v>
      </c>
      <c r="H560" s="71">
        <v>0.9</v>
      </c>
      <c r="I560" s="71">
        <v>95.716800000000006</v>
      </c>
      <c r="J560" s="71">
        <v>0</v>
      </c>
      <c r="K560" s="71">
        <v>0</v>
      </c>
      <c r="L560" s="71">
        <v>86.145099999999999</v>
      </c>
      <c r="M560" s="71">
        <v>99.078699999999998</v>
      </c>
    </row>
    <row r="561" spans="1:13" x14ac:dyDescent="0.25">
      <c r="A561" t="s">
        <v>496</v>
      </c>
      <c r="B561" t="s">
        <v>1135</v>
      </c>
      <c r="C561">
        <v>0.1</v>
      </c>
      <c r="D561">
        <v>689.90070000000003</v>
      </c>
      <c r="E561">
        <v>0</v>
      </c>
      <c r="F561">
        <v>0</v>
      </c>
      <c r="G561">
        <v>68.990099999999998</v>
      </c>
      <c r="H561">
        <v>0.9</v>
      </c>
      <c r="I561">
        <v>728.4796</v>
      </c>
      <c r="J561">
        <v>0</v>
      </c>
      <c r="K561">
        <v>0</v>
      </c>
      <c r="L561">
        <v>655.63160000000005</v>
      </c>
      <c r="M561">
        <v>724.62170000000003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Impact of Estimating for FY2026</vt:lpstr>
      <vt:lpstr>WAM and WADA</vt:lpstr>
      <vt:lpstr>Instructions</vt:lpstr>
      <vt:lpstr>Help Documents</vt:lpstr>
      <vt:lpstr>FY2026 Formula WAM-WADA</vt:lpstr>
      <vt:lpstr>FY 2026 Com WAM-WADA</vt:lpstr>
      <vt:lpstr>FY2026 WAM</vt:lpstr>
      <vt:lpstr>FY2026 WADA</vt:lpstr>
      <vt:lpstr>FY 2025 Com WAM-WADA</vt:lpstr>
      <vt:lpstr>FY 2025 WAM</vt:lpstr>
      <vt:lpstr>FY2025 WADA</vt:lpstr>
      <vt:lpstr>FY 2024 Com WAM-WADA</vt:lpstr>
      <vt:lpstr>FY 2024 WAM</vt:lpstr>
      <vt:lpstr>FY2024 WADA</vt:lpstr>
      <vt:lpstr>K-8 District List</vt:lpstr>
      <vt:lpstr>CEP</vt:lpstr>
      <vt:lpstr>2026 CEP List</vt:lpstr>
      <vt:lpstr>2025 CEP List</vt:lpstr>
      <vt:lpstr>2024 CEP List</vt:lpstr>
      <vt:lpstr>2023 CEP List</vt:lpstr>
      <vt:lpstr>'Impact of Estimating for FY2026'!Print_Area</vt:lpstr>
      <vt:lpstr>Instructions!Print_Area</vt:lpstr>
      <vt:lpstr>'WAM and WADA'!Print_Area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Estimated ADA Calculation</dc:title>
  <dc:creator>Missouri Department of Elementary and Secondary Education</dc:creator>
  <cp:lastModifiedBy>Lehmen, Tammy</cp:lastModifiedBy>
  <cp:lastPrinted>2025-07-09T17:07:46Z</cp:lastPrinted>
  <dcterms:created xsi:type="dcterms:W3CDTF">2016-05-04T19:36:34Z</dcterms:created>
  <dcterms:modified xsi:type="dcterms:W3CDTF">2026-02-06T14:16:47Z</dcterms:modified>
</cp:coreProperties>
</file>