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I:\fas\documents\Food and Nutrition Services\PLE\"/>
    </mc:Choice>
  </mc:AlternateContent>
  <xr:revisionPtr revIDLastSave="0" documentId="8_{3461D1B2-B81B-49E6-8215-A2194311C7A7}" xr6:coauthVersionLast="47" xr6:coauthVersionMax="47" xr10:uidLastSave="{00000000-0000-0000-0000-000000000000}"/>
  <workbookProtection workbookAlgorithmName="SHA-512" workbookHashValue="zJutAISI5CZDudP6pJWqToSx/gghkQ/z4QYZllKXkxwhDcG5vpzhNa5DSKOLA33fE0G6gVzgE+raDF/4G6py2w==" workbookSaltValue="LkFeqGW3/9hnBCGGoJmWbw==" workbookSpinCount="100000" lockStructure="1"/>
  <bookViews>
    <workbookView xWindow="-108" yWindow="-108" windowWidth="23256" windowHeight="12576"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<sst xmlns="http://schemas.openxmlformats.org/spreadsheetml/2006/main" count="8556" uniqueCount="258">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</sst>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77</v>
      </c>
    </row>
    <row r="3" spans="1:8" ht="45" customHeight="1" x14ac:dyDescent="0.3">
      <c r="A3" s="18" t="s">
        <v>158</v>
      </c>
    </row>
    <row r="4" spans="1:8" ht="40.5" customHeight="1" x14ac:dyDescent="0.3">
      <c r="A4" s="19" t="s">
        <v>257</v>
      </c>
    </row>
    <row r="5" spans="1:8" ht="32.25" customHeight="1" x14ac:dyDescent="0.3">
      <c r="A5" s="19" t="s">
        <v>256</v>
      </c>
    </row>
    <row r="6" spans="1:8" ht="27" customHeight="1" x14ac:dyDescent="0.35">
      <c r="A6" s="20" t="s">
        <v>189</v>
      </c>
      <c r="B6" s="21"/>
      <c r="C6" s="21"/>
      <c r="D6" s="21"/>
      <c r="E6" s="21"/>
      <c r="F6" s="21"/>
      <c r="G6" s="21"/>
      <c r="H6" s="21"/>
    </row>
    <row r="7" spans="1:8" ht="63.75" customHeight="1" x14ac:dyDescent="0.35">
      <c r="A7" s="22" t="s">
        <v>190</v>
      </c>
      <c r="B7" s="21"/>
      <c r="C7" s="21"/>
      <c r="D7" s="21"/>
      <c r="E7" s="21"/>
      <c r="F7" s="21"/>
      <c r="G7" s="21"/>
      <c r="H7" s="21"/>
    </row>
    <row r="8" spans="1:8" ht="90" customHeight="1" x14ac:dyDescent="0.35">
      <c r="A8" s="22" t="s">
        <v>191</v>
      </c>
      <c r="B8" s="21"/>
      <c r="C8" s="21"/>
      <c r="D8" s="21"/>
      <c r="E8" s="21"/>
      <c r="F8" s="21"/>
      <c r="G8" s="21"/>
      <c r="H8" s="21"/>
    </row>
    <row r="9" spans="1:8" ht="161.25" customHeight="1" x14ac:dyDescent="0.35">
      <c r="A9" s="22" t="s">
        <v>188</v>
      </c>
      <c r="B9" s="21"/>
      <c r="C9" s="21"/>
      <c r="D9" s="21"/>
      <c r="E9" s="21"/>
      <c r="F9" s="21"/>
      <c r="G9" s="21"/>
      <c r="H9" s="21"/>
    </row>
    <row r="10" spans="1:8" ht="21" customHeight="1" x14ac:dyDescent="0.35">
      <c r="A10" s="20" t="s">
        <v>84</v>
      </c>
      <c r="B10" s="21"/>
      <c r="C10" s="21"/>
      <c r="D10" s="21"/>
      <c r="E10" s="21"/>
      <c r="F10" s="21"/>
      <c r="G10" s="21"/>
      <c r="H10" s="21"/>
    </row>
    <row r="11" spans="1:8" ht="199.5" customHeight="1" x14ac:dyDescent="0.35">
      <c r="A11" s="22" t="s">
        <v>157</v>
      </c>
      <c r="B11" s="21"/>
      <c r="C11" s="21"/>
      <c r="D11" s="21"/>
      <c r="E11" s="21"/>
      <c r="F11" s="21"/>
      <c r="G11" s="21"/>
      <c r="H11" s="21"/>
    </row>
    <row r="12" spans="1:8" ht="36.75" customHeight="1" x14ac:dyDescent="0.35">
      <c r="A12" s="20" t="s">
        <v>163</v>
      </c>
      <c r="B12" s="21"/>
      <c r="C12" s="21"/>
      <c r="D12" s="21"/>
      <c r="E12" s="21"/>
      <c r="F12" s="21"/>
      <c r="G12" s="21"/>
      <c r="H12" s="21"/>
    </row>
    <row r="13" spans="1:8" ht="118.5" customHeight="1" x14ac:dyDescent="0.35">
      <c r="A13" s="22" t="s">
        <v>162</v>
      </c>
      <c r="B13" s="21"/>
      <c r="C13" s="21"/>
      <c r="D13" s="21"/>
      <c r="E13" s="21"/>
      <c r="F13" s="21"/>
      <c r="G13" s="21"/>
      <c r="H13" s="21"/>
    </row>
    <row r="14" spans="1:8" ht="30" customHeight="1" x14ac:dyDescent="0.35">
      <c r="A14" s="20" t="s">
        <v>78</v>
      </c>
      <c r="B14" s="21"/>
      <c r="C14" s="21"/>
      <c r="D14" s="21"/>
      <c r="E14" s="21"/>
      <c r="F14" s="21"/>
      <c r="G14" s="21"/>
      <c r="H14" s="21"/>
    </row>
    <row r="15" spans="1:8" ht="158.1" customHeight="1" x14ac:dyDescent="0.35">
      <c r="A15" s="22" t="s">
        <v>255</v>
      </c>
      <c r="B15" s="21"/>
      <c r="C15" s="21"/>
      <c r="D15" s="21"/>
      <c r="E15" s="21"/>
      <c r="F15" s="21"/>
      <c r="G15" s="21"/>
      <c r="H15" s="21"/>
    </row>
    <row r="16" spans="1:8" ht="28.5" customHeight="1" x14ac:dyDescent="0.35">
      <c r="A16" s="20" t="s">
        <v>79</v>
      </c>
      <c r="B16" s="21"/>
      <c r="C16" s="21"/>
      <c r="D16" s="21"/>
      <c r="E16" s="21"/>
      <c r="F16" s="21"/>
      <c r="G16" s="21"/>
      <c r="H16" s="21"/>
    </row>
    <row r="17" spans="1:8" ht="56.1" customHeight="1" x14ac:dyDescent="0.35">
      <c r="A17" s="22" t="s">
        <v>120</v>
      </c>
      <c r="B17" s="21"/>
      <c r="C17" s="21"/>
      <c r="D17" s="21"/>
      <c r="E17" s="21"/>
      <c r="F17" s="21"/>
      <c r="G17" s="21"/>
      <c r="H17" s="21"/>
    </row>
    <row r="18" spans="1:8" ht="76.5" customHeight="1" x14ac:dyDescent="0.35">
      <c r="A18" s="22" t="s">
        <v>164</v>
      </c>
      <c r="B18" s="21"/>
      <c r="C18" s="21"/>
      <c r="D18" s="21"/>
      <c r="E18" s="21"/>
      <c r="F18" s="21"/>
      <c r="G18" s="21"/>
      <c r="H18" s="21"/>
    </row>
    <row r="19" spans="1:8" ht="73.5" customHeight="1" x14ac:dyDescent="0.35">
      <c r="A19" s="22" t="s">
        <v>153</v>
      </c>
      <c r="B19" s="21"/>
      <c r="C19" s="21"/>
      <c r="D19" s="21"/>
      <c r="E19" s="21"/>
      <c r="F19" s="21"/>
      <c r="G19" s="21"/>
      <c r="H19" s="21"/>
    </row>
    <row r="20" spans="1:8" ht="27" customHeight="1" x14ac:dyDescent="0.35">
      <c r="A20" s="20" t="s">
        <v>80</v>
      </c>
      <c r="B20" s="21"/>
      <c r="C20" s="21"/>
      <c r="D20" s="21"/>
      <c r="E20" s="21"/>
      <c r="F20" s="21"/>
      <c r="G20" s="21"/>
      <c r="H20" s="21"/>
    </row>
    <row r="21" spans="1:8" ht="127.5" customHeight="1" x14ac:dyDescent="0.35">
      <c r="A21" s="22" t="s">
        <v>85</v>
      </c>
      <c r="B21" s="21"/>
      <c r="C21" s="21"/>
      <c r="D21" s="21"/>
      <c r="E21" s="21"/>
      <c r="F21" s="21"/>
      <c r="G21" s="21"/>
      <c r="H21" s="21"/>
    </row>
    <row r="22" spans="1:8" ht="71.25" customHeight="1" x14ac:dyDescent="0.35">
      <c r="A22" s="22" t="s">
        <v>165</v>
      </c>
      <c r="B22" s="21"/>
      <c r="C22" s="21"/>
      <c r="D22" s="21"/>
      <c r="E22" s="21"/>
      <c r="F22" s="21"/>
      <c r="G22" s="21"/>
      <c r="H22" s="21"/>
    </row>
    <row r="23" spans="1:8" ht="24.75" customHeight="1" x14ac:dyDescent="0.35">
      <c r="A23" s="20" t="s">
        <v>81</v>
      </c>
      <c r="B23" s="21"/>
      <c r="C23" s="21"/>
      <c r="D23" s="21"/>
      <c r="E23" s="21"/>
      <c r="F23" s="21"/>
      <c r="G23" s="21"/>
      <c r="H23" s="21"/>
    </row>
    <row r="24" spans="1:8" ht="83.25" customHeight="1" x14ac:dyDescent="0.35">
      <c r="A24" s="22" t="s">
        <v>86</v>
      </c>
      <c r="B24" s="21"/>
      <c r="C24" s="21"/>
      <c r="D24" s="21"/>
      <c r="E24" s="21"/>
      <c r="F24" s="21"/>
      <c r="G24" s="21"/>
      <c r="H24" s="21"/>
    </row>
    <row r="25" spans="1:8" ht="27" customHeight="1" x14ac:dyDescent="0.35">
      <c r="A25" s="20" t="s">
        <v>253</v>
      </c>
      <c r="B25" s="21"/>
      <c r="C25" s="21"/>
      <c r="D25" s="21"/>
      <c r="E25" s="21"/>
      <c r="F25" s="21"/>
      <c r="G25" s="21"/>
      <c r="H25" s="21"/>
    </row>
    <row r="26" spans="1:8" ht="27" customHeight="1" x14ac:dyDescent="0.35">
      <c r="A26" s="19" t="s">
        <v>52</v>
      </c>
      <c r="B26" s="21"/>
      <c r="C26" s="21"/>
      <c r="D26" s="21"/>
      <c r="E26" s="21"/>
      <c r="F26" s="21"/>
      <c r="G26" s="21"/>
      <c r="H26" s="21"/>
    </row>
    <row r="27" spans="1:8" ht="15.6" x14ac:dyDescent="0.3">
      <c r="A27" s="23" t="s">
        <v>235</v>
      </c>
      <c r="B27" s="24"/>
      <c r="C27" s="24"/>
      <c r="D27" s="24"/>
      <c r="E27" s="24"/>
      <c r="F27" s="24"/>
      <c r="G27" s="24"/>
      <c r="H27" s="24"/>
    </row>
    <row r="28" spans="1:8" ht="28.5" customHeight="1" x14ac:dyDescent="0.3">
      <c r="A28" s="25"/>
      <c r="B28" s="26"/>
      <c r="C28" s="26"/>
      <c r="D28" s="26"/>
      <c r="E28" s="26"/>
      <c r="F28" s="26"/>
      <c r="G28" s="26"/>
      <c r="H28" s="26"/>
    </row>
    <row r="29" spans="1:8" ht="15" hidden="1" customHeight="1" x14ac:dyDescent="0.3">
      <c r="B29" s="26"/>
      <c r="C29" s="26"/>
      <c r="D29" s="26"/>
      <c r="E29" s="26"/>
      <c r="F29" s="26"/>
      <c r="G29" s="26"/>
      <c r="H29" s="26"/>
    </row>
    <row r="30" spans="1:8" ht="14.4" hidden="1" x14ac:dyDescent="0.3"/>
    <row r="31" spans="1:8" ht="14.25" hidden="1" customHeight="1" x14ac:dyDescent="0.3"/>
    <row r="32" spans="1:8" ht="14.4" hidden="1" x14ac:dyDescent="0.3"/>
    <row r="33" spans="2:9" ht="15" hidden="1" customHeight="1" x14ac:dyDescent="0.3">
      <c r="B33" s="27"/>
      <c r="C33" s="27"/>
      <c r="D33" s="27"/>
      <c r="E33" s="27"/>
      <c r="F33" s="27"/>
      <c r="G33" s="27"/>
      <c r="H33" s="27"/>
      <c r="I33" s="16" t="s">
        <v>2</v>
      </c>
    </row>
    <row r="34" spans="2:9" ht="15" hidden="1" customHeight="1" x14ac:dyDescent="0.3">
      <c r="B34" s="27"/>
      <c r="C34" s="27"/>
      <c r="D34" s="27"/>
      <c r="E34" s="27"/>
      <c r="F34" s="27"/>
      <c r="G34" s="27"/>
      <c r="H34" s="27"/>
    </row>
    <row r="35" spans="2:9" ht="14.4" hidden="1" x14ac:dyDescent="0.3"/>
    <row r="36" spans="2:9" ht="14.4" hidden="1" x14ac:dyDescent="0.3">
      <c r="B36" s="28"/>
      <c r="C36" s="28"/>
      <c r="D36" s="28"/>
      <c r="E36" s="28"/>
    </row>
    <row r="37" spans="2:9" ht="15.6" hidden="1" x14ac:dyDescent="0.3">
      <c r="B37" s="29"/>
    </row>
    <row r="38" spans="2:9" ht="14.4" hidden="1" x14ac:dyDescent="0.3">
      <c r="B38" s="30"/>
    </row>
    <row r="39" spans="2:9" ht="14.4" hidden="1" x14ac:dyDescent="0.3"/>
    <row r="40" spans="2:9" ht="14.4" hidden="1" x14ac:dyDescent="0.3"/>
    <row r="41" spans="2:9" ht="15" hidden="1" customHeight="1" x14ac:dyDescent="0.3">
      <c r="B41" s="24"/>
      <c r="C41" s="24"/>
      <c r="D41" s="24"/>
      <c r="E41" s="24"/>
      <c r="F41" s="24"/>
      <c r="G41" s="24"/>
      <c r="H41" s="24"/>
      <c r="I41" s="16" t="s">
        <v>15</v>
      </c>
    </row>
    <row r="42" spans="2:9" ht="15" hidden="1" customHeight="1" x14ac:dyDescent="0.3">
      <c r="B42" s="24"/>
      <c r="C42" s="24"/>
      <c r="D42" s="24"/>
      <c r="E42" s="24"/>
      <c r="F42" s="24"/>
      <c r="G42" s="24"/>
      <c r="H42" s="24"/>
    </row>
    <row r="43" spans="2:9" ht="15" hidden="1" customHeight="1" x14ac:dyDescent="0.3">
      <c r="B43" s="24"/>
      <c r="C43" s="24"/>
      <c r="D43" s="24"/>
      <c r="E43" s="24"/>
      <c r="F43" s="24"/>
      <c r="G43" s="24"/>
      <c r="H43" s="24"/>
      <c r="I43" s="16" t="s">
        <v>4</v>
      </c>
    </row>
    <row r="44" spans="2:9" ht="15" hidden="1" customHeight="1" x14ac:dyDescent="0.3">
      <c r="B44" s="24"/>
      <c r="C44" s="24"/>
      <c r="D44" s="24"/>
      <c r="E44" s="24"/>
      <c r="F44" s="24"/>
      <c r="G44" s="24"/>
      <c r="H44" s="24"/>
    </row>
    <row r="45" spans="2:9" ht="14.4" hidden="1" x14ac:dyDescent="0.3"/>
    <row r="46" spans="2:9" ht="15" hidden="1" customHeight="1" x14ac:dyDescent="0.3">
      <c r="B46" s="31"/>
      <c r="C46" s="31"/>
      <c r="D46" s="31"/>
      <c r="E46" s="31"/>
      <c r="F46" s="31"/>
      <c r="G46" s="31"/>
      <c r="H46" s="31"/>
      <c r="I46" s="16" t="s">
        <v>5</v>
      </c>
    </row>
    <row r="47" spans="2:9" ht="15" hidden="1" customHeight="1" x14ac:dyDescent="0.3">
      <c r="B47" s="31"/>
      <c r="C47" s="31"/>
      <c r="D47" s="31"/>
      <c r="E47" s="31"/>
      <c r="F47" s="31"/>
      <c r="G47" s="31"/>
      <c r="H47" s="31"/>
    </row>
    <row r="48" spans="2:9" ht="15.6" hidden="1" x14ac:dyDescent="0.3">
      <c r="B48" s="31"/>
      <c r="C48" s="31"/>
      <c r="D48" s="31"/>
      <c r="E48" s="31"/>
      <c r="F48" s="31"/>
      <c r="G48" s="31"/>
      <c r="H48" s="31"/>
    </row>
    <row r="49" spans="2:9" ht="15.6" hidden="1" x14ac:dyDescent="0.3">
      <c r="B49" s="28"/>
      <c r="C49" s="28"/>
      <c r="D49" s="28"/>
      <c r="E49" s="31"/>
      <c r="F49" s="31"/>
      <c r="G49" s="31"/>
      <c r="H49" s="31"/>
    </row>
    <row r="50" spans="2:9" ht="14.4" hidden="1" x14ac:dyDescent="0.3">
      <c r="B50" s="32"/>
      <c r="C50" s="32"/>
      <c r="D50" s="32"/>
      <c r="E50" s="32"/>
      <c r="F50" s="32"/>
      <c r="G50" s="32"/>
      <c r="H50" s="32"/>
    </row>
    <row r="51" spans="2:9" ht="14.25" hidden="1" customHeight="1" x14ac:dyDescent="0.3">
      <c r="B51" s="32"/>
      <c r="C51" s="32"/>
      <c r="D51" s="32"/>
      <c r="E51" s="32"/>
      <c r="F51" s="32"/>
      <c r="G51" s="32"/>
      <c r="H51" s="32"/>
    </row>
    <row r="52" spans="2:9" ht="14.4" hidden="1" x14ac:dyDescent="0.3">
      <c r="B52" s="33"/>
      <c r="C52" s="33"/>
      <c r="D52" s="33"/>
      <c r="E52" s="33"/>
      <c r="F52" s="33"/>
      <c r="G52" s="33"/>
      <c r="H52" s="33"/>
    </row>
    <row r="53" spans="2:9" ht="14.4" hidden="1" x14ac:dyDescent="0.3">
      <c r="B53" s="33"/>
      <c r="C53" s="33"/>
      <c r="D53" s="33"/>
      <c r="E53" s="33"/>
      <c r="F53" s="33"/>
      <c r="G53" s="33"/>
      <c r="H53" s="33"/>
    </row>
    <row r="54" spans="2:9" ht="14.4" hidden="1" x14ac:dyDescent="0.3"/>
    <row r="55" spans="2:9" ht="14.4" hidden="1" x14ac:dyDescent="0.3"/>
    <row r="56" spans="2:9" ht="14.4" hidden="1" x14ac:dyDescent="0.3"/>
    <row r="57" spans="2:9" ht="14.4" hidden="1" x14ac:dyDescent="0.3"/>
    <row r="58" spans="2:9" ht="14.4" hidden="1" x14ac:dyDescent="0.3"/>
    <row r="59" spans="2:9" ht="14.4" hidden="1" x14ac:dyDescent="0.3"/>
    <row r="60" spans="2:9" ht="15" hidden="1" customHeight="1" x14ac:dyDescent="0.3">
      <c r="B60" s="24"/>
      <c r="C60" s="24"/>
      <c r="D60" s="24"/>
      <c r="E60" s="24"/>
      <c r="F60" s="24"/>
      <c r="G60" s="24"/>
      <c r="H60" s="24"/>
      <c r="I60" s="16" t="s">
        <v>6</v>
      </c>
    </row>
    <row r="61" spans="2:9" ht="15" hidden="1" customHeight="1" x14ac:dyDescent="0.3">
      <c r="B61" s="24"/>
      <c r="C61" s="24"/>
      <c r="D61" s="24"/>
      <c r="E61" s="24"/>
      <c r="F61" s="24"/>
      <c r="G61" s="24"/>
      <c r="H61" s="24"/>
    </row>
    <row r="62" spans="2:9" ht="15" hidden="1" customHeight="1" x14ac:dyDescent="0.3">
      <c r="B62" s="24"/>
      <c r="C62" s="24"/>
      <c r="D62" s="24"/>
      <c r="E62" s="24"/>
      <c r="F62" s="24"/>
      <c r="G62" s="24"/>
      <c r="H62" s="24"/>
    </row>
    <row r="63" spans="2:9" ht="15" hidden="1" customHeight="1" x14ac:dyDescent="0.3">
      <c r="B63" s="24"/>
      <c r="C63" s="24"/>
      <c r="D63" s="24"/>
      <c r="E63" s="24"/>
      <c r="F63" s="24"/>
      <c r="G63" s="24"/>
      <c r="H63" s="24"/>
    </row>
    <row r="64" spans="2:9" ht="14.4" hidden="1" x14ac:dyDescent="0.3"/>
    <row r="65" spans="2:9" ht="15" hidden="1" customHeight="1" x14ac:dyDescent="0.3">
      <c r="B65" s="24"/>
      <c r="C65" s="24"/>
      <c r="D65" s="24"/>
      <c r="E65" s="24"/>
      <c r="F65" s="24"/>
      <c r="G65" s="24"/>
      <c r="H65" s="24"/>
      <c r="I65" s="16" t="s">
        <v>7</v>
      </c>
    </row>
    <row r="66" spans="2:9" ht="15" hidden="1" customHeight="1" x14ac:dyDescent="0.3">
      <c r="B66" s="24"/>
      <c r="C66" s="24"/>
      <c r="D66" s="24"/>
      <c r="E66" s="24"/>
      <c r="F66" s="24"/>
      <c r="G66" s="24"/>
      <c r="H66" s="24"/>
    </row>
    <row r="67" spans="2:9" ht="14.4" hidden="1" x14ac:dyDescent="0.3"/>
    <row r="68" spans="2:9" ht="14.4" hidden="1" x14ac:dyDescent="0.3">
      <c r="B68" s="34"/>
      <c r="C68" s="34"/>
      <c r="D68" s="34"/>
      <c r="E68" s="34"/>
      <c r="F68" s="34"/>
      <c r="G68" s="34"/>
      <c r="H68" s="34"/>
    </row>
    <row r="69" spans="2:9" ht="18" hidden="1" customHeight="1" x14ac:dyDescent="0.35">
      <c r="B69" s="35"/>
      <c r="C69" s="35"/>
      <c r="D69" s="35"/>
      <c r="E69" s="35"/>
      <c r="F69" s="35"/>
      <c r="G69" s="35"/>
      <c r="H69" s="35"/>
    </row>
    <row r="70" spans="2:9" ht="14.25" hidden="1" customHeight="1" x14ac:dyDescent="0.3">
      <c r="B70" s="36"/>
      <c r="C70" s="36"/>
      <c r="D70" s="36"/>
      <c r="E70" s="36"/>
      <c r="F70" s="36"/>
      <c r="G70" s="36"/>
      <c r="H70" s="36"/>
    </row>
    <row r="71" spans="2:9" ht="14.25" hidden="1" customHeight="1" x14ac:dyDescent="0.3">
      <c r="B71" s="36"/>
      <c r="C71" s="36"/>
      <c r="D71" s="36"/>
      <c r="E71" s="36"/>
      <c r="F71" s="36"/>
      <c r="G71" s="36"/>
      <c r="H71" s="36"/>
    </row>
    <row r="72" spans="2:9" ht="14.4" hidden="1" x14ac:dyDescent="0.3">
      <c r="B72" s="37"/>
      <c r="C72" s="37"/>
      <c r="D72" s="37"/>
      <c r="E72" s="37"/>
    </row>
    <row r="73" spans="2:9" ht="14.4" hidden="1" x14ac:dyDescent="0.3"/>
    <row r="74" spans="2:9" ht="15" hidden="1" customHeight="1" x14ac:dyDescent="0.3">
      <c r="B74" s="24"/>
      <c r="C74" s="24"/>
      <c r="D74" s="24"/>
      <c r="E74" s="24"/>
      <c r="F74" s="24"/>
      <c r="G74" s="24"/>
      <c r="H74" s="24"/>
    </row>
    <row r="75" spans="2:9" ht="15" hidden="1" customHeight="1" x14ac:dyDescent="0.3">
      <c r="B75" s="24"/>
      <c r="C75" s="24"/>
      <c r="D75" s="24"/>
      <c r="E75" s="24"/>
      <c r="F75" s="24"/>
      <c r="G75" s="24"/>
      <c r="H75" s="24"/>
    </row>
    <row r="76" spans="2:9" ht="15" hidden="1" customHeight="1" x14ac:dyDescent="0.3">
      <c r="B76" s="24"/>
      <c r="C76" s="24"/>
      <c r="D76" s="24"/>
      <c r="E76" s="24"/>
      <c r="F76" s="24"/>
      <c r="G76" s="24"/>
      <c r="H76" s="24"/>
      <c r="I76" s="16" t="s">
        <v>8</v>
      </c>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4.4" hidden="1" x14ac:dyDescent="0.3"/>
    <row r="83" spans="2:9" ht="14.25" hidden="1" customHeight="1" x14ac:dyDescent="0.3"/>
    <row r="84" spans="2:9" ht="14.25" hidden="1" customHeight="1" x14ac:dyDescent="0.3"/>
    <row r="85" spans="2:9" ht="14.25" hidden="1" customHeight="1" x14ac:dyDescent="0.3">
      <c r="B85" s="38"/>
      <c r="C85" s="38"/>
      <c r="D85" s="38"/>
      <c r="E85" s="38"/>
    </row>
    <row r="86" spans="2:9" ht="14.4" hidden="1" x14ac:dyDescent="0.3">
      <c r="B86" s="28"/>
      <c r="C86" s="28"/>
      <c r="D86" s="28"/>
      <c r="E86" s="28"/>
    </row>
    <row r="87" spans="2:9" ht="14.4" hidden="1" x14ac:dyDescent="0.3">
      <c r="B87" s="30"/>
    </row>
    <row r="88" spans="2:9" ht="409.5" hidden="1" customHeight="1" x14ac:dyDescent="0.3">
      <c r="I88" s="39" t="s">
        <v>9</v>
      </c>
    </row>
    <row r="89" spans="2:9" ht="14.25" hidden="1" customHeight="1" x14ac:dyDescent="0.3"/>
    <row r="90" spans="2:9" ht="14.25" hidden="1" customHeight="1" x14ac:dyDescent="0.3">
      <c r="B90" s="40"/>
      <c r="C90" s="40"/>
      <c r="D90" s="40"/>
      <c r="E90" s="40"/>
      <c r="F90" s="40"/>
      <c r="G90" s="40"/>
      <c r="H90" s="40"/>
    </row>
    <row r="91" spans="2:9" ht="14.4" hidden="1" x14ac:dyDescent="0.3">
      <c r="B91" s="40"/>
      <c r="C91" s="40"/>
      <c r="D91" s="40"/>
      <c r="E91" s="40"/>
      <c r="F91" s="40"/>
      <c r="G91" s="40"/>
      <c r="H91" s="40"/>
    </row>
    <row r="92" spans="2:9" ht="14.4" hidden="1" x14ac:dyDescent="0.3">
      <c r="B92" s="40"/>
      <c r="C92" s="40"/>
      <c r="D92" s="40"/>
      <c r="E92" s="40"/>
      <c r="F92" s="40"/>
      <c r="G92" s="40"/>
      <c r="H92" s="40"/>
    </row>
    <row r="93" spans="2:9" ht="14.4" hidden="1" x14ac:dyDescent="0.3">
      <c r="B93" s="40"/>
      <c r="C93" s="40"/>
      <c r="D93" s="40"/>
      <c r="E93" s="40"/>
      <c r="F93" s="40"/>
      <c r="G93" s="40"/>
      <c r="H93" s="40"/>
    </row>
    <row r="94" spans="2:9" ht="15.6" hidden="1" x14ac:dyDescent="0.3">
      <c r="B94" s="24"/>
      <c r="C94" s="24"/>
      <c r="D94" s="24"/>
      <c r="E94" s="24"/>
      <c r="F94" s="24"/>
      <c r="G94" s="24"/>
      <c r="H94" s="24"/>
    </row>
    <row r="95" spans="2:9" ht="14.4" hidden="1" x14ac:dyDescent="0.3"/>
    <row r="96" spans="2:9" ht="14.4" hidden="1" x14ac:dyDescent="0.3"/>
    <row r="97" spans="1:16384" s="15" customFormat="1" ht="14.4" hidden="1" x14ac:dyDescent="0.3">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4.4" hidden="1" x14ac:dyDescent="0.3">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3">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3">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4.4" hidden="1" x14ac:dyDescent="0.3">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4.4" hidden="1" x14ac:dyDescent="0.3">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4.4" hidden="1" x14ac:dyDescent="0.3">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4.4" hidden="1" x14ac:dyDescent="0.3">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4.4" hidden="1" x14ac:dyDescent="0.3">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6" hidden="1" x14ac:dyDescent="0.3">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6" hidden="1" x14ac:dyDescent="0.3">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6" hidden="1" x14ac:dyDescent="0.3">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4.4" hidden="1" x14ac:dyDescent="0.3">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6" hidden="1" x14ac:dyDescent="0.3">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4.4" hidden="1" x14ac:dyDescent="0.3">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4.4" hidden="1" x14ac:dyDescent="0.3">
      <c r="A112" s="16"/>
      <c r="B112" s="32"/>
      <c r="C112" s="32"/>
      <c r="D112" s="32"/>
      <c r="E112" s="32"/>
      <c r="F112" s="32"/>
      <c r="G112" s="32"/>
      <c r="H112" s="32"/>
      <c r="XFD112" s="15"/>
    </row>
    <row r="113" spans="1:16384" s="44" customFormat="1" ht="14.4" hidden="1" x14ac:dyDescent="0.3">
      <c r="A113" s="16"/>
      <c r="B113" s="33"/>
      <c r="C113" s="33"/>
      <c r="D113" s="33"/>
      <c r="E113" s="33"/>
      <c r="F113" s="33"/>
      <c r="G113" s="33"/>
      <c r="H113" s="33"/>
      <c r="XFD113" s="45"/>
    </row>
    <row r="114" spans="1:16384" s="46" customFormat="1" ht="14.4" hidden="1" x14ac:dyDescent="0.3">
      <c r="A114" s="16"/>
      <c r="B114" s="33"/>
      <c r="C114" s="33"/>
      <c r="D114" s="33"/>
      <c r="E114" s="33"/>
      <c r="F114" s="33"/>
      <c r="G114" s="33"/>
      <c r="H114" s="33"/>
      <c r="XFD114" s="30"/>
    </row>
    <row r="115" spans="1:16384" s="46" customFormat="1" ht="14.4" hidden="1" x14ac:dyDescent="0.3">
      <c r="A115" s="16"/>
      <c r="B115" s="45"/>
      <c r="C115" s="45"/>
      <c r="D115" s="45"/>
      <c r="E115" s="45"/>
      <c r="F115" s="45"/>
      <c r="G115" s="45"/>
      <c r="H115" s="45"/>
      <c r="XFD115" s="30"/>
    </row>
    <row r="116" spans="1:16384" s="15" customFormat="1" ht="15.6" hidden="1" x14ac:dyDescent="0.3">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6" hidden="1" x14ac:dyDescent="0.3">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4.4" hidden="1" x14ac:dyDescent="0.3">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4.4" hidden="1" x14ac:dyDescent="0.3">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3">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3">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6" hidden="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4.4" hidden="1" x14ac:dyDescent="0.3">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4.4" hidden="1" x14ac:dyDescent="0.3">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3">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3">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4.4" hidden="1" x14ac:dyDescent="0.3">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3">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3">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4.4" hidden="1" x14ac:dyDescent="0.3">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4.4" hidden="1" x14ac:dyDescent="0.3">
      <c r="A139" s="16"/>
      <c r="B139" s="15"/>
      <c r="C139" s="15"/>
      <c r="D139" s="15"/>
      <c r="E139" s="15"/>
      <c r="F139" s="15"/>
      <c r="G139" s="15"/>
      <c r="H139" s="15"/>
      <c r="XFD139" s="49"/>
    </row>
    <row r="140" spans="1:16384" s="50" customFormat="1" ht="15" hidden="1" customHeight="1" x14ac:dyDescent="0.3">
      <c r="A140" s="16"/>
      <c r="B140" s="24"/>
      <c r="C140" s="24"/>
      <c r="D140" s="24"/>
      <c r="E140" s="24"/>
      <c r="F140" s="24"/>
      <c r="G140" s="24"/>
      <c r="H140" s="24"/>
      <c r="XFD140" s="49"/>
    </row>
    <row r="141" spans="1:16384" s="50" customFormat="1" ht="14.4" hidden="1" x14ac:dyDescent="0.3">
      <c r="A141" s="16"/>
      <c r="B141" s="49"/>
      <c r="C141" s="49"/>
      <c r="D141" s="49"/>
      <c r="E141" s="49"/>
      <c r="F141" s="49"/>
      <c r="G141" s="49"/>
      <c r="H141" s="49"/>
      <c r="XFD141" s="49"/>
    </row>
    <row r="142" spans="1:16384" s="50" customFormat="1" ht="14.4" hidden="1" x14ac:dyDescent="0.3">
      <c r="A142" s="16"/>
      <c r="B142" s="49"/>
      <c r="C142" s="49"/>
      <c r="D142" s="49"/>
      <c r="E142" s="49"/>
      <c r="F142" s="49"/>
      <c r="G142" s="49"/>
      <c r="H142" s="49"/>
      <c r="XFD142" s="49"/>
    </row>
    <row r="143" spans="1:16384" s="15" customFormat="1" ht="14.4" hidden="1" x14ac:dyDescent="0.3">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4.4" hidden="1" x14ac:dyDescent="0.3">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4.4" hidden="1" x14ac:dyDescent="0.3">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4.4" hidden="1" x14ac:dyDescent="0.3">
      <c r="A148" s="16"/>
      <c r="B148" s="15"/>
      <c r="C148" s="15"/>
      <c r="D148" s="15"/>
      <c r="E148" s="15"/>
      <c r="F148" s="15"/>
      <c r="G148" s="15"/>
      <c r="H148" s="15"/>
      <c r="XFD148" s="15"/>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4.4" hidden="1" x14ac:dyDescent="0.3">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6" hidden="1" x14ac:dyDescent="0.3">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3">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3">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3">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3">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3">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3">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3">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3">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3">
      <c r="B161" s="67"/>
    </row>
    <row r="162" spans="2:8" ht="14.4" hidden="1" x14ac:dyDescent="0.3">
      <c r="H162" s="68"/>
    </row>
    <row r="163" spans="2:8" ht="14.4" hidden="1" x14ac:dyDescent="0.3"/>
    <row r="164" spans="2:8" ht="14.4" hidden="1" x14ac:dyDescent="0.3"/>
    <row r="165" spans="2:8" ht="14.25" hidden="1" customHeight="1" x14ac:dyDescent="0.3"/>
    <row r="166" spans="2:8" ht="14.25" hidden="1" customHeight="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55</v>
      </c>
    </row>
    <row r="3" spans="1:2" ht="31.2" x14ac:dyDescent="0.6">
      <c r="A3" s="503" t="s">
        <v>238</v>
      </c>
    </row>
    <row r="4" spans="1:2" ht="73.5" customHeight="1" x14ac:dyDescent="0.3">
      <c r="A4" s="71" t="s">
        <v>236</v>
      </c>
    </row>
    <row r="5" spans="1:2" ht="25.5" customHeight="1" x14ac:dyDescent="0.3">
      <c r="A5" s="72" t="s">
        <v>138</v>
      </c>
    </row>
    <row r="6" spans="1:2" s="75" customFormat="1" ht="15.6" x14ac:dyDescent="0.3">
      <c r="A6" s="73" t="s">
        <v>193</v>
      </c>
      <c r="B6" s="74"/>
    </row>
    <row r="7" spans="1:2" s="77" customFormat="1" ht="15.6" x14ac:dyDescent="0.3">
      <c r="A7" s="73" t="s">
        <v>194</v>
      </c>
      <c r="B7" s="76"/>
    </row>
    <row r="8" spans="1:2" s="77" customFormat="1" ht="15.6" x14ac:dyDescent="0.3">
      <c r="A8" s="73" t="s">
        <v>195</v>
      </c>
      <c r="B8" s="76"/>
    </row>
    <row r="9" spans="1:2" s="77" customFormat="1" ht="15.6" x14ac:dyDescent="0.3">
      <c r="A9" s="78" t="s">
        <v>196</v>
      </c>
      <c r="B9" s="76"/>
    </row>
    <row r="10" spans="1:2" s="77" customFormat="1" ht="15.6" x14ac:dyDescent="0.3">
      <c r="A10" s="78" t="s">
        <v>197</v>
      </c>
      <c r="B10" s="76"/>
    </row>
    <row r="11" spans="1:2" s="77" customFormat="1" ht="15.6" x14ac:dyDescent="0.3">
      <c r="A11" s="78" t="s">
        <v>198</v>
      </c>
      <c r="B11" s="76"/>
    </row>
    <row r="12" spans="1:2" s="77" customFormat="1" ht="15.6" x14ac:dyDescent="0.3">
      <c r="A12" s="78" t="s">
        <v>199</v>
      </c>
      <c r="B12" s="76"/>
    </row>
    <row r="13" spans="1:2" s="77" customFormat="1" ht="15.6" x14ac:dyDescent="0.3">
      <c r="A13" s="79" t="s">
        <v>200</v>
      </c>
      <c r="B13" s="76"/>
    </row>
    <row r="14" spans="1:2" s="77" customFormat="1" ht="31.2" x14ac:dyDescent="0.3">
      <c r="A14" s="80" t="s">
        <v>146</v>
      </c>
      <c r="B14" s="76"/>
    </row>
    <row r="15" spans="1:2" s="82" customFormat="1" ht="127.2" thickBot="1" x14ac:dyDescent="0.35">
      <c r="A15" s="81" t="s">
        <v>201</v>
      </c>
    </row>
    <row r="16" spans="1:2" s="84" customFormat="1" ht="57" customHeight="1" thickBot="1" x14ac:dyDescent="0.35">
      <c r="A16" s="83" t="s">
        <v>82</v>
      </c>
    </row>
    <row r="17" spans="1:1" s="84" customFormat="1" ht="36.75" customHeight="1" thickBot="1" x14ac:dyDescent="0.35">
      <c r="A17" s="85" t="s">
        <v>87</v>
      </c>
    </row>
    <row r="18" spans="1:1" ht="154.5" customHeight="1" x14ac:dyDescent="0.3">
      <c r="A18" s="86" t="s">
        <v>139</v>
      </c>
    </row>
    <row r="19" spans="1:1" ht="52.5" customHeight="1" x14ac:dyDescent="0.3">
      <c r="A19" s="87" t="s">
        <v>202</v>
      </c>
    </row>
    <row r="20" spans="1:1" ht="42.75" customHeight="1" x14ac:dyDescent="0.3">
      <c r="A20" s="88" t="s">
        <v>203</v>
      </c>
    </row>
    <row r="21" spans="1:1" ht="64.5" customHeight="1" x14ac:dyDescent="0.3">
      <c r="A21" s="89" t="s">
        <v>132</v>
      </c>
    </row>
    <row r="22" spans="1:1" ht="41.25" customHeight="1" x14ac:dyDescent="0.3">
      <c r="A22" s="87" t="s">
        <v>204</v>
      </c>
    </row>
    <row r="23" spans="1:1" ht="41.25" customHeight="1" x14ac:dyDescent="0.3">
      <c r="A23" s="90" t="s">
        <v>147</v>
      </c>
    </row>
    <row r="24" spans="1:1" ht="56.25" customHeight="1" thickBot="1" x14ac:dyDescent="0.35">
      <c r="A24" s="91" t="s">
        <v>205</v>
      </c>
    </row>
    <row r="25" spans="1:1" s="84" customFormat="1" ht="36.75" customHeight="1" thickBot="1" x14ac:dyDescent="0.35">
      <c r="A25" s="92" t="s">
        <v>108</v>
      </c>
    </row>
    <row r="26" spans="1:1" ht="43.5" customHeight="1" x14ac:dyDescent="0.3">
      <c r="A26" s="90" t="s">
        <v>206</v>
      </c>
    </row>
    <row r="27" spans="1:1" ht="20.25" customHeight="1" x14ac:dyDescent="0.3">
      <c r="A27" s="79" t="s">
        <v>207</v>
      </c>
    </row>
    <row r="28" spans="1:1" ht="83.25" customHeight="1" thickBot="1" x14ac:dyDescent="0.35">
      <c r="A28" s="93" t="s">
        <v>208</v>
      </c>
    </row>
    <row r="29" spans="1:1" s="84" customFormat="1" ht="36.75" customHeight="1" thickBot="1" x14ac:dyDescent="0.35">
      <c r="A29" s="85" t="s">
        <v>250</v>
      </c>
    </row>
    <row r="30" spans="1:1" ht="35.25" customHeight="1" x14ac:dyDescent="0.3">
      <c r="A30" s="94" t="s">
        <v>251</v>
      </c>
    </row>
    <row r="31" spans="1:1" ht="23.25" customHeight="1" x14ac:dyDescent="0.3">
      <c r="A31" s="79" t="s">
        <v>209</v>
      </c>
    </row>
    <row r="32" spans="1:1" ht="123.75" customHeight="1" thickBot="1" x14ac:dyDescent="0.35">
      <c r="A32" s="93" t="s">
        <v>252</v>
      </c>
    </row>
    <row r="33" spans="1:1" s="84" customFormat="1" ht="36.75" customHeight="1" thickBot="1" x14ac:dyDescent="0.35">
      <c r="A33" s="85" t="s">
        <v>88</v>
      </c>
    </row>
    <row r="34" spans="1:1" ht="34.5" customHeight="1" x14ac:dyDescent="0.3">
      <c r="A34" s="95" t="s">
        <v>133</v>
      </c>
    </row>
    <row r="35" spans="1:1" s="84" customFormat="1" ht="24.75" customHeight="1" x14ac:dyDescent="0.3">
      <c r="A35" s="96" t="s">
        <v>154</v>
      </c>
    </row>
    <row r="36" spans="1:1" s="84" customFormat="1" ht="22.5" customHeight="1" x14ac:dyDescent="0.3">
      <c r="A36" s="96" t="s">
        <v>166</v>
      </c>
    </row>
    <row r="37" spans="1:1" s="84" customFormat="1" ht="35.25" customHeight="1" x14ac:dyDescent="0.3">
      <c r="A37" s="96" t="s">
        <v>167</v>
      </c>
    </row>
    <row r="38" spans="1:1" ht="79.8" x14ac:dyDescent="0.3">
      <c r="A38" s="97" t="s">
        <v>210</v>
      </c>
    </row>
    <row r="39" spans="1:1" s="84" customFormat="1" ht="30" customHeight="1" x14ac:dyDescent="0.3">
      <c r="A39" s="96" t="s">
        <v>254</v>
      </c>
    </row>
    <row r="40" spans="1:1" ht="22.5" customHeight="1" thickBot="1" x14ac:dyDescent="0.35">
      <c r="A40" s="98" t="s">
        <v>121</v>
      </c>
    </row>
    <row r="41" spans="1:1" s="84" customFormat="1" ht="36.75" customHeight="1" thickBot="1" x14ac:dyDescent="0.35">
      <c r="A41" s="85" t="s">
        <v>155</v>
      </c>
    </row>
    <row r="42" spans="1:1" s="100" customFormat="1" ht="28.5" customHeight="1" x14ac:dyDescent="0.3">
      <c r="A42" s="99" t="s">
        <v>159</v>
      </c>
    </row>
    <row r="43" spans="1:1" s="100" customFormat="1" ht="30" customHeight="1" x14ac:dyDescent="0.3">
      <c r="A43" s="101" t="s">
        <v>211</v>
      </c>
    </row>
    <row r="44" spans="1:1" s="39" customFormat="1" ht="42" customHeight="1" x14ac:dyDescent="0.3">
      <c r="A44" s="102" t="s">
        <v>94</v>
      </c>
    </row>
    <row r="45" spans="1:1" s="39" customFormat="1" ht="146.25" customHeight="1" x14ac:dyDescent="0.3">
      <c r="A45" s="101" t="s">
        <v>212</v>
      </c>
    </row>
    <row r="46" spans="1:1" s="39" customFormat="1" ht="99" customHeight="1" x14ac:dyDescent="0.3">
      <c r="A46" s="103" t="s">
        <v>131</v>
      </c>
    </row>
    <row r="47" spans="1:1" s="39" customFormat="1" ht="41.25" customHeight="1" x14ac:dyDescent="0.3">
      <c r="A47" s="99" t="s">
        <v>241</v>
      </c>
    </row>
    <row r="48" spans="1:1" s="39" customFormat="1" ht="33" customHeight="1" x14ac:dyDescent="0.3">
      <c r="A48" s="99" t="s">
        <v>244</v>
      </c>
    </row>
    <row r="49" spans="1:2" s="39" customFormat="1" ht="25.5" customHeight="1" x14ac:dyDescent="0.3">
      <c r="A49" s="99" t="s">
        <v>243</v>
      </c>
    </row>
    <row r="50" spans="1:2" s="39" customFormat="1" ht="22.5" customHeight="1" x14ac:dyDescent="0.3">
      <c r="A50" s="99" t="s">
        <v>242</v>
      </c>
    </row>
    <row r="51" spans="1:2" s="39" customFormat="1" ht="98.25" customHeight="1" x14ac:dyDescent="0.3">
      <c r="A51" s="103" t="s">
        <v>179</v>
      </c>
    </row>
    <row r="52" spans="1:2" ht="113.25" customHeight="1" x14ac:dyDescent="0.3">
      <c r="A52" s="104" t="s">
        <v>213</v>
      </c>
    </row>
    <row r="53" spans="1:2" ht="45.75" customHeight="1" x14ac:dyDescent="0.3">
      <c r="A53" s="105" t="s">
        <v>160</v>
      </c>
    </row>
    <row r="54" spans="1:2" ht="24" customHeight="1" x14ac:dyDescent="0.3">
      <c r="A54" s="106" t="s">
        <v>214</v>
      </c>
    </row>
    <row r="55" spans="1:2" ht="79.5" customHeight="1" x14ac:dyDescent="0.3">
      <c r="A55" s="90" t="s">
        <v>215</v>
      </c>
    </row>
    <row r="56" spans="1:2" ht="31.5" customHeight="1" x14ac:dyDescent="0.3">
      <c r="A56" s="90" t="s">
        <v>152</v>
      </c>
    </row>
    <row r="57" spans="1:2" ht="36" customHeight="1" thickBot="1" x14ac:dyDescent="0.35">
      <c r="A57" s="107" t="s">
        <v>128</v>
      </c>
    </row>
    <row r="58" spans="1:2" s="110" customFormat="1" ht="36.75" customHeight="1" thickBot="1" x14ac:dyDescent="0.35">
      <c r="A58" s="108" t="s">
        <v>168</v>
      </c>
      <c r="B58" s="109"/>
    </row>
    <row r="59" spans="1:2" s="112" customFormat="1" ht="39" customHeight="1" x14ac:dyDescent="0.35">
      <c r="A59" s="86" t="s">
        <v>171</v>
      </c>
      <c r="B59" s="111"/>
    </row>
    <row r="60" spans="1:2" ht="26.25" customHeight="1" x14ac:dyDescent="0.3">
      <c r="A60" s="113" t="s">
        <v>216</v>
      </c>
    </row>
    <row r="61" spans="1:2" ht="45" customHeight="1" x14ac:dyDescent="0.3">
      <c r="A61" s="89" t="s">
        <v>94</v>
      </c>
    </row>
    <row r="62" spans="1:2" ht="81" customHeight="1" x14ac:dyDescent="0.3">
      <c r="A62" s="114" t="s">
        <v>231</v>
      </c>
    </row>
    <row r="63" spans="1:2" ht="101.25" customHeight="1" x14ac:dyDescent="0.3">
      <c r="A63" s="104" t="s">
        <v>232</v>
      </c>
    </row>
    <row r="64" spans="1:2" ht="128.4" x14ac:dyDescent="0.3">
      <c r="A64" s="115" t="s">
        <v>233</v>
      </c>
    </row>
    <row r="65" spans="1:1" ht="110.25" customHeight="1" x14ac:dyDescent="0.3">
      <c r="A65" s="116" t="s">
        <v>134</v>
      </c>
    </row>
    <row r="66" spans="1:1" ht="51" customHeight="1" x14ac:dyDescent="0.3">
      <c r="A66" s="509" t="s">
        <v>239</v>
      </c>
    </row>
    <row r="67" spans="1:1" ht="15.6" x14ac:dyDescent="0.3">
      <c r="A67" s="509" t="s">
        <v>245</v>
      </c>
    </row>
    <row r="68" spans="1:1" ht="25.5" customHeight="1" x14ac:dyDescent="0.3">
      <c r="A68" s="510" t="s">
        <v>240</v>
      </c>
    </row>
    <row r="69" spans="1:1" ht="30" customHeight="1" x14ac:dyDescent="0.3">
      <c r="A69" s="117" t="s">
        <v>234</v>
      </c>
    </row>
    <row r="70" spans="1:1" ht="109.2" x14ac:dyDescent="0.3">
      <c r="A70" s="118" t="s">
        <v>172</v>
      </c>
    </row>
    <row r="71" spans="1:1" ht="42" customHeight="1" x14ac:dyDescent="0.3">
      <c r="A71" s="105" t="s">
        <v>160</v>
      </c>
    </row>
    <row r="72" spans="1:1" s="46" customFormat="1" ht="21.75" customHeight="1" x14ac:dyDescent="0.3">
      <c r="A72" s="119" t="s">
        <v>217</v>
      </c>
    </row>
    <row r="73" spans="1:1" ht="96" customHeight="1" x14ac:dyDescent="0.3">
      <c r="A73" s="90" t="s">
        <v>218</v>
      </c>
    </row>
    <row r="74" spans="1:1" ht="78.75" customHeight="1" x14ac:dyDescent="0.3">
      <c r="A74" s="90" t="s">
        <v>175</v>
      </c>
    </row>
    <row r="75" spans="1:1" ht="36" customHeight="1" thickBot="1" x14ac:dyDescent="0.35">
      <c r="A75" s="93" t="s">
        <v>128</v>
      </c>
    </row>
    <row r="76" spans="1:1" s="84" customFormat="1" ht="36.75" customHeight="1" thickBot="1" x14ac:dyDescent="0.35">
      <c r="A76" s="85" t="s">
        <v>177</v>
      </c>
    </row>
    <row r="77" spans="1:1" ht="39.75" customHeight="1" x14ac:dyDescent="0.3">
      <c r="A77" s="86" t="s">
        <v>176</v>
      </c>
    </row>
    <row r="78" spans="1:1" ht="22.5" customHeight="1" x14ac:dyDescent="0.3">
      <c r="A78" s="120" t="s">
        <v>219</v>
      </c>
    </row>
    <row r="79" spans="1:1" ht="42" customHeight="1" x14ac:dyDescent="0.3">
      <c r="A79" s="86" t="s">
        <v>94</v>
      </c>
    </row>
    <row r="80" spans="1:1" ht="126.6" x14ac:dyDescent="0.3">
      <c r="A80" s="121" t="s">
        <v>220</v>
      </c>
    </row>
    <row r="81" spans="1:1" ht="40.5" customHeight="1" x14ac:dyDescent="0.3">
      <c r="A81" s="122" t="s">
        <v>221</v>
      </c>
    </row>
    <row r="82" spans="1:1" ht="99.75" customHeight="1" x14ac:dyDescent="0.3">
      <c r="A82" s="123" t="s">
        <v>222</v>
      </c>
    </row>
    <row r="83" spans="1:1" ht="126.6" x14ac:dyDescent="0.3">
      <c r="A83" s="124" t="s">
        <v>223</v>
      </c>
    </row>
    <row r="84" spans="1:1" ht="93.6" x14ac:dyDescent="0.3">
      <c r="A84" s="125" t="s">
        <v>136</v>
      </c>
    </row>
    <row r="85" spans="1:1" ht="43.5" customHeight="1" x14ac:dyDescent="0.3">
      <c r="A85" s="126" t="s">
        <v>246</v>
      </c>
    </row>
    <row r="86" spans="1:1" ht="38.25" customHeight="1" x14ac:dyDescent="0.3">
      <c r="A86" s="126" t="s">
        <v>248</v>
      </c>
    </row>
    <row r="87" spans="1:1" ht="36" customHeight="1" x14ac:dyDescent="0.3">
      <c r="A87" s="126" t="s">
        <v>249</v>
      </c>
    </row>
    <row r="88" spans="1:1" ht="29.25" customHeight="1" x14ac:dyDescent="0.3">
      <c r="A88" s="126" t="s">
        <v>247</v>
      </c>
    </row>
    <row r="89" spans="1:1" ht="109.5" customHeight="1" x14ac:dyDescent="0.3">
      <c r="A89" s="125" t="s">
        <v>172</v>
      </c>
    </row>
    <row r="90" spans="1:1" ht="44.25" customHeight="1" x14ac:dyDescent="0.3">
      <c r="A90" s="105" t="s">
        <v>137</v>
      </c>
    </row>
    <row r="91" spans="1:1" ht="26.25" customHeight="1" x14ac:dyDescent="0.3">
      <c r="A91" s="119" t="s">
        <v>217</v>
      </c>
    </row>
    <row r="92" spans="1:1" ht="96.75" customHeight="1" x14ac:dyDescent="0.3">
      <c r="A92" s="81" t="s">
        <v>224</v>
      </c>
    </row>
    <row r="93" spans="1:1" ht="60.75" customHeight="1" x14ac:dyDescent="0.3">
      <c r="A93" s="127" t="s">
        <v>187</v>
      </c>
    </row>
    <row r="94" spans="1:1" ht="39.75" customHeight="1" thickBot="1" x14ac:dyDescent="0.35">
      <c r="A94" s="128" t="s">
        <v>128</v>
      </c>
    </row>
    <row r="95" spans="1:1" ht="15.6" x14ac:dyDescent="0.3">
      <c r="A95" s="502" t="s">
        <v>235</v>
      </c>
    </row>
    <row r="96" spans="1:1" x14ac:dyDescent="0.3"/>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29" t="str">
        <f>Instructions!A2</f>
        <v>SFA NAME: [TYPE SFA NAME HERE]</v>
      </c>
      <c r="B1" s="130"/>
      <c r="C1" s="131"/>
      <c r="D1" s="43"/>
      <c r="E1" s="43"/>
      <c r="F1" s="43"/>
    </row>
    <row r="2" spans="1:6" ht="23.4" x14ac:dyDescent="0.45">
      <c r="A2" s="132" t="s">
        <v>76</v>
      </c>
      <c r="B2" s="133"/>
      <c r="C2" s="134"/>
      <c r="D2" s="43"/>
      <c r="E2" s="43"/>
      <c r="F2" s="43"/>
    </row>
    <row r="3" spans="1:6" ht="26.25" customHeight="1" x14ac:dyDescent="0.3">
      <c r="A3" s="135" t="s">
        <v>1</v>
      </c>
      <c r="C3" s="136"/>
      <c r="D3" s="43"/>
      <c r="E3" s="43"/>
      <c r="F3" s="43"/>
    </row>
    <row r="4" spans="1:6" ht="16.2" thickBot="1" x14ac:dyDescent="0.35">
      <c r="A4" s="137" t="s">
        <v>59</v>
      </c>
      <c r="C4" s="136"/>
      <c r="D4" s="43"/>
      <c r="E4" s="43"/>
      <c r="F4" s="43"/>
    </row>
    <row r="5" spans="1:6" ht="39.75" customHeight="1" x14ac:dyDescent="0.3">
      <c r="A5" s="138" t="s">
        <v>123</v>
      </c>
      <c r="B5" s="139" t="s">
        <v>56</v>
      </c>
      <c r="C5" s="136"/>
      <c r="D5" s="43"/>
      <c r="E5" s="43"/>
      <c r="F5" s="43"/>
    </row>
    <row r="6" spans="1:6" ht="72.75" customHeight="1" x14ac:dyDescent="0.3">
      <c r="A6" s="140" t="s">
        <v>124</v>
      </c>
      <c r="B6" s="141" t="s">
        <v>122</v>
      </c>
      <c r="C6" s="136"/>
      <c r="D6" s="43"/>
      <c r="E6" s="43"/>
      <c r="F6" s="43"/>
    </row>
    <row r="7" spans="1:6" ht="42" customHeight="1" thickBot="1" x14ac:dyDescent="0.35">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5">
      <c r="A8" s="144" t="s">
        <v>89</v>
      </c>
      <c r="B8" s="145"/>
      <c r="C8" s="146"/>
      <c r="D8" s="43"/>
      <c r="E8" s="43"/>
      <c r="F8" s="43"/>
    </row>
    <row r="9" spans="1:6" ht="42" x14ac:dyDescent="0.3">
      <c r="A9" s="147" t="s">
        <v>225</v>
      </c>
      <c r="B9" s="148"/>
      <c r="C9" s="149"/>
      <c r="D9" s="43"/>
      <c r="E9" s="43"/>
      <c r="F9" s="43"/>
    </row>
    <row r="10" spans="1:6" ht="18.600000000000001" thickBot="1" x14ac:dyDescent="0.35">
      <c r="A10" s="135" t="s">
        <v>111</v>
      </c>
      <c r="B10" s="150"/>
      <c r="C10" s="151"/>
      <c r="D10" s="43"/>
      <c r="E10" s="43"/>
      <c r="F10" s="43"/>
    </row>
    <row r="11" spans="1:6" ht="22.5" customHeight="1" thickBot="1" x14ac:dyDescent="0.35">
      <c r="A11" s="152" t="s">
        <v>58</v>
      </c>
      <c r="B11" s="150"/>
      <c r="C11" s="151"/>
      <c r="D11" s="43"/>
      <c r="E11" s="43"/>
      <c r="F11" s="43"/>
    </row>
    <row r="12" spans="1:6" ht="31.2" x14ac:dyDescent="0.3">
      <c r="A12" s="153" t="s">
        <v>148</v>
      </c>
      <c r="B12" s="150"/>
      <c r="C12" s="151"/>
      <c r="D12" s="43"/>
      <c r="E12" s="43"/>
      <c r="F12" s="43"/>
    </row>
    <row r="13" spans="1:6" ht="42" customHeight="1" thickBot="1" x14ac:dyDescent="0.35">
      <c r="A13" s="154"/>
      <c r="B13" s="150"/>
      <c r="C13" s="151"/>
      <c r="D13" s="43"/>
      <c r="E13" s="43"/>
      <c r="F13" s="43"/>
    </row>
    <row r="14" spans="1:6" ht="24" customHeight="1" x14ac:dyDescent="0.3">
      <c r="A14" s="155" t="s">
        <v>90</v>
      </c>
      <c r="B14" s="150"/>
      <c r="C14" s="151"/>
      <c r="D14" s="43"/>
      <c r="E14" s="43"/>
      <c r="F14" s="43"/>
    </row>
    <row r="15" spans="1:6" s="84" customFormat="1" ht="28.5" customHeight="1" x14ac:dyDescent="0.3">
      <c r="A15" s="156" t="s">
        <v>35</v>
      </c>
      <c r="B15" s="157"/>
      <c r="C15" s="158"/>
      <c r="D15" s="159"/>
      <c r="E15" s="159"/>
      <c r="F15" s="159"/>
    </row>
    <row r="16" spans="1:6" ht="26.25" customHeight="1" thickBot="1" x14ac:dyDescent="0.35">
      <c r="A16" s="155" t="s">
        <v>75</v>
      </c>
      <c r="B16" s="160"/>
      <c r="C16" s="161"/>
      <c r="D16" s="43"/>
      <c r="E16" s="43"/>
      <c r="F16" s="43"/>
    </row>
    <row r="17" spans="1:6" ht="34.799999999999997" x14ac:dyDescent="0.3">
      <c r="A17" s="162" t="s">
        <v>73</v>
      </c>
      <c r="B17" s="139" t="s">
        <v>74</v>
      </c>
      <c r="C17" s="161"/>
      <c r="D17" s="43"/>
      <c r="E17" s="43"/>
      <c r="F17" s="43"/>
    </row>
    <row r="18" spans="1:6" ht="17.399999999999999" x14ac:dyDescent="0.3">
      <c r="A18" s="163" t="s">
        <v>60</v>
      </c>
      <c r="B18" s="164">
        <f>ROUND(IF(A13&gt;=2.46,2.46,IF((((A13*0.0314)+A13)&gt;=2.46),2.46,(A13*0.0314)+A13)),2)</f>
        <v>0</v>
      </c>
      <c r="C18" s="161"/>
      <c r="D18" s="43"/>
      <c r="E18" s="43"/>
      <c r="F18" s="43"/>
    </row>
    <row r="19" spans="1:6" ht="17.399999999999999" x14ac:dyDescent="0.3">
      <c r="A19" s="165" t="s">
        <v>61</v>
      </c>
      <c r="B19" s="164">
        <f>ROUND(IF(B18&gt;=2.51,2.51,IF(((B18*0.0418)+B18)&gt;=2.51,2.51,(B18*0.0418)+B18)),2)</f>
        <v>0</v>
      </c>
      <c r="C19" s="161"/>
      <c r="D19" s="43"/>
      <c r="E19" s="43"/>
      <c r="F19" s="43"/>
    </row>
    <row r="20" spans="1:6" ht="17.399999999999999" x14ac:dyDescent="0.3">
      <c r="A20" s="165" t="s">
        <v>62</v>
      </c>
      <c r="B20" s="164">
        <f>ROUND(IF(B19&gt;=2.59,2.59,IF(((B19*0.0493)+B19)&gt;=2.59,2.59,(B19*0.0493)+B19)),2)</f>
        <v>0</v>
      </c>
      <c r="C20" s="161"/>
      <c r="D20" s="43"/>
      <c r="E20" s="43"/>
      <c r="F20" s="43"/>
    </row>
    <row r="21" spans="1:6" ht="17.399999999999999" x14ac:dyDescent="0.3">
      <c r="A21" s="165" t="s">
        <v>63</v>
      </c>
      <c r="B21" s="164">
        <f>ROUND(IF(B20&gt;=2.65,2.65,IF(((B20*0.0427)+B20)&gt;=2.65,2.65,(B20*0.0427)+B20)),2)</f>
        <v>0</v>
      </c>
      <c r="C21" s="161"/>
      <c r="D21" s="43"/>
      <c r="E21" s="43"/>
      <c r="F21" s="43"/>
    </row>
    <row r="22" spans="1:6" ht="17.399999999999999" x14ac:dyDescent="0.3">
      <c r="A22" s="165" t="s">
        <v>64</v>
      </c>
      <c r="B22" s="164">
        <f>ROUND(IF(B21&gt;=2.7,2.7,IF(((B21*0.0419)+B21)&gt;=2.7,2.7,(B21*0.0419)+B21)),2)</f>
        <v>0</v>
      </c>
      <c r="C22" s="161"/>
      <c r="D22" s="43"/>
      <c r="E22" s="43"/>
      <c r="F22" s="43"/>
    </row>
    <row r="23" spans="1:6" ht="17.399999999999999" x14ac:dyDescent="0.3">
      <c r="A23" s="165" t="s">
        <v>65</v>
      </c>
      <c r="B23" s="164">
        <f>ROUND(IF(B22&gt;=2.78,2.78,IF(((B22*0.0497)+B22)&gt;=2.78,2.78,(B22*0.0497)+B22)),2)</f>
        <v>0</v>
      </c>
      <c r="C23" s="161"/>
      <c r="D23" s="43"/>
      <c r="E23" s="43"/>
      <c r="F23" s="43"/>
    </row>
    <row r="24" spans="1:6" ht="17.399999999999999" x14ac:dyDescent="0.3">
      <c r="A24" s="165" t="s">
        <v>66</v>
      </c>
      <c r="B24" s="164">
        <f>ROUND(IF(B23&gt;=2.86,2.86,IF(((B23*0.0464)+B23)&gt;=2.86,2.86, (B23*0.0464)+B23)),2)</f>
        <v>0</v>
      </c>
      <c r="C24" s="161"/>
      <c r="D24" s="43"/>
      <c r="E24" s="43"/>
      <c r="F24" s="43"/>
    </row>
    <row r="25" spans="1:6" ht="17.399999999999999" x14ac:dyDescent="0.3">
      <c r="A25" s="165" t="s">
        <v>67</v>
      </c>
      <c r="B25" s="164">
        <f>ROUND(IF(B24&gt;=2.92,2.92,IF(((B24*0.0431)+B24)&gt;=2.92,2.92,(B24*0.0431)+B24)),2)</f>
        <v>0</v>
      </c>
      <c r="C25" s="161"/>
      <c r="D25" s="43"/>
      <c r="E25" s="43"/>
      <c r="F25" s="43"/>
    </row>
    <row r="26" spans="1:6" ht="17.399999999999999" x14ac:dyDescent="0.3">
      <c r="A26" s="165" t="s">
        <v>68</v>
      </c>
      <c r="B26" s="164">
        <f>ROUND(IF(B25&gt;=3,3,IF(((B25*0.0468)+B25)&gt;=3,3,(B25*0.0468)+B25)),2)</f>
        <v>0</v>
      </c>
      <c r="C26" s="161"/>
      <c r="D26" s="43"/>
      <c r="E26" s="43"/>
      <c r="F26" s="43"/>
    </row>
    <row r="27" spans="1:6" ht="17.399999999999999" x14ac:dyDescent="0.3">
      <c r="A27" s="165" t="s">
        <v>69</v>
      </c>
      <c r="B27" s="164">
        <f>ROUND(IF(B26&gt;=3.09,3.09,IF(((B26*0.0494)+B26)&gt;=3.09,3.09,(B26*0.0494)+B26)),2)</f>
        <v>0</v>
      </c>
      <c r="C27" s="161"/>
      <c r="D27" s="43"/>
      <c r="E27" s="43"/>
      <c r="F27" s="43"/>
    </row>
    <row r="28" spans="1:6" ht="17.399999999999999" x14ac:dyDescent="0.3">
      <c r="A28" s="165" t="s">
        <v>70</v>
      </c>
      <c r="B28" s="164">
        <f>ROUND(IF(B27&gt;=3.18,3.18,(IF(((B27*0.0493)+B27)&gt;=3.18,3.18,(B27*0.0493)+B27))),2)</f>
        <v>0</v>
      </c>
      <c r="C28" s="161"/>
      <c r="D28" s="43"/>
      <c r="E28" s="43"/>
      <c r="F28" s="43"/>
    </row>
    <row r="29" spans="1:6" ht="18" thickBot="1" x14ac:dyDescent="0.35">
      <c r="A29" s="165" t="s">
        <v>71</v>
      </c>
      <c r="B29" s="166">
        <f>ROUND(IF(B28&gt;=3.31,3.31,(IF(((B28*0.0604)+B28)&gt;=3.31,3.31,(B28*0.0604)+B28))),2)</f>
        <v>0</v>
      </c>
      <c r="C29" s="161"/>
      <c r="D29" s="43"/>
      <c r="E29" s="43"/>
      <c r="F29" s="43"/>
    </row>
    <row r="30" spans="1:6" ht="18.600000000000001" thickBot="1" x14ac:dyDescent="0.35">
      <c r="A30" s="167" t="s">
        <v>72</v>
      </c>
      <c r="B30" s="168">
        <f>ROUND(IF(B29&gt;=3.56,3.56,(IF(((B29*0.094)+B29)&gt;=3.56,3.56,(B29*0.094)+B29))),2)</f>
        <v>0</v>
      </c>
      <c r="C30" s="169" t="str">
        <f>IF(B30&gt;0, "Enter this value into cell A7", "")</f>
        <v/>
      </c>
      <c r="D30" s="43"/>
      <c r="E30" s="43"/>
      <c r="F30" s="43"/>
    </row>
    <row r="31" spans="1:6" ht="27" customHeight="1" x14ac:dyDescent="0.3">
      <c r="A31" s="170" t="s">
        <v>112</v>
      </c>
      <c r="B31" s="171"/>
      <c r="C31" s="172"/>
      <c r="D31" s="43"/>
      <c r="E31" s="43"/>
      <c r="F31" s="43"/>
    </row>
    <row r="32" spans="1:6" s="100" customFormat="1" ht="27" customHeight="1" x14ac:dyDescent="0.3">
      <c r="A32" s="173" t="s">
        <v>91</v>
      </c>
      <c r="B32" s="174" t="s">
        <v>49</v>
      </c>
      <c r="C32" s="175"/>
      <c r="D32" s="56"/>
      <c r="E32" s="56"/>
      <c r="F32" s="56"/>
    </row>
    <row r="33" spans="1:6" s="100" customFormat="1" ht="27" customHeight="1" x14ac:dyDescent="0.3">
      <c r="A33" s="173" t="s">
        <v>92</v>
      </c>
      <c r="B33" s="174" t="s">
        <v>30</v>
      </c>
      <c r="C33" s="175"/>
      <c r="D33" s="56"/>
      <c r="E33" s="56"/>
      <c r="F33" s="56"/>
    </row>
    <row r="34" spans="1:6" s="100" customFormat="1" ht="27" customHeight="1" thickBot="1" x14ac:dyDescent="0.35">
      <c r="A34" s="176" t="s">
        <v>93</v>
      </c>
      <c r="B34" s="177" t="s">
        <v>31</v>
      </c>
      <c r="C34" s="178"/>
      <c r="D34" s="56"/>
      <c r="E34" s="56"/>
      <c r="F34" s="56"/>
    </row>
    <row r="35" spans="1:6" s="100" customFormat="1" ht="27" customHeight="1" x14ac:dyDescent="0.3">
      <c r="A35" s="179" t="s">
        <v>149</v>
      </c>
      <c r="B35" s="180"/>
      <c r="C35" s="175"/>
      <c r="D35" s="56"/>
      <c r="E35" s="56"/>
      <c r="F35" s="56"/>
    </row>
    <row r="36" spans="1:6" s="185" customFormat="1" ht="27" customHeight="1" x14ac:dyDescent="0.3">
      <c r="A36" s="181" t="s">
        <v>52</v>
      </c>
      <c r="B36" s="182"/>
      <c r="C36" s="183"/>
      <c r="D36" s="184"/>
      <c r="E36" s="184"/>
      <c r="F36" s="184"/>
    </row>
    <row r="37" spans="1:6" s="100" customFormat="1" ht="31.2" x14ac:dyDescent="0.3">
      <c r="A37" s="186" t="s">
        <v>95</v>
      </c>
      <c r="B37" s="187"/>
      <c r="C37" s="188"/>
      <c r="D37" s="56"/>
      <c r="E37" s="56"/>
      <c r="F37" s="56"/>
    </row>
    <row r="38" spans="1:6" ht="25.5" customHeight="1" thickBot="1" x14ac:dyDescent="0.35">
      <c r="A38" s="189"/>
      <c r="B38" s="145"/>
      <c r="C38" s="504" t="s">
        <v>235</v>
      </c>
      <c r="D38" s="43"/>
      <c r="E38" s="43"/>
      <c r="F38" s="43"/>
    </row>
    <row r="39" spans="1:6" ht="27.75" customHeight="1" x14ac:dyDescent="0.3">
      <c r="C39" s="43"/>
      <c r="D39" s="43"/>
      <c r="E39" s="43"/>
      <c r="F39" s="43"/>
    </row>
    <row r="40" spans="1:6" ht="27.75" hidden="1"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9.75" hidden="1" customHeight="1" x14ac:dyDescent="0.3">
      <c r="C43" s="43"/>
      <c r="D43" s="43"/>
      <c r="E43" s="43"/>
      <c r="F43" s="43"/>
    </row>
    <row r="44" spans="1:6" ht="15" hidden="1" customHeight="1" x14ac:dyDescent="0.3">
      <c r="C44" s="43"/>
    </row>
    <row r="45" spans="1:6" ht="15" hidden="1" customHeight="1" x14ac:dyDescent="0.3">
      <c r="A45" s="532"/>
      <c r="B45" s="532"/>
      <c r="C45" s="532"/>
    </row>
    <row r="46" spans="1:6" hidden="1" x14ac:dyDescent="0.3">
      <c r="A46" s="532"/>
      <c r="B46" s="532"/>
      <c r="C46" s="532"/>
    </row>
    <row r="47" spans="1:6" hidden="1" x14ac:dyDescent="0.3">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100" customWidth="1"/>
    <col min="2" max="2" width="35.44140625" style="100" customWidth="1"/>
    <col min="3" max="3" width="20.109375" style="100" customWidth="1"/>
    <col min="4" max="4" width="19" style="100" customWidth="1"/>
    <col min="5" max="5" width="18.44140625" style="100" customWidth="1"/>
    <col min="6" max="6" width="7.44140625" style="100" customWidth="1"/>
    <col min="7" max="7" width="21.33203125" style="100" customWidth="1"/>
    <col min="8" max="8" width="9" style="100" customWidth="1"/>
    <col min="9" max="9" width="4.10937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29.25" customHeight="1" thickBot="1" x14ac:dyDescent="0.35">
      <c r="A2" s="192" t="s">
        <v>54</v>
      </c>
      <c r="B2" s="56"/>
      <c r="C2" s="56"/>
      <c r="D2" s="56"/>
      <c r="E2" s="56"/>
      <c r="F2" s="56"/>
      <c r="G2" s="56"/>
      <c r="H2" s="56"/>
    </row>
    <row r="3" spans="1:8" ht="17.399999999999999" x14ac:dyDescent="0.3">
      <c r="A3" s="193" t="s">
        <v>36</v>
      </c>
      <c r="B3" s="194"/>
      <c r="C3" s="56"/>
      <c r="D3" s="56"/>
      <c r="E3" s="195"/>
      <c r="F3" s="56"/>
      <c r="G3" s="56"/>
      <c r="H3" s="56"/>
    </row>
    <row r="4" spans="1:8" ht="34.799999999999997" x14ac:dyDescent="0.3">
      <c r="A4" s="196" t="s">
        <v>125</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30.75" customHeight="1" x14ac:dyDescent="0.3">
      <c r="A6" s="147" t="s">
        <v>50</v>
      </c>
      <c r="B6" s="200"/>
      <c r="C6" s="201"/>
      <c r="D6" s="201"/>
      <c r="E6" s="200"/>
      <c r="F6" s="201"/>
      <c r="G6" s="201"/>
      <c r="H6" s="202"/>
    </row>
    <row r="7" spans="1:8" ht="18" x14ac:dyDescent="0.3">
      <c r="A7" s="203" t="s">
        <v>1</v>
      </c>
      <c r="B7" s="56"/>
      <c r="C7" s="56"/>
      <c r="D7" s="56"/>
      <c r="E7" s="195"/>
      <c r="F7" s="56"/>
      <c r="G7" s="56"/>
      <c r="H7" s="204"/>
    </row>
    <row r="8" spans="1:8" ht="16.2" thickBot="1" x14ac:dyDescent="0.35">
      <c r="A8" s="205" t="s">
        <v>96</v>
      </c>
      <c r="B8" s="206"/>
      <c r="C8" s="206"/>
      <c r="D8" s="206"/>
      <c r="E8" s="207"/>
      <c r="F8" s="206"/>
      <c r="G8" s="206"/>
      <c r="H8" s="208"/>
    </row>
    <row r="9" spans="1:8" ht="18" x14ac:dyDescent="0.3">
      <c r="A9" s="209" t="s">
        <v>37</v>
      </c>
      <c r="B9" s="210"/>
      <c r="C9" s="210"/>
      <c r="D9" s="210"/>
      <c r="E9" s="211"/>
      <c r="F9" s="212"/>
      <c r="G9" s="212"/>
      <c r="H9" s="213"/>
    </row>
    <row r="10" spans="1:8" s="217" customFormat="1" ht="15.75" customHeight="1" thickBot="1" x14ac:dyDescent="0.35">
      <c r="A10" s="214" t="s">
        <v>38</v>
      </c>
      <c r="B10" s="215"/>
      <c r="C10" s="215"/>
      <c r="D10" s="215"/>
      <c r="E10" s="216"/>
      <c r="F10" s="212"/>
      <c r="G10" s="212"/>
      <c r="H10" s="213"/>
    </row>
    <row r="11" spans="1:8" s="217" customFormat="1" ht="52.5" customHeight="1" x14ac:dyDescent="0.35">
      <c r="A11" s="218"/>
      <c r="B11" s="219" t="s">
        <v>110</v>
      </c>
      <c r="C11" s="220" t="s">
        <v>83</v>
      </c>
      <c r="D11" s="220" t="s">
        <v>13</v>
      </c>
      <c r="E11" s="221" t="s">
        <v>57</v>
      </c>
      <c r="F11" s="212"/>
      <c r="G11" s="212"/>
      <c r="H11" s="213"/>
    </row>
    <row r="12" spans="1:8" s="217" customFormat="1" ht="15.75" customHeight="1" x14ac:dyDescent="0.35">
      <c r="A12" s="218">
        <v>1</v>
      </c>
      <c r="B12" s="222"/>
      <c r="C12" s="223"/>
      <c r="D12" s="224">
        <f>B12*C12</f>
        <v>0</v>
      </c>
      <c r="E12" s="225"/>
      <c r="F12" s="212"/>
      <c r="G12" s="212"/>
      <c r="H12" s="213"/>
    </row>
    <row r="13" spans="1:8" s="217" customFormat="1" ht="15.75" customHeight="1" x14ac:dyDescent="0.35">
      <c r="A13" s="218">
        <v>2</v>
      </c>
      <c r="B13" s="222"/>
      <c r="C13" s="223"/>
      <c r="D13" s="224">
        <f t="shared" ref="D13:D21" si="0">B13*C13</f>
        <v>0</v>
      </c>
      <c r="E13" s="226"/>
      <c r="F13" s="212"/>
      <c r="G13" s="212"/>
      <c r="H13" s="213"/>
    </row>
    <row r="14" spans="1:8" s="217" customFormat="1" ht="15.75" customHeight="1" x14ac:dyDescent="0.35">
      <c r="A14" s="218">
        <v>3</v>
      </c>
      <c r="B14" s="222"/>
      <c r="C14" s="223"/>
      <c r="D14" s="224">
        <f t="shared" si="0"/>
        <v>0</v>
      </c>
      <c r="E14" s="226"/>
      <c r="F14" s="212"/>
      <c r="G14" s="212"/>
      <c r="H14" s="213"/>
    </row>
    <row r="15" spans="1:8" s="217" customFormat="1" ht="15.75" customHeight="1" x14ac:dyDescent="0.35">
      <c r="A15" s="218">
        <v>4</v>
      </c>
      <c r="B15" s="222"/>
      <c r="C15" s="223"/>
      <c r="D15" s="224">
        <f t="shared" si="0"/>
        <v>0</v>
      </c>
      <c r="E15" s="226"/>
      <c r="F15" s="212"/>
      <c r="G15" s="212"/>
      <c r="H15" s="213"/>
    </row>
    <row r="16" spans="1:8" s="217" customFormat="1" ht="15.75" customHeight="1" x14ac:dyDescent="0.35">
      <c r="A16" s="218">
        <v>5</v>
      </c>
      <c r="B16" s="222"/>
      <c r="C16" s="223"/>
      <c r="D16" s="224">
        <f t="shared" si="0"/>
        <v>0</v>
      </c>
      <c r="E16" s="226"/>
      <c r="F16" s="212"/>
      <c r="G16" s="212"/>
      <c r="H16" s="213"/>
    </row>
    <row r="17" spans="1:8" s="217" customFormat="1" ht="15.75" customHeight="1" x14ac:dyDescent="0.35">
      <c r="A17" s="218">
        <v>6</v>
      </c>
      <c r="B17" s="222"/>
      <c r="C17" s="223"/>
      <c r="D17" s="224">
        <f t="shared" si="0"/>
        <v>0</v>
      </c>
      <c r="E17" s="226"/>
      <c r="F17" s="212"/>
      <c r="G17" s="212"/>
      <c r="H17" s="213"/>
    </row>
    <row r="18" spans="1:8" s="217" customFormat="1" ht="15.75" customHeight="1" x14ac:dyDescent="0.35">
      <c r="A18" s="218">
        <v>7</v>
      </c>
      <c r="B18" s="222"/>
      <c r="C18" s="223"/>
      <c r="D18" s="224">
        <f t="shared" si="0"/>
        <v>0</v>
      </c>
      <c r="E18" s="226"/>
      <c r="F18" s="212"/>
      <c r="G18" s="212"/>
      <c r="H18" s="213"/>
    </row>
    <row r="19" spans="1:8" s="217" customFormat="1" ht="15.75" customHeight="1" x14ac:dyDescent="0.35">
      <c r="A19" s="218">
        <v>8</v>
      </c>
      <c r="B19" s="222"/>
      <c r="C19" s="223"/>
      <c r="D19" s="224">
        <f t="shared" si="0"/>
        <v>0</v>
      </c>
      <c r="E19" s="226"/>
      <c r="F19" s="212"/>
      <c r="G19" s="212"/>
      <c r="H19" s="213"/>
    </row>
    <row r="20" spans="1:8" s="217" customFormat="1" ht="15.75" customHeight="1" x14ac:dyDescent="0.35">
      <c r="A20" s="218">
        <v>9</v>
      </c>
      <c r="B20" s="222"/>
      <c r="C20" s="223"/>
      <c r="D20" s="224">
        <f t="shared" si="0"/>
        <v>0</v>
      </c>
      <c r="E20" s="226"/>
      <c r="F20" s="212"/>
      <c r="G20" s="212"/>
      <c r="H20" s="213"/>
    </row>
    <row r="21" spans="1:8" s="217" customFormat="1" ht="15.75" customHeight="1" x14ac:dyDescent="0.35">
      <c r="A21" s="218">
        <v>10</v>
      </c>
      <c r="B21" s="222"/>
      <c r="C21" s="223"/>
      <c r="D21" s="224">
        <f t="shared" si="0"/>
        <v>0</v>
      </c>
      <c r="E21" s="227"/>
      <c r="F21" s="212"/>
      <c r="G21" s="212"/>
      <c r="H21" s="213"/>
    </row>
    <row r="22" spans="1:8" s="217" customFormat="1" ht="15.75" customHeight="1" thickBot="1" x14ac:dyDescent="0.4">
      <c r="A22" s="228" t="s">
        <v>32</v>
      </c>
      <c r="B22" s="229">
        <f>SUM(B12:B21)</f>
        <v>0</v>
      </c>
      <c r="C22" s="230"/>
      <c r="D22" s="231">
        <f>SUM(D12:D21)</f>
        <v>0</v>
      </c>
      <c r="E22" s="232">
        <f>ROUND((IF(D22=0,0,IF(B22=0,0,D22/B22))),2)</f>
        <v>0</v>
      </c>
      <c r="F22" s="233"/>
      <c r="G22" s="233"/>
      <c r="H22" s="234"/>
    </row>
    <row r="23" spans="1:8" s="217" customFormat="1" ht="28.5" customHeight="1" thickBot="1" x14ac:dyDescent="0.4">
      <c r="A23" s="235" t="s">
        <v>3</v>
      </c>
      <c r="B23" s="236"/>
      <c r="C23" s="237"/>
      <c r="D23" s="238"/>
      <c r="E23" s="239"/>
      <c r="F23" s="240"/>
      <c r="G23" s="240"/>
      <c r="H23" s="241"/>
    </row>
    <row r="24" spans="1:8" s="217" customFormat="1" ht="21.75" customHeight="1" thickBot="1" x14ac:dyDescent="0.4">
      <c r="A24" s="242" t="s">
        <v>130</v>
      </c>
      <c r="B24" s="243"/>
      <c r="C24" s="244"/>
      <c r="D24" s="245"/>
      <c r="E24" s="246"/>
      <c r="F24" s="212"/>
      <c r="G24" s="212"/>
      <c r="H24" s="213"/>
    </row>
    <row r="25" spans="1:8" s="217" customFormat="1" ht="51.75" customHeight="1" thickBot="1" x14ac:dyDescent="0.4">
      <c r="A25" s="247" t="s">
        <v>129</v>
      </c>
      <c r="B25" s="243"/>
      <c r="C25" s="244"/>
      <c r="D25" s="245"/>
      <c r="E25" s="246"/>
      <c r="F25" s="212"/>
      <c r="G25" s="212"/>
      <c r="H25" s="213"/>
    </row>
    <row r="26" spans="1:8" s="217" customFormat="1" ht="25.5" customHeight="1" thickBot="1" x14ac:dyDescent="0.4">
      <c r="A26" s="248"/>
      <c r="B26" s="249"/>
      <c r="C26" s="250"/>
      <c r="D26" s="251"/>
      <c r="E26" s="252"/>
      <c r="F26" s="233"/>
      <c r="G26" s="233"/>
      <c r="H26" s="234"/>
    </row>
    <row r="27" spans="1:8" s="217" customFormat="1" ht="31.5" customHeight="1" thickBot="1" x14ac:dyDescent="0.35">
      <c r="A27" s="253" t="s">
        <v>99</v>
      </c>
      <c r="B27" s="254"/>
      <c r="C27" s="254"/>
      <c r="D27" s="255"/>
      <c r="E27" s="256"/>
      <c r="F27" s="240"/>
      <c r="G27" s="240"/>
      <c r="H27" s="241"/>
    </row>
    <row r="28" spans="1:8" s="217" customFormat="1" ht="17.399999999999999" x14ac:dyDescent="0.3">
      <c r="A28" s="257" t="s">
        <v>39</v>
      </c>
      <c r="B28" s="258"/>
      <c r="C28" s="259"/>
      <c r="D28" s="260"/>
      <c r="E28" s="260"/>
      <c r="F28" s="212"/>
      <c r="G28" s="212"/>
      <c r="H28" s="213"/>
    </row>
    <row r="29" spans="1:8" s="217" customFormat="1" ht="21.75" customHeight="1" x14ac:dyDescent="0.3">
      <c r="A29" s="261">
        <f>IF(E22=0,0,(B5-E22)-A26)</f>
        <v>0</v>
      </c>
      <c r="B29" s="262"/>
      <c r="C29" s="263"/>
      <c r="D29" s="260"/>
      <c r="E29" s="260"/>
      <c r="F29" s="212"/>
      <c r="G29" s="212"/>
      <c r="H29" s="213"/>
    </row>
    <row r="30" spans="1:8" ht="34.799999999999997" x14ac:dyDescent="0.35">
      <c r="A30" s="264" t="s">
        <v>226</v>
      </c>
      <c r="B30" s="265"/>
      <c r="C30" s="266"/>
      <c r="D30" s="267"/>
      <c r="E30" s="268"/>
      <c r="F30" s="269"/>
      <c r="G30" s="270"/>
      <c r="H30" s="204"/>
    </row>
    <row r="31" spans="1:8" ht="21.75" customHeight="1" x14ac:dyDescent="0.35">
      <c r="A31" s="271">
        <f>IF(E22=0,0,IF(A29&gt;0.1,E22+0.1, IF(A29&lt;=0,"No price increase necessary", E22+A29)))</f>
        <v>0</v>
      </c>
      <c r="B31" s="272"/>
      <c r="C31" s="273"/>
      <c r="D31" s="267"/>
      <c r="E31" s="274"/>
      <c r="F31" s="269"/>
      <c r="G31" s="270"/>
      <c r="H31" s="204"/>
    </row>
    <row r="32" spans="1:8" ht="17.399999999999999" x14ac:dyDescent="0.35">
      <c r="A32" s="264" t="s">
        <v>103</v>
      </c>
      <c r="B32" s="275"/>
      <c r="C32" s="266"/>
      <c r="D32" s="267"/>
      <c r="E32" s="268"/>
      <c r="F32" s="269"/>
      <c r="G32" s="270"/>
      <c r="H32" s="204"/>
    </row>
    <row r="33" spans="1:8" ht="21.75" customHeight="1" x14ac:dyDescent="0.35">
      <c r="A33" s="271">
        <f>IF(A29&gt;0.1,A29-0.1,0)</f>
        <v>0</v>
      </c>
      <c r="B33" s="272"/>
      <c r="C33" s="273"/>
      <c r="D33" s="267"/>
      <c r="E33" s="274"/>
      <c r="F33" s="269"/>
      <c r="G33" s="270"/>
      <c r="H33" s="204"/>
    </row>
    <row r="34" spans="1:8" ht="17.399999999999999" x14ac:dyDescent="0.35">
      <c r="A34" s="264" t="s">
        <v>104</v>
      </c>
      <c r="B34" s="275"/>
      <c r="C34" s="266"/>
      <c r="D34" s="267"/>
      <c r="E34" s="268"/>
      <c r="F34" s="269"/>
      <c r="G34" s="270"/>
      <c r="H34" s="204"/>
    </row>
    <row r="35" spans="1:8" ht="21.75" customHeight="1" thickBot="1" x14ac:dyDescent="0.4">
      <c r="A35" s="276">
        <f>IF(E22=0,0,IF(A33&gt;0,0,IF(A29&gt;0,0,(B5-E22)-A26)))</f>
        <v>0</v>
      </c>
      <c r="B35" s="277"/>
      <c r="C35" s="278"/>
      <c r="D35" s="279"/>
      <c r="E35" s="280"/>
      <c r="F35" s="281"/>
      <c r="G35" s="282"/>
      <c r="H35" s="283"/>
    </row>
    <row r="36" spans="1:8" ht="35.25" customHeight="1" thickBot="1" x14ac:dyDescent="0.35">
      <c r="A36" s="284" t="s">
        <v>100</v>
      </c>
      <c r="B36" s="285"/>
      <c r="C36" s="285"/>
      <c r="D36" s="285"/>
      <c r="E36" s="285"/>
      <c r="F36" s="286"/>
      <c r="G36" s="287"/>
      <c r="H36" s="288"/>
    </row>
    <row r="37" spans="1:8" ht="18" x14ac:dyDescent="0.3">
      <c r="A37" s="209" t="s">
        <v>33</v>
      </c>
      <c r="B37" s="289"/>
      <c r="C37" s="289"/>
      <c r="D37" s="289"/>
      <c r="E37" s="290"/>
      <c r="F37" s="269"/>
      <c r="G37" s="270"/>
      <c r="H37" s="204"/>
    </row>
    <row r="38" spans="1:8" ht="35.4" thickBot="1" x14ac:dyDescent="0.35">
      <c r="A38" s="291" t="s">
        <v>183</v>
      </c>
      <c r="B38" s="206"/>
      <c r="C38" s="206"/>
      <c r="D38" s="206"/>
      <c r="E38" s="208"/>
      <c r="F38" s="269"/>
      <c r="G38" s="270"/>
      <c r="H38" s="204"/>
    </row>
    <row r="39" spans="1:8" ht="52.2" x14ac:dyDescent="0.35">
      <c r="A39" s="292"/>
      <c r="B39" s="293" t="s">
        <v>113</v>
      </c>
      <c r="C39" s="294" t="s">
        <v>83</v>
      </c>
      <c r="D39" s="294" t="s">
        <v>13</v>
      </c>
      <c r="E39" s="295" t="s">
        <v>178</v>
      </c>
      <c r="F39" s="269"/>
      <c r="G39" s="270"/>
      <c r="H39" s="204"/>
    </row>
    <row r="40" spans="1:8" ht="17.399999999999999" x14ac:dyDescent="0.35">
      <c r="A40" s="296">
        <v>1</v>
      </c>
      <c r="B40" s="297"/>
      <c r="C40" s="298"/>
      <c r="D40" s="299">
        <f>B40*C40</f>
        <v>0</v>
      </c>
      <c r="E40" s="300"/>
      <c r="F40" s="269"/>
      <c r="G40" s="270"/>
      <c r="H40" s="204"/>
    </row>
    <row r="41" spans="1:8" ht="17.399999999999999" x14ac:dyDescent="0.35">
      <c r="A41" s="296">
        <v>2</v>
      </c>
      <c r="B41" s="297"/>
      <c r="C41" s="298"/>
      <c r="D41" s="299">
        <f>B41*C41</f>
        <v>0</v>
      </c>
      <c r="E41" s="301"/>
      <c r="F41" s="269"/>
      <c r="G41" s="270"/>
      <c r="H41" s="204"/>
    </row>
    <row r="42" spans="1:8" ht="17.399999999999999" x14ac:dyDescent="0.35">
      <c r="A42" s="296">
        <v>3</v>
      </c>
      <c r="B42" s="297"/>
      <c r="C42" s="298"/>
      <c r="D42" s="299">
        <f t="shared" ref="D42:D49" si="1">B42*C42</f>
        <v>0</v>
      </c>
      <c r="E42" s="301"/>
      <c r="F42" s="269"/>
      <c r="G42" s="270"/>
      <c r="H42" s="204"/>
    </row>
    <row r="43" spans="1:8" ht="17.399999999999999" x14ac:dyDescent="0.35">
      <c r="A43" s="296">
        <v>4</v>
      </c>
      <c r="B43" s="297"/>
      <c r="C43" s="298"/>
      <c r="D43" s="299">
        <f t="shared" si="1"/>
        <v>0</v>
      </c>
      <c r="E43" s="301"/>
      <c r="F43" s="269"/>
      <c r="G43" s="270"/>
      <c r="H43" s="204"/>
    </row>
    <row r="44" spans="1:8" ht="17.399999999999999" x14ac:dyDescent="0.35">
      <c r="A44" s="296">
        <v>5</v>
      </c>
      <c r="B44" s="297"/>
      <c r="C44" s="298"/>
      <c r="D44" s="299">
        <f t="shared" si="1"/>
        <v>0</v>
      </c>
      <c r="E44" s="301"/>
      <c r="F44" s="269"/>
      <c r="G44" s="270"/>
      <c r="H44" s="204"/>
    </row>
    <row r="45" spans="1:8" ht="17.399999999999999" x14ac:dyDescent="0.35">
      <c r="A45" s="296">
        <v>6</v>
      </c>
      <c r="B45" s="297"/>
      <c r="C45" s="298"/>
      <c r="D45" s="299">
        <f t="shared" si="1"/>
        <v>0</v>
      </c>
      <c r="E45" s="301"/>
      <c r="F45" s="269"/>
      <c r="G45" s="270"/>
      <c r="H45" s="204"/>
    </row>
    <row r="46" spans="1:8" ht="17.399999999999999" x14ac:dyDescent="0.35">
      <c r="A46" s="296">
        <v>7</v>
      </c>
      <c r="B46" s="297"/>
      <c r="C46" s="298"/>
      <c r="D46" s="299">
        <f t="shared" si="1"/>
        <v>0</v>
      </c>
      <c r="E46" s="301"/>
      <c r="F46" s="269"/>
      <c r="G46" s="270"/>
      <c r="H46" s="204"/>
    </row>
    <row r="47" spans="1:8" ht="17.399999999999999" x14ac:dyDescent="0.35">
      <c r="A47" s="296">
        <v>8</v>
      </c>
      <c r="B47" s="297"/>
      <c r="C47" s="298"/>
      <c r="D47" s="299">
        <f t="shared" si="1"/>
        <v>0</v>
      </c>
      <c r="E47" s="301"/>
      <c r="F47" s="269"/>
      <c r="G47" s="270"/>
      <c r="H47" s="204"/>
    </row>
    <row r="48" spans="1:8" ht="17.399999999999999" x14ac:dyDescent="0.35">
      <c r="A48" s="296">
        <v>9</v>
      </c>
      <c r="B48" s="297"/>
      <c r="C48" s="298"/>
      <c r="D48" s="299">
        <f t="shared" si="1"/>
        <v>0</v>
      </c>
      <c r="E48" s="301"/>
      <c r="F48" s="269"/>
      <c r="G48" s="270"/>
      <c r="H48" s="204"/>
    </row>
    <row r="49" spans="1:8" ht="17.399999999999999" x14ac:dyDescent="0.35">
      <c r="A49" s="296">
        <v>10</v>
      </c>
      <c r="B49" s="297"/>
      <c r="C49" s="298"/>
      <c r="D49" s="299">
        <f t="shared" si="1"/>
        <v>0</v>
      </c>
      <c r="E49" s="302"/>
      <c r="F49" s="269"/>
      <c r="G49" s="270"/>
      <c r="H49" s="204"/>
    </row>
    <row r="50" spans="1:8" ht="18" thickBot="1" x14ac:dyDescent="0.4">
      <c r="A50" s="303" t="s">
        <v>34</v>
      </c>
      <c r="B50" s="304">
        <f>SUM(B40:B49)</f>
        <v>0</v>
      </c>
      <c r="C50" s="305"/>
      <c r="D50" s="306">
        <f>SUM(D40:D49)</f>
        <v>0</v>
      </c>
      <c r="E50" s="307">
        <f>(IF(D50=0,0,IF(B50=0,0,D50/B50)))</f>
        <v>0</v>
      </c>
      <c r="F50" s="281"/>
      <c r="G50" s="282"/>
      <c r="H50" s="283"/>
    </row>
    <row r="51" spans="1:8" s="315" customFormat="1" ht="31.5" customHeight="1" x14ac:dyDescent="0.3">
      <c r="A51" s="308" t="s">
        <v>11</v>
      </c>
      <c r="B51" s="309"/>
      <c r="C51" s="310"/>
      <c r="D51" s="311"/>
      <c r="E51" s="312"/>
      <c r="F51" s="312"/>
      <c r="G51" s="313"/>
      <c r="H51" s="314"/>
    </row>
    <row r="52" spans="1:8" s="185" customFormat="1" ht="26.25" customHeight="1" thickBot="1" x14ac:dyDescent="0.35">
      <c r="A52" s="316" t="s">
        <v>51</v>
      </c>
      <c r="B52" s="317"/>
      <c r="C52" s="317"/>
      <c r="D52" s="317"/>
      <c r="E52" s="317"/>
      <c r="F52" s="317"/>
      <c r="G52" s="318"/>
      <c r="H52" s="319"/>
    </row>
    <row r="53" spans="1:8" ht="24" customHeight="1" x14ac:dyDescent="0.3">
      <c r="A53" s="170" t="s">
        <v>114</v>
      </c>
      <c r="B53" s="320"/>
      <c r="C53" s="310"/>
      <c r="D53" s="321"/>
      <c r="E53" s="321"/>
      <c r="F53" s="322"/>
      <c r="G53" s="323"/>
      <c r="H53" s="324"/>
    </row>
    <row r="54" spans="1:8" s="185" customFormat="1" ht="23.25" customHeight="1" thickBot="1" x14ac:dyDescent="0.35">
      <c r="A54" s="325" t="s">
        <v>52</v>
      </c>
      <c r="B54" s="326"/>
      <c r="C54" s="327"/>
      <c r="D54" s="328"/>
      <c r="E54" s="328"/>
      <c r="F54" s="329"/>
      <c r="G54" s="330"/>
      <c r="H54" s="331"/>
    </row>
    <row r="55" spans="1:8" s="337" customFormat="1" ht="37.5" customHeight="1" x14ac:dyDescent="0.3">
      <c r="A55" s="186" t="s">
        <v>95</v>
      </c>
      <c r="B55" s="332"/>
      <c r="C55" s="333"/>
      <c r="D55" s="334"/>
      <c r="E55" s="334"/>
      <c r="F55" s="206"/>
      <c r="G55" s="335"/>
      <c r="H55" s="336"/>
    </row>
    <row r="56" spans="1:8" ht="25.5" customHeight="1" thickBot="1" x14ac:dyDescent="0.35">
      <c r="A56" s="338"/>
      <c r="B56" s="339"/>
      <c r="C56" s="339"/>
      <c r="D56" s="339"/>
      <c r="E56" s="340"/>
      <c r="F56" s="339"/>
      <c r="G56" s="505"/>
      <c r="H56" s="506" t="s">
        <v>235</v>
      </c>
    </row>
    <row r="57" spans="1:8" x14ac:dyDescent="0.3">
      <c r="A57" s="56"/>
      <c r="B57" s="56"/>
      <c r="C57" s="56"/>
      <c r="D57" s="56"/>
      <c r="E57" s="56"/>
      <c r="F57" s="56"/>
      <c r="G57" s="341"/>
      <c r="H57" s="342"/>
    </row>
    <row r="58" spans="1:8" hidden="1" x14ac:dyDescent="0.3">
      <c r="A58" s="56"/>
      <c r="B58" s="56"/>
      <c r="C58" s="56"/>
      <c r="D58" s="56"/>
      <c r="E58" s="56"/>
      <c r="F58" s="56"/>
      <c r="G58" s="341"/>
      <c r="H58" s="342"/>
    </row>
    <row r="59" spans="1:8" hidden="1" x14ac:dyDescent="0.3">
      <c r="A59" s="56"/>
      <c r="B59" s="56"/>
      <c r="C59" s="56"/>
      <c r="D59" s="56"/>
      <c r="E59" s="56"/>
      <c r="F59" s="56"/>
      <c r="G59" s="341"/>
      <c r="H59" s="342"/>
    </row>
    <row r="60" spans="1:8" hidden="1" x14ac:dyDescent="0.3">
      <c r="A60" s="343"/>
      <c r="B60" s="343"/>
      <c r="C60" s="343"/>
      <c r="D60" s="343"/>
      <c r="E60" s="343"/>
      <c r="F60" s="343"/>
      <c r="G60" s="343"/>
      <c r="H60" s="343"/>
    </row>
    <row r="61" spans="1:8" hidden="1" x14ac:dyDescent="0.3">
      <c r="A61" s="343"/>
      <c r="B61" s="343"/>
      <c r="C61" s="343"/>
      <c r="D61" s="343"/>
      <c r="E61" s="343"/>
      <c r="F61" s="343"/>
      <c r="G61" s="343"/>
      <c r="H61" s="343"/>
    </row>
    <row r="62" spans="1:8" hidden="1" x14ac:dyDescent="0.3">
      <c r="A62" s="343"/>
      <c r="B62" s="343"/>
      <c r="C62" s="343"/>
      <c r="D62" s="343"/>
      <c r="E62" s="343"/>
      <c r="F62" s="343"/>
      <c r="G62" s="343"/>
      <c r="H62" s="343"/>
    </row>
    <row r="63" spans="1:8" hidden="1" x14ac:dyDescent="0.3">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100" customWidth="1"/>
    <col min="2" max="2" width="30.44140625" style="100" customWidth="1"/>
    <col min="3" max="3" width="20.109375" style="100" customWidth="1"/>
    <col min="4" max="4" width="19" style="100" customWidth="1"/>
    <col min="5" max="5" width="18.33203125" style="100" customWidth="1"/>
    <col min="6" max="6" width="7.44140625" style="100" customWidth="1"/>
    <col min="7" max="7" width="21.33203125" style="100" customWidth="1"/>
    <col min="8" max="8" width="9" style="100" customWidth="1"/>
    <col min="9" max="9" width="1.8867187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30" customHeight="1" thickBot="1" x14ac:dyDescent="0.35">
      <c r="A2" s="192" t="s">
        <v>54</v>
      </c>
      <c r="B2" s="56"/>
      <c r="C2" s="56"/>
      <c r="D2" s="56"/>
      <c r="E2" s="56"/>
      <c r="F2" s="56"/>
      <c r="G2" s="56"/>
      <c r="H2" s="56"/>
    </row>
    <row r="3" spans="1:8" ht="17.399999999999999" x14ac:dyDescent="0.3">
      <c r="A3" s="193" t="s">
        <v>36</v>
      </c>
      <c r="B3" s="344"/>
      <c r="C3" s="56"/>
      <c r="D3" s="56"/>
      <c r="E3" s="195"/>
      <c r="F3" s="56"/>
      <c r="G3" s="56"/>
      <c r="H3" s="56"/>
    </row>
    <row r="4" spans="1:8" ht="52.2" x14ac:dyDescent="0.3">
      <c r="A4" s="196" t="s">
        <v>125</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25.5" customHeight="1" x14ac:dyDescent="0.3">
      <c r="A6" s="345" t="s">
        <v>43</v>
      </c>
      <c r="B6" s="200"/>
      <c r="C6" s="201"/>
      <c r="D6" s="201"/>
      <c r="E6" s="200"/>
      <c r="F6" s="201"/>
      <c r="G6" s="201"/>
      <c r="H6" s="346"/>
    </row>
    <row r="7" spans="1:8" ht="18.600000000000001" thickBot="1" x14ac:dyDescent="0.35">
      <c r="A7" s="347" t="s">
        <v>1</v>
      </c>
      <c r="B7" s="195"/>
      <c r="C7" s="56"/>
      <c r="D7" s="56"/>
      <c r="E7" s="195"/>
      <c r="F7" s="56"/>
      <c r="G7" s="56"/>
      <c r="H7" s="204"/>
    </row>
    <row r="8" spans="1:8" ht="35.4" thickBot="1" x14ac:dyDescent="0.4">
      <c r="A8" s="348" t="s">
        <v>101</v>
      </c>
      <c r="B8" s="349"/>
      <c r="C8" s="82"/>
      <c r="D8" s="56"/>
      <c r="E8" s="195"/>
      <c r="F8" s="56"/>
      <c r="G8" s="56"/>
      <c r="H8" s="204"/>
    </row>
    <row r="9" spans="1:8" ht="47.4" thickBot="1" x14ac:dyDescent="0.35">
      <c r="A9" s="350" t="s">
        <v>102</v>
      </c>
      <c r="B9" s="351"/>
      <c r="C9" s="352"/>
      <c r="D9" s="56"/>
      <c r="E9" s="195"/>
      <c r="F9" s="56"/>
      <c r="G9" s="56"/>
      <c r="H9" s="204"/>
    </row>
    <row r="10" spans="1:8" ht="18" thickBot="1" x14ac:dyDescent="0.35">
      <c r="A10" s="353">
        <f>E27</f>
        <v>0</v>
      </c>
      <c r="B10" s="354"/>
      <c r="C10" s="354"/>
      <c r="D10" s="56"/>
      <c r="E10" s="195"/>
      <c r="F10" s="56"/>
      <c r="G10" s="56"/>
      <c r="H10" s="204"/>
    </row>
    <row r="11" spans="1:8" ht="17.25" customHeight="1" thickBot="1" x14ac:dyDescent="0.35">
      <c r="A11" s="355" t="s">
        <v>53</v>
      </c>
      <c r="B11" s="356"/>
      <c r="C11" s="356"/>
      <c r="D11" s="339"/>
      <c r="E11" s="357"/>
      <c r="F11" s="339"/>
      <c r="G11" s="339"/>
      <c r="H11" s="283"/>
    </row>
    <row r="12" spans="1:8" ht="32.25" customHeight="1" x14ac:dyDescent="0.3">
      <c r="A12" s="284" t="s">
        <v>100</v>
      </c>
      <c r="B12" s="285"/>
      <c r="C12" s="285"/>
      <c r="D12" s="285"/>
      <c r="E12" s="358"/>
      <c r="F12" s="285"/>
      <c r="G12" s="285"/>
      <c r="H12" s="288"/>
    </row>
    <row r="13" spans="1:8" ht="16.2" thickBot="1" x14ac:dyDescent="0.35">
      <c r="A13" s="205" t="s">
        <v>96</v>
      </c>
      <c r="B13" s="56"/>
      <c r="C13" s="56"/>
      <c r="D13" s="56"/>
      <c r="E13" s="195"/>
      <c r="F13" s="56"/>
      <c r="G13" s="56"/>
      <c r="H13" s="204"/>
    </row>
    <row r="14" spans="1:8" ht="17.399999999999999" x14ac:dyDescent="0.3">
      <c r="A14" s="359" t="s">
        <v>37</v>
      </c>
      <c r="B14" s="210"/>
      <c r="C14" s="210"/>
      <c r="D14" s="210"/>
      <c r="E14" s="211"/>
      <c r="F14" s="212"/>
      <c r="G14" s="212"/>
      <c r="H14" s="213"/>
    </row>
    <row r="15" spans="1:8" s="217" customFormat="1" ht="15.75" customHeight="1" thickBot="1" x14ac:dyDescent="0.35">
      <c r="A15" s="214" t="s">
        <v>38</v>
      </c>
      <c r="B15" s="215"/>
      <c r="C15" s="215"/>
      <c r="D15" s="215"/>
      <c r="E15" s="216"/>
      <c r="F15" s="212"/>
      <c r="G15" s="212"/>
      <c r="H15" s="213"/>
    </row>
    <row r="16" spans="1:8" s="217" customFormat="1" ht="51.75" customHeight="1" x14ac:dyDescent="0.35">
      <c r="A16" s="218"/>
      <c r="B16" s="219" t="s">
        <v>110</v>
      </c>
      <c r="C16" s="360" t="s">
        <v>12</v>
      </c>
      <c r="D16" s="220" t="s">
        <v>13</v>
      </c>
      <c r="E16" s="221" t="s">
        <v>57</v>
      </c>
      <c r="F16" s="212"/>
      <c r="G16" s="212"/>
      <c r="H16" s="213"/>
    </row>
    <row r="17" spans="1:8" s="217" customFormat="1" ht="15.75" customHeight="1" x14ac:dyDescent="0.35">
      <c r="A17" s="218">
        <v>1</v>
      </c>
      <c r="B17" s="222"/>
      <c r="C17" s="223"/>
      <c r="D17" s="224">
        <f>B17*C17</f>
        <v>0</v>
      </c>
      <c r="E17" s="225"/>
      <c r="F17" s="212"/>
      <c r="G17" s="212"/>
      <c r="H17" s="213"/>
    </row>
    <row r="18" spans="1:8" s="217" customFormat="1" ht="15.75" customHeight="1" x14ac:dyDescent="0.35">
      <c r="A18" s="218">
        <v>2</v>
      </c>
      <c r="B18" s="222"/>
      <c r="C18" s="223"/>
      <c r="D18" s="224">
        <f t="shared" ref="D18:D26" si="0">B18*C18</f>
        <v>0</v>
      </c>
      <c r="E18" s="226"/>
      <c r="F18" s="212"/>
      <c r="G18" s="212"/>
      <c r="H18" s="213"/>
    </row>
    <row r="19" spans="1:8" s="217" customFormat="1" ht="15.75" customHeight="1" x14ac:dyDescent="0.35">
      <c r="A19" s="218">
        <v>3</v>
      </c>
      <c r="B19" s="222"/>
      <c r="C19" s="223"/>
      <c r="D19" s="224">
        <f t="shared" si="0"/>
        <v>0</v>
      </c>
      <c r="E19" s="226"/>
      <c r="F19" s="212"/>
      <c r="G19" s="212"/>
      <c r="H19" s="213"/>
    </row>
    <row r="20" spans="1:8" s="217" customFormat="1" ht="15.75" customHeight="1" x14ac:dyDescent="0.35">
      <c r="A20" s="218">
        <v>4</v>
      </c>
      <c r="B20" s="222"/>
      <c r="C20" s="223"/>
      <c r="D20" s="224">
        <f t="shared" si="0"/>
        <v>0</v>
      </c>
      <c r="E20" s="226"/>
      <c r="F20" s="212"/>
      <c r="G20" s="212"/>
      <c r="H20" s="213"/>
    </row>
    <row r="21" spans="1:8" s="217" customFormat="1" ht="15.75" customHeight="1" x14ac:dyDescent="0.35">
      <c r="A21" s="218">
        <v>5</v>
      </c>
      <c r="B21" s="222"/>
      <c r="C21" s="223"/>
      <c r="D21" s="224">
        <f t="shared" si="0"/>
        <v>0</v>
      </c>
      <c r="E21" s="226"/>
      <c r="F21" s="212"/>
      <c r="G21" s="212"/>
      <c r="H21" s="213"/>
    </row>
    <row r="22" spans="1:8" s="217" customFormat="1" ht="15.75" customHeight="1" x14ac:dyDescent="0.35">
      <c r="A22" s="218">
        <v>6</v>
      </c>
      <c r="B22" s="222"/>
      <c r="C22" s="223"/>
      <c r="D22" s="224">
        <f t="shared" si="0"/>
        <v>0</v>
      </c>
      <c r="E22" s="226"/>
      <c r="F22" s="212"/>
      <c r="G22" s="212"/>
      <c r="H22" s="213"/>
    </row>
    <row r="23" spans="1:8" s="217" customFormat="1" ht="15.75" customHeight="1" x14ac:dyDescent="0.35">
      <c r="A23" s="218">
        <v>7</v>
      </c>
      <c r="B23" s="222"/>
      <c r="C23" s="223"/>
      <c r="D23" s="224">
        <f t="shared" si="0"/>
        <v>0</v>
      </c>
      <c r="E23" s="226"/>
      <c r="F23" s="212"/>
      <c r="G23" s="212"/>
      <c r="H23" s="213"/>
    </row>
    <row r="24" spans="1:8" s="217" customFormat="1" ht="15.75" customHeight="1" x14ac:dyDescent="0.35">
      <c r="A24" s="218">
        <v>8</v>
      </c>
      <c r="B24" s="222"/>
      <c r="C24" s="223"/>
      <c r="D24" s="224">
        <f t="shared" si="0"/>
        <v>0</v>
      </c>
      <c r="E24" s="226"/>
      <c r="F24" s="212"/>
      <c r="G24" s="212"/>
      <c r="H24" s="213"/>
    </row>
    <row r="25" spans="1:8" s="217" customFormat="1" ht="15.75" customHeight="1" x14ac:dyDescent="0.35">
      <c r="A25" s="218">
        <v>9</v>
      </c>
      <c r="B25" s="222"/>
      <c r="C25" s="223"/>
      <c r="D25" s="224">
        <f t="shared" si="0"/>
        <v>0</v>
      </c>
      <c r="E25" s="226"/>
      <c r="F25" s="212"/>
      <c r="G25" s="212"/>
      <c r="H25" s="213"/>
    </row>
    <row r="26" spans="1:8" s="217" customFormat="1" ht="15.75" customHeight="1" x14ac:dyDescent="0.35">
      <c r="A26" s="218">
        <v>10</v>
      </c>
      <c r="B26" s="222"/>
      <c r="C26" s="223"/>
      <c r="D26" s="224">
        <f t="shared" si="0"/>
        <v>0</v>
      </c>
      <c r="E26" s="227"/>
      <c r="F26" s="212"/>
      <c r="G26" s="212"/>
      <c r="H26" s="213"/>
    </row>
    <row r="27" spans="1:8" s="217" customFormat="1" ht="15.75" customHeight="1" thickBot="1" x14ac:dyDescent="0.4">
      <c r="A27" s="228" t="s">
        <v>32</v>
      </c>
      <c r="B27" s="229">
        <f>SUM(B17:B26)</f>
        <v>0</v>
      </c>
      <c r="C27" s="230"/>
      <c r="D27" s="231">
        <f>SUM(D17:D26)</f>
        <v>0</v>
      </c>
      <c r="E27" s="232">
        <f>ROUND((IF(D27=0,0,IF(B27=0,0,D27/B27))),2)</f>
        <v>0</v>
      </c>
      <c r="F27" s="233"/>
      <c r="G27" s="233"/>
      <c r="H27" s="234"/>
    </row>
    <row r="28" spans="1:8" s="217" customFormat="1" ht="29.25" customHeight="1" thickBot="1" x14ac:dyDescent="0.35">
      <c r="A28" s="361" t="s">
        <v>3</v>
      </c>
      <c r="B28" s="240"/>
      <c r="C28" s="240"/>
      <c r="D28" s="362"/>
      <c r="E28" s="363"/>
      <c r="F28" s="240"/>
      <c r="G28" s="240"/>
      <c r="H28" s="241"/>
    </row>
    <row r="29" spans="1:8" s="217" customFormat="1" ht="29.25" customHeight="1" x14ac:dyDescent="0.3">
      <c r="A29" s="364" t="s">
        <v>40</v>
      </c>
      <c r="B29" s="365"/>
      <c r="C29" s="366"/>
      <c r="D29" s="367"/>
      <c r="E29" s="368"/>
      <c r="F29" s="369"/>
      <c r="G29" s="369"/>
      <c r="H29" s="213"/>
    </row>
    <row r="30" spans="1:8" s="217" customFormat="1" x14ac:dyDescent="0.3">
      <c r="A30" s="370" t="s">
        <v>41</v>
      </c>
      <c r="B30" s="371"/>
      <c r="C30" s="372"/>
      <c r="D30" s="373"/>
      <c r="E30" s="374"/>
      <c r="F30" s="375"/>
      <c r="G30" s="375"/>
      <c r="H30" s="213"/>
    </row>
    <row r="31" spans="1:8" s="217" customFormat="1" ht="88.5" customHeight="1" x14ac:dyDescent="0.3">
      <c r="A31" s="196" t="s">
        <v>119</v>
      </c>
      <c r="B31" s="376" t="s">
        <v>39</v>
      </c>
      <c r="C31" s="377" t="s">
        <v>161</v>
      </c>
      <c r="D31" s="378"/>
      <c r="E31" s="374"/>
      <c r="F31" s="375"/>
      <c r="G31" s="375"/>
      <c r="H31" s="213"/>
    </row>
    <row r="32" spans="1:8" s="217" customFormat="1" ht="29.25" customHeight="1" thickBot="1" x14ac:dyDescent="0.35">
      <c r="A32" s="512"/>
      <c r="B32" s="379">
        <f>IF(A10=0,0,IF(B5-A10&lt;=0,0, B5-A10))</f>
        <v>0</v>
      </c>
      <c r="C32" s="380">
        <f>A32*B32</f>
        <v>0</v>
      </c>
      <c r="D32" s="381"/>
      <c r="E32" s="382"/>
      <c r="F32" s="383"/>
      <c r="G32" s="383"/>
      <c r="H32" s="234"/>
    </row>
    <row r="33" spans="1:8" s="217" customFormat="1" ht="33" customHeight="1" thickBot="1" x14ac:dyDescent="0.35">
      <c r="A33" s="361" t="s">
        <v>11</v>
      </c>
      <c r="B33" s="240"/>
      <c r="C33" s="240"/>
      <c r="D33" s="362"/>
      <c r="E33" s="363"/>
      <c r="F33" s="240"/>
      <c r="G33" s="240"/>
      <c r="H33" s="241"/>
    </row>
    <row r="34" spans="1:8" s="217" customFormat="1" ht="18" thickBot="1" x14ac:dyDescent="0.35">
      <c r="A34" s="384" t="s">
        <v>135</v>
      </c>
      <c r="B34" s="385"/>
      <c r="C34" s="212"/>
      <c r="D34" s="386"/>
      <c r="E34" s="387"/>
      <c r="F34" s="212"/>
      <c r="G34" s="212"/>
      <c r="H34" s="213"/>
    </row>
    <row r="35" spans="1:8" s="217" customFormat="1" ht="99.75" customHeight="1" x14ac:dyDescent="0.35">
      <c r="A35" s="388" t="s">
        <v>97</v>
      </c>
      <c r="B35" s="221" t="s">
        <v>227</v>
      </c>
      <c r="C35" s="389"/>
      <c r="D35" s="390"/>
      <c r="E35" s="391"/>
      <c r="F35" s="392"/>
      <c r="G35" s="392"/>
      <c r="H35" s="213"/>
    </row>
    <row r="36" spans="1:8" s="217" customFormat="1" ht="29.25" customHeight="1" thickBot="1" x14ac:dyDescent="0.35">
      <c r="A36" s="393"/>
      <c r="B36" s="394">
        <f>IF((C32-A36)&lt;0,0,C32-A36)</f>
        <v>0</v>
      </c>
      <c r="C36" s="395"/>
      <c r="D36" s="396"/>
      <c r="E36" s="397"/>
      <c r="F36" s="395"/>
      <c r="G36" s="395"/>
      <c r="H36" s="234"/>
    </row>
    <row r="37" spans="1:8" s="217" customFormat="1" ht="37.5" customHeight="1" thickBot="1" x14ac:dyDescent="0.35">
      <c r="A37" s="398" t="s">
        <v>98</v>
      </c>
      <c r="B37" s="254"/>
      <c r="C37" s="254"/>
      <c r="D37" s="399"/>
      <c r="E37" s="363"/>
      <c r="F37" s="240"/>
      <c r="G37" s="240"/>
      <c r="H37" s="241"/>
    </row>
    <row r="38" spans="1:8" s="217" customFormat="1" ht="33" customHeight="1" x14ac:dyDescent="0.3">
      <c r="A38" s="364" t="s">
        <v>151</v>
      </c>
      <c r="B38" s="258"/>
      <c r="C38" s="258"/>
      <c r="D38" s="400"/>
      <c r="E38" s="387"/>
      <c r="F38" s="212"/>
      <c r="G38" s="212"/>
      <c r="H38" s="213"/>
    </row>
    <row r="39" spans="1:8" s="217" customFormat="1" ht="29.25" customHeight="1" x14ac:dyDescent="0.3">
      <c r="A39" s="401">
        <f>IF(B32&gt;0.1, 0.1, B32)</f>
        <v>0</v>
      </c>
      <c r="B39" s="402"/>
      <c r="C39" s="402"/>
      <c r="D39" s="403"/>
      <c r="E39" s="387"/>
      <c r="F39" s="212"/>
      <c r="G39" s="212"/>
      <c r="H39" s="213"/>
    </row>
    <row r="40" spans="1:8" s="217" customFormat="1" ht="33" customHeight="1" x14ac:dyDescent="0.3">
      <c r="A40" s="404" t="s">
        <v>170</v>
      </c>
      <c r="B40" s="405"/>
      <c r="C40" s="405"/>
      <c r="D40" s="406"/>
      <c r="E40" s="387"/>
      <c r="F40" s="212"/>
      <c r="G40" s="212"/>
      <c r="H40" s="213"/>
    </row>
    <row r="41" spans="1:8" s="217" customFormat="1" ht="29.25" customHeight="1" x14ac:dyDescent="0.3">
      <c r="A41" s="401">
        <f>IF(C32=0,0, IF(AND(B36&lt;(A39*A32), B36&gt;0),B36,IF(B36=0, "No contribution of revenue is required",A39*A32)))</f>
        <v>0</v>
      </c>
      <c r="B41" s="402"/>
      <c r="C41" s="402"/>
      <c r="D41" s="403"/>
      <c r="E41" s="387"/>
      <c r="F41" s="212"/>
      <c r="G41" s="212"/>
      <c r="H41" s="213"/>
    </row>
    <row r="42" spans="1:8" s="217" customFormat="1" ht="29.25" customHeight="1" x14ac:dyDescent="0.3">
      <c r="A42" s="404" t="s">
        <v>103</v>
      </c>
      <c r="B42" s="405"/>
      <c r="C42" s="405"/>
      <c r="D42" s="406"/>
      <c r="E42" s="387"/>
      <c r="F42" s="212"/>
      <c r="G42" s="212"/>
      <c r="H42" s="213"/>
    </row>
    <row r="43" spans="1:8" s="217" customFormat="1" ht="29.25" customHeight="1" x14ac:dyDescent="0.3">
      <c r="A43" s="401">
        <f>IF((A41&gt;B36),0,B36-A41)</f>
        <v>0</v>
      </c>
      <c r="B43" s="402"/>
      <c r="C43" s="402"/>
      <c r="D43" s="403"/>
      <c r="E43" s="387"/>
      <c r="F43" s="212"/>
      <c r="G43" s="212"/>
      <c r="H43" s="213"/>
    </row>
    <row r="44" spans="1:8" s="217" customFormat="1" ht="29.25" customHeight="1" x14ac:dyDescent="0.3">
      <c r="A44" s="404" t="s">
        <v>104</v>
      </c>
      <c r="B44" s="405"/>
      <c r="C44" s="405"/>
      <c r="D44" s="406"/>
      <c r="E44" s="387"/>
      <c r="F44" s="212"/>
      <c r="G44" s="212"/>
      <c r="H44" s="213"/>
    </row>
    <row r="45" spans="1:8" s="217" customFormat="1" ht="29.25" customHeight="1" thickBot="1" x14ac:dyDescent="0.35">
      <c r="A45" s="407">
        <f>IF((A36-C32)&lt;0,0,(A36-C32))</f>
        <v>0</v>
      </c>
      <c r="B45" s="408"/>
      <c r="C45" s="408"/>
      <c r="D45" s="409"/>
      <c r="E45" s="410"/>
      <c r="F45" s="233"/>
      <c r="G45" s="233"/>
      <c r="H45" s="234"/>
    </row>
    <row r="46" spans="1:8" s="217" customFormat="1" ht="29.25" customHeight="1" x14ac:dyDescent="0.3">
      <c r="A46" s="361" t="s">
        <v>107</v>
      </c>
      <c r="B46" s="240"/>
      <c r="C46" s="240"/>
      <c r="D46" s="362"/>
      <c r="E46" s="363"/>
      <c r="F46" s="240"/>
      <c r="G46" s="240"/>
      <c r="H46" s="241"/>
    </row>
    <row r="47" spans="1:8" s="217" customFormat="1" ht="29.25" customHeight="1" x14ac:dyDescent="0.3">
      <c r="A47" s="411" t="s">
        <v>51</v>
      </c>
      <c r="B47" s="212"/>
      <c r="C47" s="212"/>
      <c r="D47" s="386"/>
      <c r="E47" s="387"/>
      <c r="F47" s="212"/>
      <c r="G47" s="212"/>
      <c r="H47" s="213"/>
    </row>
    <row r="48" spans="1:8" s="217" customFormat="1" ht="29.25" customHeight="1" x14ac:dyDescent="0.3">
      <c r="A48" s="412" t="s">
        <v>116</v>
      </c>
      <c r="B48" s="212"/>
      <c r="C48" s="212"/>
      <c r="D48" s="386"/>
      <c r="E48" s="387"/>
      <c r="F48" s="212"/>
      <c r="G48" s="212"/>
      <c r="H48" s="213"/>
    </row>
    <row r="49" spans="1:8" s="217" customFormat="1" ht="29.25" customHeight="1" x14ac:dyDescent="0.3">
      <c r="A49" s="411" t="s">
        <v>52</v>
      </c>
      <c r="B49" s="212"/>
      <c r="C49" s="212"/>
      <c r="D49" s="386"/>
      <c r="E49" s="387"/>
      <c r="F49" s="212"/>
      <c r="G49" s="212"/>
      <c r="H49" s="213"/>
    </row>
    <row r="50" spans="1:8" s="217" customFormat="1" ht="43.5" customHeight="1" x14ac:dyDescent="0.3">
      <c r="A50" s="413" t="s">
        <v>95</v>
      </c>
      <c r="B50" s="414"/>
      <c r="C50" s="414"/>
      <c r="D50" s="415"/>
      <c r="E50" s="416"/>
      <c r="F50" s="414"/>
      <c r="G50" s="414"/>
      <c r="H50" s="175"/>
    </row>
    <row r="51" spans="1:8" ht="47.25" customHeight="1" thickBot="1" x14ac:dyDescent="0.35">
      <c r="A51" s="338"/>
      <c r="B51" s="339"/>
      <c r="C51" s="339"/>
      <c r="D51" s="339"/>
      <c r="E51" s="339"/>
      <c r="F51" s="339"/>
      <c r="G51" s="505"/>
      <c r="H51" s="506" t="s">
        <v>235</v>
      </c>
    </row>
    <row r="52" spans="1:8" ht="34.5" customHeight="1" x14ac:dyDescent="0.3">
      <c r="A52" s="56"/>
      <c r="B52" s="56"/>
      <c r="C52" s="56"/>
      <c r="D52" s="56"/>
      <c r="E52" s="56"/>
      <c r="F52" s="56"/>
      <c r="G52" s="341"/>
      <c r="H52" s="342"/>
    </row>
    <row r="53" spans="1:8" ht="34.5" hidden="1" customHeight="1" x14ac:dyDescent="0.3">
      <c r="A53" s="56"/>
      <c r="B53" s="56"/>
      <c r="C53" s="56"/>
      <c r="D53" s="56"/>
      <c r="E53" s="56"/>
      <c r="F53" s="56"/>
      <c r="G53" s="341"/>
      <c r="H53" s="342"/>
    </row>
    <row r="54" spans="1:8" ht="34.5" hidden="1" customHeight="1" x14ac:dyDescent="0.3">
      <c r="A54" s="56"/>
      <c r="B54" s="56"/>
      <c r="C54" s="56"/>
      <c r="D54" s="56"/>
      <c r="E54" s="56"/>
      <c r="F54" s="56"/>
      <c r="G54" s="341"/>
      <c r="H54" s="342"/>
    </row>
    <row r="55" spans="1:8" ht="34.5" hidden="1" customHeight="1" x14ac:dyDescent="0.3">
      <c r="A55" s="343"/>
      <c r="B55" s="343"/>
      <c r="C55" s="343"/>
      <c r="D55" s="343"/>
      <c r="E55" s="343"/>
      <c r="F55" s="343"/>
      <c r="G55" s="343"/>
      <c r="H55" s="343"/>
    </row>
    <row r="56" spans="1:8" ht="34.5" hidden="1" customHeight="1" x14ac:dyDescent="0.3">
      <c r="A56" s="343"/>
      <c r="B56" s="343"/>
      <c r="C56" s="343"/>
      <c r="D56" s="343"/>
      <c r="E56" s="343"/>
      <c r="F56" s="343"/>
      <c r="G56" s="343"/>
      <c r="H56" s="343"/>
    </row>
    <row r="57" spans="1:8" ht="34.5" hidden="1" customHeight="1" x14ac:dyDescent="0.3">
      <c r="A57" s="343"/>
      <c r="B57" s="343"/>
      <c r="C57" s="343"/>
      <c r="D57" s="343"/>
      <c r="E57" s="343"/>
      <c r="F57" s="343"/>
      <c r="G57" s="343"/>
      <c r="H57" s="343"/>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100" customFormat="1" ht="34.5" hidden="1" customHeight="1" x14ac:dyDescent="0.3"/>
    <row r="66" s="100" customFormat="1" ht="34.5" hidden="1" customHeight="1" x14ac:dyDescent="0.3"/>
    <row r="67" s="100" customFormat="1" ht="34.5" hidden="1" customHeight="1" x14ac:dyDescent="0.3"/>
    <row r="68" s="100" customFormat="1" ht="34.5" hidden="1" customHeight="1" x14ac:dyDescent="0.3"/>
    <row r="69" s="100" customFormat="1" ht="34.5" hidden="1" customHeight="1" x14ac:dyDescent="0.3"/>
    <row r="70" s="100" customFormat="1" ht="34.5" hidden="1" customHeight="1" x14ac:dyDescent="0.3"/>
    <row r="71" s="100" customFormat="1" ht="34.5" hidden="1" customHeight="1" x14ac:dyDescent="0.3"/>
    <row r="72" s="100" customFormat="1" ht="34.5" hidden="1" customHeight="1" x14ac:dyDescent="0.3"/>
    <row r="73" s="100" customFormat="1" ht="34.5" hidden="1" customHeight="1" x14ac:dyDescent="0.3"/>
    <row r="74" s="100" customFormat="1" ht="34.5" hidden="1" customHeight="1" x14ac:dyDescent="0.3"/>
    <row r="75" s="100" customFormat="1" ht="34.5" hidden="1" customHeight="1" x14ac:dyDescent="0.3"/>
    <row r="76" s="100" customFormat="1" ht="34.5" hidden="1" customHeight="1" x14ac:dyDescent="0.3"/>
    <row r="77" s="100" customFormat="1" ht="34.5" hidden="1" customHeight="1" x14ac:dyDescent="0.3"/>
    <row r="78" s="100" customFormat="1" hidden="1" x14ac:dyDescent="0.3"/>
    <row r="79" s="100" customFormat="1" hidden="1" x14ac:dyDescent="0.3"/>
    <row r="80" s="100" customFormat="1" hidden="1" x14ac:dyDescent="0.3"/>
    <row r="81" s="100" customFormat="1" hidden="1" x14ac:dyDescent="0.3"/>
    <row r="82" s="100" customFormat="1" hidden="1" x14ac:dyDescent="0.3"/>
    <row r="83" s="100" customFormat="1" hidden="1" x14ac:dyDescent="0.3"/>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100" customWidth="1"/>
    <col min="2" max="2" width="35.6640625" style="100" customWidth="1"/>
    <col min="3" max="3" width="20.109375" style="100" customWidth="1"/>
    <col min="4" max="4" width="19" style="100" customWidth="1"/>
    <col min="5" max="5" width="18.5546875" style="100" customWidth="1"/>
    <col min="6" max="6" width="7.44140625" style="100" customWidth="1"/>
    <col min="7" max="7" width="21.33203125" style="100" customWidth="1"/>
    <col min="8" max="8" width="9" style="100" customWidth="1"/>
    <col min="9" max="9" width="3.6640625" style="100" customWidth="1"/>
    <col min="10" max="11" width="22.33203125" style="100" hidden="1" customWidth="1"/>
    <col min="12" max="12" width="12.88671875" style="100" hidden="1" customWidth="1"/>
    <col min="13" max="16384" width="22.33203125" style="100" hidden="1"/>
  </cols>
  <sheetData>
    <row r="1" spans="1:8" ht="18" x14ac:dyDescent="0.35">
      <c r="A1" s="190" t="str">
        <f>Instructions!A2</f>
        <v>SFA NAME: [TYPE SFA NAME HERE]</v>
      </c>
      <c r="B1" s="191"/>
      <c r="C1" s="191"/>
      <c r="D1" s="191"/>
      <c r="E1" s="191"/>
      <c r="F1" s="191"/>
      <c r="G1" s="191"/>
      <c r="H1" s="191"/>
    </row>
    <row r="2" spans="1:8" ht="30" customHeight="1" thickBot="1" x14ac:dyDescent="0.35">
      <c r="A2" s="192" t="s">
        <v>54</v>
      </c>
      <c r="B2" s="56"/>
      <c r="C2" s="56"/>
      <c r="D2" s="56"/>
      <c r="E2" s="56"/>
      <c r="F2" s="56"/>
      <c r="G2" s="56"/>
      <c r="H2" s="56"/>
    </row>
    <row r="3" spans="1:8" ht="17.399999999999999" x14ac:dyDescent="0.3">
      <c r="A3" s="193" t="s">
        <v>36</v>
      </c>
      <c r="B3" s="344"/>
      <c r="C3" s="56"/>
      <c r="D3" s="56"/>
      <c r="E3" s="195"/>
      <c r="F3" s="56"/>
      <c r="G3" s="56"/>
      <c r="H3" s="56"/>
    </row>
    <row r="4" spans="1:8" ht="34.799999999999997" x14ac:dyDescent="0.3">
      <c r="A4" s="196" t="s">
        <v>122</v>
      </c>
      <c r="B4" s="197" t="s">
        <v>126</v>
      </c>
      <c r="C4" s="56"/>
      <c r="D4" s="56"/>
      <c r="E4" s="195"/>
      <c r="F4" s="56"/>
      <c r="G4" s="56"/>
      <c r="H4" s="56"/>
    </row>
    <row r="5" spans="1:8" ht="18" thickBot="1" x14ac:dyDescent="0.35">
      <c r="A5" s="198">
        <f>'SY 24-25 Requirement Calculator'!B7</f>
        <v>0</v>
      </c>
      <c r="B5" s="199" cm="1">
        <f t="array" ref="B5">_xlfn.IFS(ROUND(MOD(A5,0.1),2)&lt;=0.05, TRUNC(A5,1), MOD(A5,0.1)&gt;0.05, _xlfn.FLOOR.MATH(A5,0.05))</f>
        <v>0</v>
      </c>
      <c r="C5" s="56"/>
      <c r="D5" s="56"/>
      <c r="E5" s="195"/>
      <c r="F5" s="56"/>
      <c r="G5" s="56"/>
      <c r="H5" s="56"/>
    </row>
    <row r="6" spans="1:8" ht="39.75" customHeight="1" x14ac:dyDescent="0.3">
      <c r="A6" s="147" t="s">
        <v>228</v>
      </c>
      <c r="B6" s="200"/>
      <c r="C6" s="201"/>
      <c r="D6" s="201"/>
      <c r="E6" s="200"/>
      <c r="F6" s="201"/>
      <c r="G6" s="201"/>
      <c r="H6" s="202"/>
    </row>
    <row r="7" spans="1:8" ht="21" customHeight="1" x14ac:dyDescent="0.3">
      <c r="A7" s="203" t="s">
        <v>1</v>
      </c>
      <c r="B7" s="56"/>
      <c r="C7" s="56"/>
      <c r="D7" s="56"/>
      <c r="E7" s="195"/>
      <c r="F7" s="56"/>
      <c r="G7" s="56"/>
      <c r="H7" s="204"/>
    </row>
    <row r="8" spans="1:8" ht="16.2" thickBot="1" x14ac:dyDescent="0.35">
      <c r="A8" s="205" t="s">
        <v>96</v>
      </c>
      <c r="B8" s="206"/>
      <c r="C8" s="206"/>
      <c r="D8" s="206"/>
      <c r="E8" s="207"/>
      <c r="F8" s="206"/>
      <c r="G8" s="206"/>
      <c r="H8" s="208"/>
    </row>
    <row r="9" spans="1:8" ht="17.399999999999999" x14ac:dyDescent="0.35">
      <c r="A9" s="359" t="s">
        <v>37</v>
      </c>
      <c r="B9" s="417"/>
      <c r="C9" s="417"/>
      <c r="D9" s="417"/>
      <c r="E9" s="418"/>
      <c r="F9" s="212"/>
      <c r="G9" s="212"/>
      <c r="H9" s="213"/>
    </row>
    <row r="10" spans="1:8" s="217" customFormat="1" ht="15.75" customHeight="1" thickBot="1" x14ac:dyDescent="0.4">
      <c r="A10" s="214" t="s">
        <v>38</v>
      </c>
      <c r="B10" s="419"/>
      <c r="C10" s="419"/>
      <c r="D10" s="419"/>
      <c r="E10" s="420"/>
      <c r="F10" s="212"/>
      <c r="G10" s="212"/>
      <c r="H10" s="213"/>
    </row>
    <row r="11" spans="1:8" s="217" customFormat="1" ht="53.25" customHeight="1" x14ac:dyDescent="0.35">
      <c r="A11" s="218"/>
      <c r="B11" s="219" t="s">
        <v>110</v>
      </c>
      <c r="C11" s="360" t="s">
        <v>12</v>
      </c>
      <c r="D11" s="220" t="s">
        <v>13</v>
      </c>
      <c r="E11" s="221" t="s">
        <v>57</v>
      </c>
      <c r="F11" s="212"/>
      <c r="G11" s="212"/>
      <c r="H11" s="213"/>
    </row>
    <row r="12" spans="1:8" s="217" customFormat="1" ht="15.75" customHeight="1" x14ac:dyDescent="0.35">
      <c r="A12" s="218">
        <v>1</v>
      </c>
      <c r="B12" s="421"/>
      <c r="C12" s="422"/>
      <c r="D12" s="423">
        <f>B12*C12</f>
        <v>0</v>
      </c>
      <c r="E12" s="225"/>
      <c r="F12" s="212"/>
      <c r="G12" s="212"/>
      <c r="H12" s="213"/>
    </row>
    <row r="13" spans="1:8" s="217" customFormat="1" ht="15.75" customHeight="1" x14ac:dyDescent="0.35">
      <c r="A13" s="218">
        <v>2</v>
      </c>
      <c r="B13" s="421"/>
      <c r="C13" s="422"/>
      <c r="D13" s="423">
        <f t="shared" ref="D13:D21" si="0">B13*C13</f>
        <v>0</v>
      </c>
      <c r="E13" s="226"/>
      <c r="F13" s="212"/>
      <c r="G13" s="212"/>
      <c r="H13" s="213"/>
    </row>
    <row r="14" spans="1:8" s="217" customFormat="1" ht="15.75" customHeight="1" x14ac:dyDescent="0.35">
      <c r="A14" s="218">
        <v>3</v>
      </c>
      <c r="B14" s="421"/>
      <c r="C14" s="422"/>
      <c r="D14" s="423">
        <f t="shared" si="0"/>
        <v>0</v>
      </c>
      <c r="E14" s="226"/>
      <c r="F14" s="212"/>
      <c r="G14" s="212"/>
      <c r="H14" s="213"/>
    </row>
    <row r="15" spans="1:8" s="217" customFormat="1" ht="15.75" customHeight="1" x14ac:dyDescent="0.35">
      <c r="A15" s="218">
        <v>4</v>
      </c>
      <c r="B15" s="421"/>
      <c r="C15" s="422"/>
      <c r="D15" s="423">
        <f t="shared" si="0"/>
        <v>0</v>
      </c>
      <c r="E15" s="226"/>
      <c r="F15" s="212"/>
      <c r="G15" s="212"/>
      <c r="H15" s="213"/>
    </row>
    <row r="16" spans="1:8" s="217" customFormat="1" ht="15.75" customHeight="1" x14ac:dyDescent="0.35">
      <c r="A16" s="218">
        <v>5</v>
      </c>
      <c r="B16" s="421"/>
      <c r="C16" s="422"/>
      <c r="D16" s="423">
        <f t="shared" si="0"/>
        <v>0</v>
      </c>
      <c r="E16" s="226"/>
      <c r="F16" s="212"/>
      <c r="G16" s="212"/>
      <c r="H16" s="213"/>
    </row>
    <row r="17" spans="1:8" s="217" customFormat="1" ht="15.75" customHeight="1" x14ac:dyDescent="0.35">
      <c r="A17" s="218">
        <v>6</v>
      </c>
      <c r="B17" s="421"/>
      <c r="C17" s="422"/>
      <c r="D17" s="423">
        <f t="shared" si="0"/>
        <v>0</v>
      </c>
      <c r="E17" s="226"/>
      <c r="F17" s="212"/>
      <c r="G17" s="212"/>
      <c r="H17" s="213"/>
    </row>
    <row r="18" spans="1:8" s="217" customFormat="1" ht="15.75" customHeight="1" x14ac:dyDescent="0.35">
      <c r="A18" s="218">
        <v>7</v>
      </c>
      <c r="B18" s="421"/>
      <c r="C18" s="422"/>
      <c r="D18" s="423">
        <f t="shared" si="0"/>
        <v>0</v>
      </c>
      <c r="E18" s="226"/>
      <c r="F18" s="212"/>
      <c r="G18" s="212"/>
      <c r="H18" s="213"/>
    </row>
    <row r="19" spans="1:8" s="217" customFormat="1" ht="15.75" customHeight="1" x14ac:dyDescent="0.35">
      <c r="A19" s="218">
        <v>8</v>
      </c>
      <c r="B19" s="421"/>
      <c r="C19" s="422"/>
      <c r="D19" s="423">
        <f t="shared" si="0"/>
        <v>0</v>
      </c>
      <c r="E19" s="226"/>
      <c r="F19" s="212"/>
      <c r="G19" s="212"/>
      <c r="H19" s="213"/>
    </row>
    <row r="20" spans="1:8" s="217" customFormat="1" ht="15.75" customHeight="1" x14ac:dyDescent="0.35">
      <c r="A20" s="218">
        <v>9</v>
      </c>
      <c r="B20" s="421"/>
      <c r="C20" s="422"/>
      <c r="D20" s="423">
        <f t="shared" si="0"/>
        <v>0</v>
      </c>
      <c r="E20" s="226"/>
      <c r="F20" s="212"/>
      <c r="G20" s="212"/>
      <c r="H20" s="213"/>
    </row>
    <row r="21" spans="1:8" s="217" customFormat="1" ht="15.75" customHeight="1" x14ac:dyDescent="0.35">
      <c r="A21" s="218">
        <v>10</v>
      </c>
      <c r="B21" s="421"/>
      <c r="C21" s="422"/>
      <c r="D21" s="423">
        <f t="shared" si="0"/>
        <v>0</v>
      </c>
      <c r="E21" s="227"/>
      <c r="F21" s="212"/>
      <c r="G21" s="212"/>
      <c r="H21" s="213"/>
    </row>
    <row r="22" spans="1:8" s="217" customFormat="1" ht="15.75" customHeight="1" thickBot="1" x14ac:dyDescent="0.4">
      <c r="A22" s="424" t="s">
        <v>32</v>
      </c>
      <c r="B22" s="425">
        <f>SUM(B12:B21)</f>
        <v>0</v>
      </c>
      <c r="C22" s="230"/>
      <c r="D22" s="231">
        <f>SUM(D12:D21)</f>
        <v>0</v>
      </c>
      <c r="E22" s="232">
        <f>ROUND((IF(D22=0,0,IF(B22=0,0,D22/B22))),2)</f>
        <v>0</v>
      </c>
      <c r="F22" s="212"/>
      <c r="G22" s="212"/>
      <c r="H22" s="213"/>
    </row>
    <row r="23" spans="1:8" s="217" customFormat="1" ht="33" customHeight="1" x14ac:dyDescent="0.3">
      <c r="A23" s="257" t="s">
        <v>39</v>
      </c>
      <c r="B23" s="426"/>
      <c r="C23" s="212"/>
      <c r="D23" s="386"/>
      <c r="E23" s="387"/>
      <c r="F23" s="212"/>
      <c r="G23" s="212"/>
      <c r="H23" s="213"/>
    </row>
    <row r="24" spans="1:8" s="217" customFormat="1" ht="15.75" customHeight="1" thickBot="1" x14ac:dyDescent="0.35">
      <c r="A24" s="427">
        <f>IF(E22=0,0,IF(B5-E22&lt;=0,0,B5-E22))</f>
        <v>0</v>
      </c>
      <c r="B24" s="428"/>
      <c r="C24" s="212"/>
      <c r="D24" s="386"/>
      <c r="E24" s="387"/>
      <c r="F24" s="212"/>
      <c r="G24" s="212"/>
      <c r="H24" s="213"/>
    </row>
    <row r="25" spans="1:8" s="217" customFormat="1" ht="48" customHeight="1" x14ac:dyDescent="0.3">
      <c r="A25" s="257" t="s">
        <v>180</v>
      </c>
      <c r="B25" s="426"/>
      <c r="C25" s="212"/>
      <c r="D25" s="386"/>
      <c r="E25" s="387"/>
      <c r="F25" s="212"/>
      <c r="G25" s="212"/>
      <c r="H25" s="213"/>
    </row>
    <row r="26" spans="1:8" s="217" customFormat="1" ht="15.75" customHeight="1" thickBot="1" x14ac:dyDescent="0.35">
      <c r="A26" s="427">
        <f>IF(E22=0,0,IF(A24&gt;0.1,E22+0.1,IF(A24=0,"No price increase necessary",E22+A24)))</f>
        <v>0</v>
      </c>
      <c r="B26" s="428"/>
      <c r="C26" s="429"/>
      <c r="D26" s="430"/>
      <c r="E26" s="410"/>
      <c r="F26" s="233"/>
      <c r="G26" s="233"/>
      <c r="H26" s="234"/>
    </row>
    <row r="27" spans="1:8" s="217" customFormat="1" ht="30" customHeight="1" thickBot="1" x14ac:dyDescent="0.35">
      <c r="A27" s="431" t="s">
        <v>3</v>
      </c>
      <c r="B27" s="432"/>
      <c r="C27" s="432"/>
      <c r="D27" s="362"/>
      <c r="E27" s="363"/>
      <c r="F27" s="240"/>
      <c r="G27" s="240"/>
      <c r="H27" s="241"/>
    </row>
    <row r="28" spans="1:8" s="217" customFormat="1" ht="35.4" thickBot="1" x14ac:dyDescent="0.35">
      <c r="A28" s="242" t="s">
        <v>178</v>
      </c>
      <c r="B28" s="433"/>
      <c r="C28" s="433"/>
      <c r="D28" s="434"/>
      <c r="E28" s="435"/>
      <c r="F28" s="433"/>
      <c r="G28" s="433"/>
      <c r="H28" s="175"/>
    </row>
    <row r="29" spans="1:8" s="217" customFormat="1" ht="62.4" x14ac:dyDescent="0.3">
      <c r="A29" s="388" t="s">
        <v>181</v>
      </c>
      <c r="B29" s="433"/>
      <c r="C29" s="433"/>
      <c r="D29" s="434"/>
      <c r="E29" s="435"/>
      <c r="F29" s="433"/>
      <c r="G29" s="433"/>
      <c r="H29" s="175"/>
    </row>
    <row r="30" spans="1:8" s="217" customFormat="1" ht="24.75" customHeight="1" thickBot="1" x14ac:dyDescent="0.35">
      <c r="A30" s="436"/>
      <c r="B30" s="437"/>
      <c r="C30" s="437"/>
      <c r="D30" s="438"/>
      <c r="E30" s="439"/>
      <c r="F30" s="437"/>
      <c r="G30" s="437"/>
      <c r="H30" s="440"/>
    </row>
    <row r="31" spans="1:8" s="217" customFormat="1" ht="29.25" customHeight="1" thickBot="1" x14ac:dyDescent="0.35">
      <c r="A31" s="284" t="s">
        <v>100</v>
      </c>
      <c r="B31" s="285"/>
      <c r="C31" s="285"/>
      <c r="D31" s="285"/>
      <c r="E31" s="358"/>
      <c r="F31" s="240"/>
      <c r="G31" s="240"/>
      <c r="H31" s="241"/>
    </row>
    <row r="32" spans="1:8" s="217" customFormat="1" ht="29.25" customHeight="1" x14ac:dyDescent="0.35">
      <c r="A32" s="359" t="s">
        <v>33</v>
      </c>
      <c r="B32" s="417"/>
      <c r="C32" s="417"/>
      <c r="D32" s="417"/>
      <c r="E32" s="418"/>
      <c r="F32" s="212"/>
      <c r="G32" s="212"/>
      <c r="H32" s="213"/>
    </row>
    <row r="33" spans="1:8" s="217" customFormat="1" ht="34.5" customHeight="1" thickBot="1" x14ac:dyDescent="0.4">
      <c r="A33" s="441" t="s">
        <v>182</v>
      </c>
      <c r="B33" s="442"/>
      <c r="C33" s="442"/>
      <c r="D33" s="442"/>
      <c r="E33" s="443"/>
      <c r="F33" s="212"/>
      <c r="G33" s="212"/>
      <c r="H33" s="213"/>
    </row>
    <row r="34" spans="1:8" s="217" customFormat="1" ht="52.2" x14ac:dyDescent="0.35">
      <c r="A34" s="218"/>
      <c r="B34" s="219" t="s">
        <v>110</v>
      </c>
      <c r="C34" s="360" t="s">
        <v>12</v>
      </c>
      <c r="D34" s="220" t="s">
        <v>13</v>
      </c>
      <c r="E34" s="221" t="s">
        <v>178</v>
      </c>
      <c r="F34" s="212"/>
      <c r="G34" s="212"/>
      <c r="H34" s="213"/>
    </row>
    <row r="35" spans="1:8" s="217" customFormat="1" ht="17.399999999999999" x14ac:dyDescent="0.35">
      <c r="A35" s="218">
        <v>1</v>
      </c>
      <c r="B35" s="421"/>
      <c r="C35" s="422"/>
      <c r="D35" s="423">
        <f>B35*C35</f>
        <v>0</v>
      </c>
      <c r="E35" s="225"/>
      <c r="F35" s="212"/>
      <c r="G35" s="212"/>
      <c r="H35" s="213"/>
    </row>
    <row r="36" spans="1:8" s="217" customFormat="1" ht="17.399999999999999" x14ac:dyDescent="0.35">
      <c r="A36" s="218">
        <v>2</v>
      </c>
      <c r="B36" s="421"/>
      <c r="C36" s="422"/>
      <c r="D36" s="423">
        <f t="shared" ref="D36:D44" si="1">B36*C36</f>
        <v>0</v>
      </c>
      <c r="E36" s="226"/>
      <c r="F36" s="212"/>
      <c r="G36" s="212"/>
      <c r="H36" s="213"/>
    </row>
    <row r="37" spans="1:8" s="217" customFormat="1" ht="17.399999999999999" x14ac:dyDescent="0.35">
      <c r="A37" s="218">
        <v>3</v>
      </c>
      <c r="B37" s="421"/>
      <c r="C37" s="422"/>
      <c r="D37" s="423">
        <f t="shared" si="1"/>
        <v>0</v>
      </c>
      <c r="E37" s="226"/>
      <c r="F37" s="212"/>
      <c r="G37" s="212"/>
      <c r="H37" s="213"/>
    </row>
    <row r="38" spans="1:8" s="217" customFormat="1" ht="17.399999999999999" x14ac:dyDescent="0.35">
      <c r="A38" s="218">
        <v>4</v>
      </c>
      <c r="B38" s="421"/>
      <c r="C38" s="422"/>
      <c r="D38" s="423">
        <f t="shared" si="1"/>
        <v>0</v>
      </c>
      <c r="E38" s="226"/>
      <c r="F38" s="212"/>
      <c r="G38" s="212"/>
      <c r="H38" s="213"/>
    </row>
    <row r="39" spans="1:8" s="217" customFormat="1" ht="17.399999999999999" x14ac:dyDescent="0.35">
      <c r="A39" s="218">
        <v>5</v>
      </c>
      <c r="B39" s="421"/>
      <c r="C39" s="422"/>
      <c r="D39" s="423">
        <f t="shared" si="1"/>
        <v>0</v>
      </c>
      <c r="E39" s="226"/>
      <c r="F39" s="212"/>
      <c r="G39" s="212"/>
      <c r="H39" s="213"/>
    </row>
    <row r="40" spans="1:8" s="217" customFormat="1" ht="17.399999999999999" x14ac:dyDescent="0.35">
      <c r="A40" s="218">
        <v>6</v>
      </c>
      <c r="B40" s="421"/>
      <c r="C40" s="422"/>
      <c r="D40" s="423">
        <f t="shared" si="1"/>
        <v>0</v>
      </c>
      <c r="E40" s="226"/>
      <c r="F40" s="212"/>
      <c r="G40" s="212"/>
      <c r="H40" s="213"/>
    </row>
    <row r="41" spans="1:8" s="217" customFormat="1" ht="17.399999999999999" x14ac:dyDescent="0.35">
      <c r="A41" s="218">
        <v>7</v>
      </c>
      <c r="B41" s="421"/>
      <c r="C41" s="422"/>
      <c r="D41" s="423">
        <f t="shared" si="1"/>
        <v>0</v>
      </c>
      <c r="E41" s="226"/>
      <c r="F41" s="212"/>
      <c r="G41" s="212"/>
      <c r="H41" s="213"/>
    </row>
    <row r="42" spans="1:8" s="217" customFormat="1" ht="17.399999999999999" x14ac:dyDescent="0.35">
      <c r="A42" s="218">
        <v>8</v>
      </c>
      <c r="B42" s="421"/>
      <c r="C42" s="422"/>
      <c r="D42" s="423">
        <f t="shared" si="1"/>
        <v>0</v>
      </c>
      <c r="E42" s="226"/>
      <c r="F42" s="212"/>
      <c r="G42" s="212"/>
      <c r="H42" s="213"/>
    </row>
    <row r="43" spans="1:8" s="217" customFormat="1" ht="17.399999999999999" x14ac:dyDescent="0.35">
      <c r="A43" s="218">
        <v>9</v>
      </c>
      <c r="B43" s="421"/>
      <c r="C43" s="422"/>
      <c r="D43" s="423">
        <f t="shared" si="1"/>
        <v>0</v>
      </c>
      <c r="E43" s="226"/>
      <c r="F43" s="212"/>
      <c r="G43" s="212"/>
      <c r="H43" s="213"/>
    </row>
    <row r="44" spans="1:8" s="217" customFormat="1" ht="17.399999999999999" x14ac:dyDescent="0.35">
      <c r="A44" s="218">
        <v>10</v>
      </c>
      <c r="B44" s="421"/>
      <c r="C44" s="422"/>
      <c r="D44" s="423">
        <f t="shared" si="1"/>
        <v>0</v>
      </c>
      <c r="E44" s="227"/>
      <c r="F44" s="212"/>
      <c r="G44" s="212"/>
      <c r="H44" s="213"/>
    </row>
    <row r="45" spans="1:8" s="217" customFormat="1" ht="18" thickBot="1" x14ac:dyDescent="0.4">
      <c r="A45" s="228" t="s">
        <v>32</v>
      </c>
      <c r="B45" s="229">
        <f>SUM(B35:B44)</f>
        <v>0</v>
      </c>
      <c r="C45" s="230"/>
      <c r="D45" s="231">
        <f>SUM(D35:D44)</f>
        <v>0</v>
      </c>
      <c r="E45" s="232">
        <f>(IF(D45=0,0,IF(B45=0,0,D45/B45)))</f>
        <v>0</v>
      </c>
      <c r="F45" s="233"/>
      <c r="G45" s="233"/>
      <c r="H45" s="234"/>
    </row>
    <row r="46" spans="1:8" s="217" customFormat="1" ht="29.25" customHeight="1" thickBot="1" x14ac:dyDescent="0.35">
      <c r="A46" s="361" t="s">
        <v>11</v>
      </c>
      <c r="B46" s="240"/>
      <c r="C46" s="240"/>
      <c r="D46" s="362"/>
      <c r="E46" s="363"/>
      <c r="F46" s="240"/>
      <c r="G46" s="240"/>
      <c r="H46" s="241"/>
    </row>
    <row r="47" spans="1:8" s="217" customFormat="1" ht="29.25" customHeight="1" x14ac:dyDescent="0.35">
      <c r="A47" s="364" t="s">
        <v>40</v>
      </c>
      <c r="B47" s="444"/>
      <c r="C47" s="445"/>
      <c r="D47" s="367"/>
      <c r="E47" s="368"/>
      <c r="F47" s="369"/>
      <c r="G47" s="369"/>
      <c r="H47" s="213"/>
    </row>
    <row r="48" spans="1:8" s="217" customFormat="1" ht="17.399999999999999" x14ac:dyDescent="0.35">
      <c r="A48" s="370" t="s">
        <v>41</v>
      </c>
      <c r="B48" s="446"/>
      <c r="C48" s="447"/>
      <c r="D48" s="373"/>
      <c r="E48" s="374"/>
      <c r="F48" s="375"/>
      <c r="G48" s="375"/>
      <c r="H48" s="213"/>
    </row>
    <row r="49" spans="1:8" s="217" customFormat="1" ht="85.5" customHeight="1" x14ac:dyDescent="0.3">
      <c r="A49" s="196" t="s">
        <v>119</v>
      </c>
      <c r="B49" s="376" t="s">
        <v>39</v>
      </c>
      <c r="C49" s="377" t="s">
        <v>161</v>
      </c>
      <c r="D49" s="378"/>
      <c r="E49" s="374"/>
      <c r="F49" s="375"/>
      <c r="G49" s="375"/>
      <c r="H49" s="213"/>
    </row>
    <row r="50" spans="1:8" s="217" customFormat="1" ht="29.25" customHeight="1" thickBot="1" x14ac:dyDescent="0.35">
      <c r="A50" s="448"/>
      <c r="B50" s="379">
        <f>IF(A30=0,0,IF(B5-A30&lt;=0,0,B5-A30))</f>
        <v>0</v>
      </c>
      <c r="C50" s="380">
        <f>A50*B50</f>
        <v>0</v>
      </c>
      <c r="D50" s="381"/>
      <c r="E50" s="382"/>
      <c r="F50" s="383"/>
      <c r="G50" s="383"/>
      <c r="H50" s="234"/>
    </row>
    <row r="51" spans="1:8" s="217" customFormat="1" ht="33" customHeight="1" thickBot="1" x14ac:dyDescent="0.35">
      <c r="A51" s="361" t="s">
        <v>107</v>
      </c>
      <c r="B51" s="240"/>
      <c r="C51" s="240"/>
      <c r="D51" s="362"/>
      <c r="E51" s="363"/>
      <c r="F51" s="240"/>
      <c r="G51" s="240"/>
      <c r="H51" s="241"/>
    </row>
    <row r="52" spans="1:8" s="217" customFormat="1" ht="24.75" customHeight="1" thickBot="1" x14ac:dyDescent="0.35">
      <c r="A52" s="359" t="s">
        <v>130</v>
      </c>
      <c r="B52" s="211"/>
      <c r="C52" s="212"/>
      <c r="D52" s="386"/>
      <c r="E52" s="387"/>
      <c r="F52" s="212"/>
      <c r="G52" s="212"/>
      <c r="H52" s="213"/>
    </row>
    <row r="53" spans="1:8" s="217" customFormat="1" ht="99.75" customHeight="1" x14ac:dyDescent="0.35">
      <c r="A53" s="449" t="s">
        <v>97</v>
      </c>
      <c r="B53" s="221" t="s">
        <v>229</v>
      </c>
      <c r="C53" s="389"/>
      <c r="D53" s="390"/>
      <c r="E53" s="391"/>
      <c r="F53" s="392"/>
      <c r="G53" s="392"/>
      <c r="H53" s="213"/>
    </row>
    <row r="54" spans="1:8" s="217" customFormat="1" ht="29.25" customHeight="1" thickBot="1" x14ac:dyDescent="0.35">
      <c r="A54" s="393"/>
      <c r="B54" s="394">
        <f>IF((C50-A54)&lt;0,0,C50-A54)</f>
        <v>0</v>
      </c>
      <c r="C54" s="395"/>
      <c r="D54" s="396"/>
      <c r="E54" s="397"/>
      <c r="F54" s="395"/>
      <c r="G54" s="395"/>
      <c r="H54" s="234"/>
    </row>
    <row r="55" spans="1:8" s="217" customFormat="1" ht="37.5" customHeight="1" thickBot="1" x14ac:dyDescent="0.35">
      <c r="A55" s="398" t="s">
        <v>98</v>
      </c>
      <c r="B55" s="254"/>
      <c r="C55" s="254"/>
      <c r="D55" s="399"/>
      <c r="E55" s="363"/>
      <c r="F55" s="240"/>
      <c r="G55" s="240"/>
      <c r="H55" s="241"/>
    </row>
    <row r="56" spans="1:8" s="217" customFormat="1" ht="33.75" customHeight="1" x14ac:dyDescent="0.3">
      <c r="A56" s="364" t="s">
        <v>151</v>
      </c>
      <c r="B56" s="450"/>
      <c r="C56" s="450"/>
      <c r="D56" s="451"/>
      <c r="E56" s="387"/>
      <c r="F56" s="212"/>
      <c r="G56" s="212"/>
      <c r="H56" s="213"/>
    </row>
    <row r="57" spans="1:8" s="217" customFormat="1" ht="29.25" customHeight="1" x14ac:dyDescent="0.3">
      <c r="A57" s="401">
        <f>IF(A26-A30&gt;0.1,0.1,A26-A30)</f>
        <v>0</v>
      </c>
      <c r="B57" s="452"/>
      <c r="C57" s="452"/>
      <c r="D57" s="453"/>
      <c r="E57" s="387"/>
      <c r="F57" s="212"/>
      <c r="G57" s="212"/>
      <c r="H57" s="213"/>
    </row>
    <row r="58" spans="1:8" s="217" customFormat="1" ht="33" customHeight="1" x14ac:dyDescent="0.3">
      <c r="A58" s="404" t="s">
        <v>170</v>
      </c>
      <c r="B58" s="454"/>
      <c r="C58" s="454"/>
      <c r="D58" s="455"/>
      <c r="E58" s="387"/>
      <c r="F58" s="212"/>
      <c r="G58" s="212"/>
      <c r="H58" s="213"/>
    </row>
    <row r="59" spans="1:8" s="217" customFormat="1" ht="29.25" customHeight="1" x14ac:dyDescent="0.3">
      <c r="A59" s="401">
        <f>IF(C50=0,0, IF(AND(B54&lt;(A50*A57),B54&gt;0), B54, IF(B54=0, "No contribution of revenue is required",A50*A57)))</f>
        <v>0</v>
      </c>
      <c r="B59" s="452"/>
      <c r="C59" s="452"/>
      <c r="D59" s="453"/>
      <c r="E59" s="387"/>
      <c r="F59" s="212"/>
      <c r="G59" s="212"/>
      <c r="H59" s="213"/>
    </row>
    <row r="60" spans="1:8" s="217" customFormat="1" ht="29.25" customHeight="1" x14ac:dyDescent="0.3">
      <c r="A60" s="456" t="s">
        <v>103</v>
      </c>
      <c r="B60" s="454"/>
      <c r="C60" s="454"/>
      <c r="D60" s="455"/>
      <c r="E60" s="387"/>
      <c r="F60" s="212"/>
      <c r="G60" s="212"/>
      <c r="H60" s="213"/>
    </row>
    <row r="61" spans="1:8" s="217" customFormat="1" ht="29.25" customHeight="1" x14ac:dyDescent="0.3">
      <c r="A61" s="401">
        <f>IF((A59&gt;B54),0,B54-A59)</f>
        <v>0</v>
      </c>
      <c r="B61" s="452"/>
      <c r="C61" s="452"/>
      <c r="D61" s="453"/>
      <c r="E61" s="387"/>
      <c r="F61" s="212"/>
      <c r="G61" s="212"/>
      <c r="H61" s="213"/>
    </row>
    <row r="62" spans="1:8" s="217" customFormat="1" ht="29.25" customHeight="1" x14ac:dyDescent="0.3">
      <c r="A62" s="456" t="s">
        <v>104</v>
      </c>
      <c r="B62" s="454"/>
      <c r="C62" s="454"/>
      <c r="D62" s="455"/>
      <c r="E62" s="387"/>
      <c r="F62" s="212"/>
      <c r="G62" s="212"/>
      <c r="H62" s="213"/>
    </row>
    <row r="63" spans="1:8" s="217" customFormat="1" ht="29.25" customHeight="1" thickBot="1" x14ac:dyDescent="0.35">
      <c r="A63" s="407">
        <f>IF((A54-C50)&lt;0,0,(A54-C50))</f>
        <v>0</v>
      </c>
      <c r="B63" s="457"/>
      <c r="C63" s="457"/>
      <c r="D63" s="458"/>
      <c r="E63" s="410"/>
      <c r="F63" s="233"/>
      <c r="G63" s="233"/>
      <c r="H63" s="234"/>
    </row>
    <row r="64" spans="1:8" s="217" customFormat="1" ht="29.25" customHeight="1" x14ac:dyDescent="0.3">
      <c r="A64" s="361" t="s">
        <v>184</v>
      </c>
      <c r="B64" s="240"/>
      <c r="C64" s="240"/>
      <c r="D64" s="362"/>
      <c r="E64" s="363"/>
      <c r="F64" s="240"/>
      <c r="G64" s="240"/>
      <c r="H64" s="241"/>
    </row>
    <row r="65" spans="1:8" s="217" customFormat="1" ht="19.5" customHeight="1" x14ac:dyDescent="0.3">
      <c r="A65" s="411" t="s">
        <v>51</v>
      </c>
      <c r="B65" s="212"/>
      <c r="C65" s="212"/>
      <c r="D65" s="386"/>
      <c r="E65" s="387"/>
      <c r="F65" s="212"/>
      <c r="G65" s="212"/>
      <c r="H65" s="213"/>
    </row>
    <row r="66" spans="1:8" s="260" customFormat="1" ht="26.25" customHeight="1" x14ac:dyDescent="0.3">
      <c r="A66" s="459" t="s">
        <v>117</v>
      </c>
      <c r="B66" s="433"/>
      <c r="C66" s="433"/>
      <c r="D66" s="434"/>
      <c r="E66" s="435"/>
      <c r="F66" s="433"/>
      <c r="G66" s="433"/>
      <c r="H66" s="175"/>
    </row>
    <row r="67" spans="1:8" s="260" customFormat="1" ht="27" customHeight="1" x14ac:dyDescent="0.3">
      <c r="A67" s="411" t="s">
        <v>52</v>
      </c>
      <c r="B67" s="433"/>
      <c r="C67" s="433"/>
      <c r="D67" s="434"/>
      <c r="E67" s="435"/>
      <c r="F67" s="433"/>
      <c r="G67" s="433"/>
      <c r="H67" s="175"/>
    </row>
    <row r="68" spans="1:8" s="217" customFormat="1" ht="52.5" customHeight="1" x14ac:dyDescent="0.3">
      <c r="A68" s="460" t="s">
        <v>95</v>
      </c>
      <c r="B68" s="414"/>
      <c r="C68" s="414"/>
      <c r="D68" s="415"/>
      <c r="E68" s="416"/>
      <c r="F68" s="414"/>
      <c r="G68" s="414"/>
      <c r="H68" s="213"/>
    </row>
    <row r="69" spans="1:8" ht="34.5" customHeight="1" thickBot="1" x14ac:dyDescent="0.35">
      <c r="A69" s="338"/>
      <c r="B69" s="339"/>
      <c r="C69" s="339"/>
      <c r="D69" s="339"/>
      <c r="E69" s="339"/>
      <c r="F69" s="339"/>
      <c r="G69" s="505"/>
      <c r="H69" s="506" t="s">
        <v>235</v>
      </c>
    </row>
    <row r="70" spans="1:8" ht="34.5" customHeight="1" x14ac:dyDescent="0.3">
      <c r="A70" s="56"/>
      <c r="B70" s="56"/>
      <c r="C70" s="56"/>
      <c r="D70" s="56"/>
      <c r="E70" s="56"/>
      <c r="F70" s="56"/>
      <c r="G70" s="341"/>
      <c r="H70" s="342"/>
    </row>
    <row r="71" spans="1:8" ht="34.5" hidden="1" customHeight="1" x14ac:dyDescent="0.3">
      <c r="A71" s="56"/>
      <c r="B71" s="56"/>
      <c r="C71" s="56"/>
      <c r="D71" s="56"/>
      <c r="E71" s="56"/>
      <c r="F71" s="56"/>
      <c r="G71" s="341"/>
      <c r="H71" s="342"/>
    </row>
    <row r="72" spans="1:8" ht="34.5" hidden="1" customHeight="1" x14ac:dyDescent="0.3">
      <c r="A72" s="56"/>
      <c r="B72" s="56"/>
      <c r="C72" s="56"/>
      <c r="D72" s="56"/>
      <c r="E72" s="56"/>
      <c r="F72" s="56"/>
      <c r="G72" s="341"/>
      <c r="H72" s="342"/>
    </row>
    <row r="73" spans="1:8" ht="34.5" hidden="1" customHeight="1" x14ac:dyDescent="0.3">
      <c r="A73" s="343"/>
      <c r="B73" s="343"/>
      <c r="C73" s="343"/>
      <c r="D73" s="343"/>
      <c r="E73" s="343"/>
      <c r="F73" s="343"/>
      <c r="G73" s="343"/>
      <c r="H73" s="343"/>
    </row>
    <row r="74" spans="1:8" ht="34.5" hidden="1" customHeight="1" x14ac:dyDescent="0.3">
      <c r="A74" s="343"/>
      <c r="B74" s="343"/>
      <c r="C74" s="343"/>
      <c r="D74" s="343"/>
      <c r="E74" s="343"/>
      <c r="F74" s="343"/>
      <c r="G74" s="343"/>
      <c r="H74" s="343"/>
    </row>
    <row r="75" spans="1:8" ht="34.5" hidden="1" customHeight="1" x14ac:dyDescent="0.3">
      <c r="A75" s="343"/>
      <c r="B75" s="343"/>
      <c r="C75" s="343"/>
      <c r="D75" s="343"/>
      <c r="E75" s="343"/>
      <c r="F75" s="343"/>
      <c r="G75" s="343"/>
      <c r="H75" s="343"/>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100" customFormat="1" ht="34.5" hidden="1" customHeight="1" x14ac:dyDescent="0.3"/>
    <row r="82" s="100" customFormat="1" ht="34.5" hidden="1" customHeight="1" x14ac:dyDescent="0.3"/>
    <row r="83" s="100" customFormat="1" ht="34.5" hidden="1" customHeight="1" x14ac:dyDescent="0.3"/>
    <row r="84" s="100" customFormat="1" ht="34.5" hidden="1" customHeight="1" x14ac:dyDescent="0.3"/>
    <row r="85" s="100" customFormat="1" ht="34.5" hidden="1" customHeight="1" x14ac:dyDescent="0.3"/>
    <row r="86" s="100" customFormat="1" ht="34.5" hidden="1" customHeight="1" x14ac:dyDescent="0.3"/>
    <row r="87" s="100" customFormat="1" ht="34.5" hidden="1" customHeight="1" x14ac:dyDescent="0.3"/>
    <row r="88" s="100" customFormat="1" ht="34.5" hidden="1" customHeight="1" x14ac:dyDescent="0.3"/>
    <row r="89" s="100" customFormat="1" ht="34.5" hidden="1" customHeight="1" x14ac:dyDescent="0.3"/>
    <row r="90" s="100" customFormat="1" ht="34.5" hidden="1" customHeight="1" x14ac:dyDescent="0.3"/>
    <row r="91" s="100" customFormat="1" ht="34.5" hidden="1" customHeight="1" x14ac:dyDescent="0.3"/>
    <row r="92" s="100" customFormat="1" ht="34.5" hidden="1" customHeight="1" x14ac:dyDescent="0.3"/>
    <row r="93" s="100" customFormat="1" ht="34.5" hidden="1" customHeight="1" x14ac:dyDescent="0.3"/>
    <row r="94" s="100" customFormat="1" ht="34.5" hidden="1" customHeight="1" x14ac:dyDescent="0.3"/>
    <row r="95" s="100" customFormat="1" ht="34.5" hidden="1" customHeight="1" x14ac:dyDescent="0.3"/>
    <row r="96" s="100" customFormat="1" hidden="1" x14ac:dyDescent="0.3"/>
    <row r="97" s="100" customFormat="1" hidden="1" x14ac:dyDescent="0.3"/>
    <row r="98" s="100" customFormat="1" hidden="1" x14ac:dyDescent="0.3"/>
    <row r="99" s="100" customFormat="1" hidden="1" x14ac:dyDescent="0.3"/>
    <row r="100" s="100" customFormat="1" hidden="1" x14ac:dyDescent="0.3"/>
    <row r="101" s="100" customFormat="1" hidden="1" x14ac:dyDescent="0.3"/>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33203125" defaultRowHeight="14.4" zeroHeight="1" x14ac:dyDescent="0.3"/>
  <cols>
    <col min="1" max="1" width="98" style="43" customWidth="1"/>
    <col min="2" max="2" width="35.5546875" style="482"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90" t="str">
        <f>Instructions!A2</f>
        <v>SFA NAME: [TYPE SFA NAME HERE]</v>
      </c>
      <c r="B1" s="461"/>
      <c r="C1" s="462"/>
      <c r="D1" s="43"/>
      <c r="E1" s="43"/>
      <c r="F1" s="43"/>
    </row>
    <row r="2" spans="1:6" ht="23.4" x14ac:dyDescent="0.45">
      <c r="A2" s="463" t="s">
        <v>237</v>
      </c>
      <c r="B2" s="464"/>
      <c r="C2" s="465" t="s">
        <v>48</v>
      </c>
      <c r="D2" s="43"/>
      <c r="E2" s="43"/>
      <c r="F2" s="43"/>
    </row>
    <row r="3" spans="1:6" ht="60.75" customHeight="1" x14ac:dyDescent="0.3">
      <c r="A3" s="466" t="s">
        <v>145</v>
      </c>
      <c r="B3" s="467"/>
      <c r="C3" s="468"/>
      <c r="D3" s="43"/>
      <c r="E3" s="43"/>
      <c r="F3" s="43"/>
    </row>
    <row r="4" spans="1:6" s="100" customFormat="1" ht="34.5" customHeight="1" thickBot="1" x14ac:dyDescent="0.35">
      <c r="A4" s="469" t="s">
        <v>44</v>
      </c>
      <c r="B4" s="470"/>
      <c r="C4" s="100" t="s">
        <v>155</v>
      </c>
      <c r="D4" s="56"/>
      <c r="E4" s="56"/>
      <c r="F4" s="56"/>
    </row>
    <row r="5" spans="1:6" s="100" customFormat="1" ht="52.5" customHeight="1" x14ac:dyDescent="0.3">
      <c r="A5" s="524" t="s">
        <v>230</v>
      </c>
      <c r="B5" s="471">
        <f>'SY 24-25 Requirement Calculator'!B7</f>
        <v>0</v>
      </c>
      <c r="C5" s="100" t="s">
        <v>168</v>
      </c>
      <c r="D5" s="56"/>
      <c r="E5" s="56"/>
      <c r="F5" s="56"/>
    </row>
    <row r="6" spans="1:6" s="100" customFormat="1" ht="21.75" customHeight="1" thickBot="1" x14ac:dyDescent="0.35">
      <c r="A6" s="525" t="s">
        <v>127</v>
      </c>
      <c r="B6" s="516" cm="1">
        <f t="array" ref="B6">_xlfn.IFS(ROUND(MOD(B5,0.1),2)&lt;=0.05, TRUNC(B5,1), MOD(B5,0.1)&gt;0.05, _xlfn.FLOOR.MATH(B5,0.05))</f>
        <v>0</v>
      </c>
      <c r="C6" s="100" t="s">
        <v>169</v>
      </c>
      <c r="D6" s="56"/>
      <c r="E6" s="56"/>
      <c r="F6" s="56"/>
    </row>
    <row r="7" spans="1:6" s="100" customFormat="1" ht="30.75" customHeight="1" thickBot="1" x14ac:dyDescent="0.35">
      <c r="A7" s="469" t="s">
        <v>45</v>
      </c>
      <c r="B7" s="470"/>
      <c r="C7" s="100" t="s">
        <v>115</v>
      </c>
      <c r="D7" s="56"/>
      <c r="E7" s="56"/>
      <c r="F7" s="56"/>
    </row>
    <row r="8" spans="1:6" s="100" customFormat="1" ht="17.399999999999999" x14ac:dyDescent="0.3">
      <c r="A8" s="472" t="s">
        <v>156</v>
      </c>
      <c r="B8" s="470"/>
      <c r="C8" s="100" t="s">
        <v>250</v>
      </c>
      <c r="D8" s="56"/>
      <c r="E8" s="56"/>
      <c r="F8" s="56"/>
    </row>
    <row r="9" spans="1:6" s="100" customFormat="1" ht="36.75" customHeight="1" thickBot="1" x14ac:dyDescent="0.35">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3">
      <c r="A10" s="475" t="str">
        <f>IF(C9&gt;=5, "Weighted Average Price for SY 2024-2025:", "")</f>
        <v/>
      </c>
      <c r="B10" s="515"/>
      <c r="D10" s="56"/>
      <c r="E10" s="56"/>
      <c r="F10" s="56"/>
    </row>
    <row r="11" spans="1:6" s="100" customFormat="1" ht="55.5" customHeight="1" x14ac:dyDescent="0.3">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5">
      <c r="A12" s="476" t="s">
        <v>46</v>
      </c>
      <c r="B12" s="467"/>
      <c r="D12" s="56"/>
      <c r="E12" s="56"/>
      <c r="F12" s="56"/>
    </row>
    <row r="13" spans="1:6" s="100" customFormat="1" ht="38.25" customHeight="1" x14ac:dyDescent="0.3">
      <c r="A13" s="521" t="s">
        <v>105</v>
      </c>
      <c r="B13" s="477" t="str">
        <f>IF(C9=1,"",IF(C9=2,'SY 24-25 Price Raise Calculator'!A33, "N/A"))</f>
        <v/>
      </c>
      <c r="D13" s="56"/>
      <c r="E13" s="56"/>
      <c r="F13" s="56"/>
    </row>
    <row r="14" spans="1:6" s="100" customFormat="1" ht="38.25" customHeight="1" x14ac:dyDescent="0.3">
      <c r="A14" s="522" t="s">
        <v>106</v>
      </c>
      <c r="B14" s="478" t="str">
        <f>IF(C9=1,"",IF(C9=2,'SY 24-25 Price Raise Calculator'!A35,"N/A"))</f>
        <v/>
      </c>
      <c r="D14" s="56"/>
      <c r="E14" s="56"/>
      <c r="F14" s="56"/>
    </row>
    <row r="15" spans="1:6" s="100" customFormat="1" ht="38.25" customHeight="1" thickBot="1" x14ac:dyDescent="0.35">
      <c r="A15" s="523" t="s">
        <v>150</v>
      </c>
      <c r="B15" s="517"/>
      <c r="D15" s="56"/>
      <c r="E15" s="56"/>
      <c r="F15" s="56"/>
    </row>
    <row r="16" spans="1:6" s="100" customFormat="1" ht="38.25" customHeight="1" thickBot="1" x14ac:dyDescent="0.35">
      <c r="A16" s="476" t="s">
        <v>14</v>
      </c>
      <c r="B16" s="466"/>
      <c r="C16" s="468"/>
      <c r="D16" s="56"/>
      <c r="E16" s="56"/>
      <c r="F16" s="56"/>
    </row>
    <row r="17" spans="1:6" s="100" customFormat="1" ht="38.25" customHeight="1" x14ac:dyDescent="0.3">
      <c r="A17" s="521" t="s">
        <v>140</v>
      </c>
      <c r="B17" s="477" t="str">
        <f>IF(C9=1,"",IF(C9=3,'SY 24-25 Non-Federal Calculator'!A43, "N/A"))</f>
        <v/>
      </c>
      <c r="C17" s="468"/>
      <c r="D17" s="56"/>
      <c r="E17" s="56"/>
      <c r="F17" s="56"/>
    </row>
    <row r="18" spans="1:6" s="100" customFormat="1" ht="38.25" customHeight="1" x14ac:dyDescent="0.3">
      <c r="A18" s="522" t="s">
        <v>141</v>
      </c>
      <c r="B18" s="479" t="str">
        <f>IF(C9=1,"",IF(C9=3,'SY 24-25 Non-Federal Calculator'!A45, "N/A"))</f>
        <v/>
      </c>
      <c r="C18" s="468"/>
      <c r="D18" s="56"/>
      <c r="E18" s="56"/>
      <c r="F18" s="56"/>
    </row>
    <row r="19" spans="1:6" s="100" customFormat="1" ht="38.25" customHeight="1" thickBot="1" x14ac:dyDescent="0.35">
      <c r="A19" s="526" t="s">
        <v>173</v>
      </c>
      <c r="B19" s="517"/>
      <c r="C19" s="468"/>
      <c r="D19" s="56"/>
      <c r="E19" s="56"/>
      <c r="F19" s="56"/>
    </row>
    <row r="20" spans="1:6" s="100" customFormat="1" ht="20.100000000000001" customHeight="1" x14ac:dyDescent="0.3">
      <c r="A20" s="527" t="s">
        <v>174</v>
      </c>
      <c r="B20" s="480"/>
      <c r="C20" s="468"/>
      <c r="D20" s="56"/>
      <c r="E20" s="56"/>
      <c r="F20" s="56"/>
    </row>
    <row r="21" spans="1:6" s="100" customFormat="1" ht="38.25" customHeight="1" x14ac:dyDescent="0.3">
      <c r="A21" s="518"/>
      <c r="B21" s="480"/>
      <c r="C21" s="468"/>
      <c r="D21" s="56"/>
      <c r="E21" s="56"/>
      <c r="F21" s="56"/>
    </row>
    <row r="22" spans="1:6" s="100" customFormat="1" ht="20.100000000000001" customHeight="1" x14ac:dyDescent="0.3">
      <c r="A22" s="528" t="s">
        <v>142</v>
      </c>
      <c r="B22" s="480"/>
      <c r="C22" s="468"/>
      <c r="D22" s="56"/>
      <c r="E22" s="56"/>
      <c r="F22" s="56"/>
    </row>
    <row r="23" spans="1:6" s="100" customFormat="1" ht="38.25" customHeight="1" thickBot="1" x14ac:dyDescent="0.35">
      <c r="A23" s="519"/>
      <c r="B23" s="480"/>
      <c r="C23" s="468"/>
      <c r="D23" s="56"/>
      <c r="E23" s="56"/>
      <c r="F23" s="56"/>
    </row>
    <row r="24" spans="1:6" s="100" customFormat="1" ht="38.25" customHeight="1" thickBot="1" x14ac:dyDescent="0.4">
      <c r="A24" s="481" t="s">
        <v>47</v>
      </c>
      <c r="B24" s="467"/>
      <c r="C24" s="468"/>
      <c r="D24" s="56"/>
      <c r="E24" s="56"/>
      <c r="F24" s="56"/>
    </row>
    <row r="25" spans="1:6" s="100" customFormat="1" ht="38.25" customHeight="1" x14ac:dyDescent="0.3">
      <c r="A25" s="529" t="s">
        <v>143</v>
      </c>
      <c r="B25" s="477" t="str">
        <f>IF(C9=1,"",IF(C9=4,'SY 24-25 Split Calculator'!A61, "N/A"))</f>
        <v/>
      </c>
      <c r="C25" s="468"/>
      <c r="D25" s="56"/>
      <c r="E25" s="56"/>
      <c r="F25" s="56"/>
    </row>
    <row r="26" spans="1:6" s="100" customFormat="1" ht="35.25" customHeight="1" x14ac:dyDescent="0.3">
      <c r="A26" s="530" t="s">
        <v>144</v>
      </c>
      <c r="B26" s="479" t="str">
        <f>IF(C9=1,"",IF(C9=4,'SY 24-25 Split Calculator'!A63, "N/A"))</f>
        <v/>
      </c>
      <c r="C26" s="468"/>
      <c r="D26" s="56"/>
      <c r="E26" s="56"/>
      <c r="F26" s="56"/>
    </row>
    <row r="27" spans="1:6" s="100" customFormat="1" ht="38.25" customHeight="1" x14ac:dyDescent="0.3">
      <c r="A27" s="522" t="s">
        <v>185</v>
      </c>
      <c r="B27" s="520"/>
      <c r="C27" s="468"/>
      <c r="D27" s="56"/>
      <c r="E27" s="56"/>
      <c r="F27" s="56"/>
    </row>
    <row r="28" spans="1:6" s="100" customFormat="1" ht="38.25" customHeight="1" thickBot="1" x14ac:dyDescent="0.35">
      <c r="A28" s="531" t="s">
        <v>186</v>
      </c>
      <c r="B28" s="517"/>
      <c r="C28" s="468"/>
      <c r="D28" s="56"/>
      <c r="E28" s="56"/>
      <c r="F28" s="56"/>
    </row>
    <row r="29" spans="1:6" s="100" customFormat="1" ht="38.25" customHeight="1" x14ac:dyDescent="0.3">
      <c r="A29" s="468"/>
      <c r="B29" s="507" t="s">
        <v>235</v>
      </c>
      <c r="C29" s="468"/>
      <c r="D29" s="56"/>
      <c r="E29" s="56"/>
      <c r="F29" s="56"/>
    </row>
    <row r="30" spans="1:6" s="100" customFormat="1" ht="15.6" x14ac:dyDescent="0.3">
      <c r="A30" s="468"/>
      <c r="B30" s="470"/>
      <c r="C30" s="468"/>
      <c r="D30" s="56"/>
      <c r="E30" s="56"/>
      <c r="F30" s="56"/>
    </row>
    <row r="31" spans="1:6" s="100" customFormat="1" ht="12.75" hidden="1" customHeight="1" x14ac:dyDescent="0.3">
      <c r="A31" s="468"/>
      <c r="B31" s="470"/>
      <c r="C31" s="468"/>
      <c r="D31" s="56"/>
      <c r="E31" s="56"/>
      <c r="F31" s="56"/>
    </row>
    <row r="32" spans="1:6" s="100" customFormat="1" ht="15.6" hidden="1" x14ac:dyDescent="0.3">
      <c r="A32" s="468"/>
      <c r="B32" s="470"/>
      <c r="C32" s="468"/>
      <c r="D32" s="56"/>
      <c r="E32" s="56"/>
      <c r="F32" s="56"/>
    </row>
    <row r="33" spans="1:6" ht="25.5" hidden="1" customHeight="1" x14ac:dyDescent="0.3">
      <c r="D33" s="43"/>
      <c r="E33" s="43"/>
      <c r="F33" s="43"/>
    </row>
    <row r="34" spans="1:6" ht="27.75" hidden="1" customHeight="1" x14ac:dyDescent="0.3">
      <c r="D34" s="43"/>
      <c r="E34" s="43"/>
      <c r="F34" s="43"/>
    </row>
    <row r="35" spans="1:6" ht="27.75" hidden="1" customHeight="1" x14ac:dyDescent="0.3">
      <c r="D35" s="43"/>
      <c r="E35" s="43"/>
      <c r="F35" s="43"/>
    </row>
    <row r="36" spans="1:6" ht="27.75" hidden="1" customHeight="1" x14ac:dyDescent="0.3">
      <c r="D36" s="43"/>
      <c r="E36" s="43"/>
      <c r="F36" s="43"/>
    </row>
    <row r="37" spans="1:6" ht="27.75" hidden="1" customHeight="1" x14ac:dyDescent="0.3">
      <c r="D37" s="43"/>
      <c r="E37" s="43"/>
      <c r="F37" s="43"/>
    </row>
    <row r="38" spans="1:6" ht="9.75" hidden="1" customHeight="1" x14ac:dyDescent="0.3">
      <c r="D38" s="43"/>
      <c r="E38" s="43"/>
      <c r="F38" s="43"/>
    </row>
    <row r="39" spans="1:6" ht="15" hidden="1" customHeight="1" x14ac:dyDescent="0.3"/>
    <row r="40" spans="1:6" ht="15" hidden="1" customHeight="1" x14ac:dyDescent="0.3">
      <c r="A40" s="532"/>
      <c r="B40" s="532"/>
      <c r="C40" s="532"/>
    </row>
    <row r="41" spans="1:6" hidden="1" x14ac:dyDescent="0.3">
      <c r="A41" s="532"/>
      <c r="B41" s="532"/>
      <c r="C41" s="532"/>
    </row>
    <row r="42" spans="1:6" hidden="1" x14ac:dyDescent="0.3">
      <c r="A42" s="532"/>
      <c r="B42" s="532"/>
      <c r="C42" s="532"/>
    </row>
    <row r="43" spans="1:6" x14ac:dyDescent="0.3"/>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100" customWidth="1"/>
    <col min="2" max="2" width="33.44140625" style="100" customWidth="1"/>
    <col min="3" max="3" width="20.109375" style="100" customWidth="1"/>
    <col min="4" max="4" width="19" style="100" customWidth="1"/>
    <col min="5" max="5" width="18.88671875" style="100" customWidth="1"/>
    <col min="6" max="6" width="47.33203125" style="100" customWidth="1"/>
    <col min="7" max="7" width="3.109375" style="100" customWidth="1"/>
    <col min="8" max="8" width="20.6640625" style="100" hidden="1" customWidth="1"/>
    <col min="9" max="11" width="22.33203125" style="100" hidden="1" customWidth="1"/>
    <col min="12" max="12" width="12.88671875" style="100" hidden="1" customWidth="1"/>
    <col min="13" max="20" width="22.33203125" style="100" hidden="1" customWidth="1"/>
    <col min="21" max="16383" width="0" style="100" hidden="1" customWidth="1"/>
    <col min="16384" max="16384" width="22.33203125" style="100" hidden="1" customWidth="1"/>
  </cols>
  <sheetData>
    <row r="1" spans="1:8" s="483" customFormat="1" ht="18" x14ac:dyDescent="0.35">
      <c r="A1" s="190" t="str">
        <f>Instructions!A2</f>
        <v>SFA NAME: [TYPE SFA NAME HERE]</v>
      </c>
      <c r="B1" s="191"/>
      <c r="C1" s="191"/>
      <c r="D1" s="191"/>
      <c r="E1" s="191"/>
      <c r="F1" s="100"/>
      <c r="G1" s="100"/>
      <c r="H1" s="191"/>
    </row>
    <row r="2" spans="1:8" ht="18.600000000000001" thickBot="1" x14ac:dyDescent="0.35">
      <c r="A2" s="203" t="s">
        <v>100</v>
      </c>
      <c r="B2" s="56"/>
      <c r="C2" s="56"/>
      <c r="D2" s="56"/>
      <c r="E2" s="357"/>
      <c r="F2" s="56"/>
      <c r="G2" s="56"/>
      <c r="H2" s="56"/>
    </row>
    <row r="3" spans="1:8" ht="18.600000000000001" thickBot="1" x14ac:dyDescent="0.35">
      <c r="A3" s="484" t="s">
        <v>42</v>
      </c>
      <c r="B3" s="485"/>
      <c r="C3" s="485"/>
      <c r="D3" s="485"/>
      <c r="E3" s="486"/>
      <c r="F3" s="212"/>
      <c r="G3" s="212"/>
      <c r="H3" s="212"/>
    </row>
    <row r="4" spans="1:8" s="217" customFormat="1" ht="15.75" customHeight="1" thickBot="1" x14ac:dyDescent="0.35">
      <c r="A4" s="214" t="s">
        <v>109</v>
      </c>
      <c r="B4" s="215"/>
      <c r="C4" s="215"/>
      <c r="D4" s="215"/>
      <c r="E4" s="216"/>
      <c r="F4" s="212"/>
      <c r="G4" s="212"/>
      <c r="H4" s="212"/>
    </row>
    <row r="5" spans="1:8" s="217" customFormat="1" ht="54" customHeight="1" x14ac:dyDescent="0.3">
      <c r="A5" s="487"/>
      <c r="B5" s="219" t="s">
        <v>110</v>
      </c>
      <c r="C5" s="220" t="s">
        <v>12</v>
      </c>
      <c r="D5" s="220" t="s">
        <v>13</v>
      </c>
      <c r="E5" s="221" t="s">
        <v>58</v>
      </c>
      <c r="F5" s="212"/>
      <c r="G5" s="212"/>
      <c r="H5" s="212"/>
    </row>
    <row r="6" spans="1:8" s="217" customFormat="1" ht="15.75" customHeight="1" x14ac:dyDescent="0.35">
      <c r="A6" s="218">
        <v>1</v>
      </c>
      <c r="B6" s="488"/>
      <c r="C6" s="422"/>
      <c r="D6" s="423">
        <f>B6*C6</f>
        <v>0</v>
      </c>
      <c r="E6" s="225"/>
      <c r="F6" s="212"/>
      <c r="G6" s="212"/>
      <c r="H6" s="212"/>
    </row>
    <row r="7" spans="1:8" s="217" customFormat="1" ht="15.75" customHeight="1" x14ac:dyDescent="0.35">
      <c r="A7" s="218">
        <v>2</v>
      </c>
      <c r="B7" s="488"/>
      <c r="C7" s="422"/>
      <c r="D7" s="423">
        <f t="shared" ref="D7:D15" si="0">B7*C7</f>
        <v>0</v>
      </c>
      <c r="E7" s="226"/>
      <c r="F7" s="212"/>
      <c r="G7" s="212"/>
      <c r="H7" s="212"/>
    </row>
    <row r="8" spans="1:8" s="217" customFormat="1" ht="15.75" customHeight="1" x14ac:dyDescent="0.35">
      <c r="A8" s="218">
        <v>3</v>
      </c>
      <c r="B8" s="488"/>
      <c r="C8" s="422"/>
      <c r="D8" s="423">
        <f t="shared" si="0"/>
        <v>0</v>
      </c>
      <c r="E8" s="226"/>
      <c r="F8" s="212"/>
      <c r="G8" s="212"/>
      <c r="H8" s="212"/>
    </row>
    <row r="9" spans="1:8" s="217" customFormat="1" ht="15.75" customHeight="1" x14ac:dyDescent="0.35">
      <c r="A9" s="218">
        <v>4</v>
      </c>
      <c r="B9" s="488"/>
      <c r="C9" s="422"/>
      <c r="D9" s="423">
        <f t="shared" si="0"/>
        <v>0</v>
      </c>
      <c r="E9" s="226"/>
      <c r="F9" s="212"/>
      <c r="G9" s="212"/>
      <c r="H9" s="212"/>
    </row>
    <row r="10" spans="1:8" s="217" customFormat="1" ht="15.75" customHeight="1" x14ac:dyDescent="0.35">
      <c r="A10" s="218">
        <v>5</v>
      </c>
      <c r="B10" s="488"/>
      <c r="C10" s="422"/>
      <c r="D10" s="423">
        <f t="shared" si="0"/>
        <v>0</v>
      </c>
      <c r="E10" s="226"/>
      <c r="F10" s="212"/>
      <c r="G10" s="212"/>
      <c r="H10" s="212"/>
    </row>
    <row r="11" spans="1:8" s="217" customFormat="1" ht="15.75" customHeight="1" x14ac:dyDescent="0.35">
      <c r="A11" s="218">
        <v>6</v>
      </c>
      <c r="B11" s="488"/>
      <c r="C11" s="422"/>
      <c r="D11" s="423">
        <f t="shared" si="0"/>
        <v>0</v>
      </c>
      <c r="E11" s="226"/>
      <c r="F11" s="212"/>
      <c r="G11" s="212"/>
      <c r="H11" s="212"/>
    </row>
    <row r="12" spans="1:8" s="217" customFormat="1" ht="15.75" customHeight="1" x14ac:dyDescent="0.35">
      <c r="A12" s="218">
        <v>7</v>
      </c>
      <c r="B12" s="488"/>
      <c r="C12" s="422"/>
      <c r="D12" s="423">
        <f t="shared" si="0"/>
        <v>0</v>
      </c>
      <c r="E12" s="226"/>
      <c r="F12" s="212"/>
      <c r="G12" s="212"/>
      <c r="H12" s="212"/>
    </row>
    <row r="13" spans="1:8" s="217" customFormat="1" ht="15.75" customHeight="1" x14ac:dyDescent="0.35">
      <c r="A13" s="218">
        <v>8</v>
      </c>
      <c r="B13" s="488"/>
      <c r="C13" s="422"/>
      <c r="D13" s="423">
        <f t="shared" si="0"/>
        <v>0</v>
      </c>
      <c r="E13" s="226"/>
      <c r="F13" s="212"/>
      <c r="G13" s="212"/>
      <c r="H13" s="212"/>
    </row>
    <row r="14" spans="1:8" s="217" customFormat="1" ht="15.75" customHeight="1" x14ac:dyDescent="0.35">
      <c r="A14" s="218">
        <v>9</v>
      </c>
      <c r="B14" s="488"/>
      <c r="C14" s="422"/>
      <c r="D14" s="423">
        <f t="shared" si="0"/>
        <v>0</v>
      </c>
      <c r="E14" s="226"/>
      <c r="F14" s="212"/>
      <c r="G14" s="212"/>
      <c r="H14" s="212"/>
    </row>
    <row r="15" spans="1:8" s="217" customFormat="1" ht="15.75" customHeight="1" x14ac:dyDescent="0.35">
      <c r="A15" s="218">
        <v>10</v>
      </c>
      <c r="B15" s="488"/>
      <c r="C15" s="422"/>
      <c r="D15" s="423">
        <f t="shared" si="0"/>
        <v>0</v>
      </c>
      <c r="E15" s="227"/>
      <c r="F15" s="212"/>
      <c r="G15" s="212"/>
      <c r="H15" s="212"/>
    </row>
    <row r="16" spans="1:8" s="217" customFormat="1" ht="30.75" customHeight="1" thickBot="1" x14ac:dyDescent="0.4">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3">
      <c r="A17" s="492" t="s">
        <v>0</v>
      </c>
      <c r="B17" s="352"/>
      <c r="C17" s="352"/>
      <c r="D17" s="352"/>
      <c r="E17" s="352"/>
      <c r="F17" s="352"/>
      <c r="G17" s="493"/>
      <c r="H17" s="494"/>
    </row>
    <row r="18" spans="1:8" ht="33" customHeight="1" x14ac:dyDescent="0.3">
      <c r="A18" s="495" t="s">
        <v>118</v>
      </c>
      <c r="B18" s="352"/>
      <c r="C18" s="352"/>
      <c r="D18" s="352"/>
      <c r="E18" s="352"/>
      <c r="F18" s="352"/>
      <c r="G18" s="493"/>
      <c r="H18" s="494"/>
    </row>
    <row r="19" spans="1:8" ht="24" customHeight="1" x14ac:dyDescent="0.3">
      <c r="A19" s="496" t="s">
        <v>52</v>
      </c>
      <c r="B19" s="56"/>
      <c r="C19" s="56"/>
      <c r="D19" s="56"/>
      <c r="E19" s="56"/>
      <c r="F19" s="56"/>
      <c r="G19" s="341"/>
      <c r="H19" s="342"/>
    </row>
    <row r="20" spans="1:8" ht="62.25" customHeight="1" x14ac:dyDescent="0.3">
      <c r="A20" s="497" t="s">
        <v>95</v>
      </c>
      <c r="B20" s="206"/>
      <c r="C20" s="206"/>
      <c r="D20" s="206"/>
      <c r="E20" s="206"/>
      <c r="F20" s="56"/>
      <c r="G20" s="498"/>
      <c r="H20" s="342"/>
    </row>
    <row r="21" spans="1:8" ht="25.5" customHeight="1" x14ac:dyDescent="0.3">
      <c r="A21" s="499"/>
      <c r="B21" s="499"/>
      <c r="C21" s="499"/>
      <c r="D21" s="499"/>
      <c r="E21" s="508" t="s">
        <v>235</v>
      </c>
      <c r="F21" s="500"/>
      <c r="G21" s="501"/>
      <c r="H21" s="500"/>
    </row>
    <row r="22" spans="1:8" x14ac:dyDescent="0.3">
      <c r="A22" s="343"/>
      <c r="B22" s="343"/>
      <c r="C22" s="343"/>
      <c r="D22" s="343"/>
      <c r="E22" s="343"/>
      <c r="F22" s="343"/>
      <c r="G22" s="343"/>
      <c r="H22" s="343"/>
    </row>
    <row r="23" spans="1:8" hidden="1" x14ac:dyDescent="0.3">
      <c r="A23" s="343"/>
      <c r="B23" s="343"/>
      <c r="C23" s="343"/>
      <c r="D23" s="343"/>
      <c r="E23" s="343"/>
      <c r="F23" s="343"/>
      <c r="G23" s="343"/>
      <c r="H23" s="343"/>
    </row>
    <row r="24" spans="1:8" hidden="1" x14ac:dyDescent="0.3">
      <c r="A24" s="343"/>
      <c r="B24" s="343"/>
      <c r="C24" s="343"/>
      <c r="D24" s="343"/>
      <c r="E24" s="343"/>
      <c r="F24" s="343"/>
      <c r="G24" s="343"/>
      <c r="H24" s="343"/>
    </row>
    <row r="25" spans="1:8" hidden="1" x14ac:dyDescent="0.3">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customXml/itemProps3.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Graziano, Michelle</cp:lastModifiedBy>
  <cp:revision/>
  <cp:lastPrinted>2024-03-05T16:47:10Z</cp:lastPrinted>
  <dcterms:created xsi:type="dcterms:W3CDTF">2011-05-25T19:12:04Z</dcterms:created>
  <dcterms:modified xsi:type="dcterms:W3CDTF">2024-04-10T12:53:31Z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